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095" activeTab="5"/>
  </bookViews>
  <sheets>
    <sheet name="BULAN FEBRUARI" sheetId="3" r:id="rId1"/>
    <sheet name="BULAN Maret" sheetId="4" r:id="rId2"/>
    <sheet name="BULAN APRIL" sheetId="5" r:id="rId3"/>
    <sheet name="BULAN JUNI -JULI" sheetId="6" r:id="rId4"/>
    <sheet name="BULAN Agust -Sept" sheetId="7" r:id="rId5"/>
    <sheet name="REKAP TAHUN" sheetId="2" r:id="rId6"/>
  </sheets>
  <definedNames>
    <definedName name="_xlnm.Print_Area" localSheetId="4">'BULAN Agust -Sept'!$A$1:$I$271</definedName>
    <definedName name="_xlnm.Print_Area" localSheetId="2">'BULAN APRIL'!$A$1:$I$271</definedName>
    <definedName name="_xlnm.Print_Area" localSheetId="0">'BULAN FEBRUARI'!$A$1:$I$272</definedName>
    <definedName name="_xlnm.Print_Area" localSheetId="3">'BULAN JUNI -JULI'!$A$1:$I$271</definedName>
    <definedName name="_xlnm.Print_Area" localSheetId="1">'BULAN Maret'!$A$1:$I$271</definedName>
    <definedName name="_xlnm.Print_Area" localSheetId="5">'REKAP TAHUN'!$A$1:$O$71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2" l="1"/>
  <c r="E261" i="7" l="1"/>
  <c r="C261" i="7"/>
  <c r="C263" i="7" s="1"/>
  <c r="C250" i="7"/>
  <c r="E246" i="7"/>
  <c r="E243" i="7"/>
  <c r="E233" i="7"/>
  <c r="E250" i="7" s="1"/>
  <c r="E263" i="7" s="1"/>
  <c r="E228" i="7"/>
  <c r="C228" i="7"/>
  <c r="E217" i="7"/>
  <c r="C217" i="7"/>
  <c r="E207" i="7"/>
  <c r="C207" i="7"/>
  <c r="E195" i="7"/>
  <c r="C195" i="7"/>
  <c r="E182" i="7"/>
  <c r="C182" i="7"/>
  <c r="G169" i="7"/>
  <c r="E169" i="7"/>
  <c r="G155" i="7"/>
  <c r="E155" i="7"/>
  <c r="C155" i="7"/>
  <c r="E136" i="7"/>
  <c r="C136" i="7"/>
  <c r="C123" i="7"/>
  <c r="E108" i="7"/>
  <c r="C108" i="7"/>
  <c r="E95" i="7"/>
  <c r="C95" i="7"/>
  <c r="G80" i="7"/>
  <c r="E80" i="7"/>
  <c r="H80" i="7" s="1"/>
  <c r="C80" i="7"/>
  <c r="E65" i="7"/>
  <c r="C65" i="7"/>
  <c r="G50" i="7"/>
  <c r="E50" i="7"/>
  <c r="C50" i="7"/>
  <c r="G39" i="7"/>
  <c r="E39" i="7"/>
  <c r="H39" i="7" s="1"/>
  <c r="C39" i="7"/>
  <c r="E21" i="7"/>
  <c r="C21" i="7"/>
  <c r="H50" i="7" l="1"/>
  <c r="H55" i="2"/>
  <c r="H16" i="2"/>
  <c r="E65" i="6"/>
  <c r="E261" i="6" l="1"/>
  <c r="C261" i="6"/>
  <c r="C263" i="6" s="1"/>
  <c r="C250" i="6"/>
  <c r="E246" i="6"/>
  <c r="E243" i="6"/>
  <c r="E233" i="6"/>
  <c r="E228" i="6"/>
  <c r="C228" i="6"/>
  <c r="E217" i="6"/>
  <c r="C217" i="6"/>
  <c r="E207" i="6"/>
  <c r="C207" i="6"/>
  <c r="E195" i="6"/>
  <c r="C195" i="6"/>
  <c r="E182" i="6"/>
  <c r="C182" i="6"/>
  <c r="G169" i="6"/>
  <c r="E169" i="6"/>
  <c r="G155" i="6"/>
  <c r="E155" i="6"/>
  <c r="C155" i="6"/>
  <c r="E136" i="6"/>
  <c r="C136" i="6"/>
  <c r="C123" i="6"/>
  <c r="E108" i="6"/>
  <c r="C108" i="6"/>
  <c r="E95" i="6"/>
  <c r="C95" i="6"/>
  <c r="G80" i="6"/>
  <c r="E80" i="6"/>
  <c r="H80" i="6" s="1"/>
  <c r="C80" i="6"/>
  <c r="C65" i="6"/>
  <c r="G50" i="6"/>
  <c r="E50" i="6"/>
  <c r="C50" i="6"/>
  <c r="G39" i="6"/>
  <c r="E39" i="6"/>
  <c r="C39" i="6"/>
  <c r="E21" i="6"/>
  <c r="C21" i="6"/>
  <c r="H50" i="6" l="1"/>
  <c r="H39" i="6"/>
  <c r="E263" i="6"/>
  <c r="D15" i="2"/>
  <c r="D61" i="2"/>
  <c r="E261" i="5" l="1"/>
  <c r="C261" i="5"/>
  <c r="C263" i="5" s="1"/>
  <c r="C250" i="5"/>
  <c r="E246" i="5"/>
  <c r="E243" i="5"/>
  <c r="E233" i="5"/>
  <c r="E228" i="5"/>
  <c r="C228" i="5"/>
  <c r="E217" i="5"/>
  <c r="C217" i="5"/>
  <c r="E207" i="5"/>
  <c r="C207" i="5"/>
  <c r="E195" i="5"/>
  <c r="C195" i="5"/>
  <c r="E182" i="5"/>
  <c r="C182" i="5"/>
  <c r="G169" i="5"/>
  <c r="E169" i="5"/>
  <c r="G155" i="5"/>
  <c r="E155" i="5"/>
  <c r="C155" i="5"/>
  <c r="E136" i="5"/>
  <c r="C136" i="5"/>
  <c r="C123" i="5"/>
  <c r="E108" i="5"/>
  <c r="C108" i="5"/>
  <c r="E95" i="5"/>
  <c r="C95" i="5"/>
  <c r="G80" i="5"/>
  <c r="E80" i="5"/>
  <c r="H80" i="5" s="1"/>
  <c r="C80" i="5"/>
  <c r="C65" i="5"/>
  <c r="G50" i="5"/>
  <c r="E50" i="5"/>
  <c r="H50" i="5" s="1"/>
  <c r="C50" i="5"/>
  <c r="G39" i="5"/>
  <c r="E39" i="5"/>
  <c r="H39" i="5" s="1"/>
  <c r="C39" i="5"/>
  <c r="E21" i="5"/>
  <c r="C21" i="5"/>
  <c r="E263" i="5" l="1"/>
  <c r="E261" i="4"/>
  <c r="C261" i="4"/>
  <c r="C263" i="4" s="1"/>
  <c r="C250" i="4"/>
  <c r="E246" i="4"/>
  <c r="E243" i="4"/>
  <c r="E233" i="4"/>
  <c r="E228" i="4"/>
  <c r="C228" i="4"/>
  <c r="E217" i="4"/>
  <c r="C217" i="4"/>
  <c r="E207" i="4"/>
  <c r="C207" i="4"/>
  <c r="E195" i="4"/>
  <c r="C195" i="4"/>
  <c r="E182" i="4"/>
  <c r="C182" i="4"/>
  <c r="G169" i="4"/>
  <c r="E169" i="4"/>
  <c r="G155" i="4"/>
  <c r="E155" i="4"/>
  <c r="C155" i="4"/>
  <c r="E136" i="4"/>
  <c r="C136" i="4"/>
  <c r="C123" i="4"/>
  <c r="E108" i="4"/>
  <c r="C108" i="4"/>
  <c r="E95" i="4"/>
  <c r="C95" i="4"/>
  <c r="G80" i="4"/>
  <c r="E80" i="4"/>
  <c r="H80" i="4" s="1"/>
  <c r="C80" i="4"/>
  <c r="C65" i="4"/>
  <c r="G50" i="4"/>
  <c r="E50" i="4"/>
  <c r="C50" i="4"/>
  <c r="G39" i="4"/>
  <c r="E39" i="4"/>
  <c r="C39" i="4"/>
  <c r="E21" i="4"/>
  <c r="C21" i="4"/>
  <c r="H50" i="4" l="1"/>
  <c r="H39" i="4"/>
  <c r="E263" i="4"/>
  <c r="D55" i="2"/>
  <c r="D50" i="2"/>
  <c r="D19" i="2"/>
  <c r="C19" i="2" l="1"/>
  <c r="E240" i="3"/>
  <c r="E261" i="3" l="1"/>
  <c r="C261" i="3"/>
  <c r="C250" i="3"/>
  <c r="E246" i="3"/>
  <c r="E243" i="3"/>
  <c r="E239" i="3"/>
  <c r="E233" i="3"/>
  <c r="E228" i="3"/>
  <c r="C228" i="3"/>
  <c r="E217" i="3"/>
  <c r="C217" i="3"/>
  <c r="E207" i="3"/>
  <c r="C207" i="3"/>
  <c r="E195" i="3"/>
  <c r="C195" i="3"/>
  <c r="E182" i="3"/>
  <c r="C182" i="3"/>
  <c r="G169" i="3"/>
  <c r="E169" i="3"/>
  <c r="G155" i="3"/>
  <c r="E155" i="3"/>
  <c r="C155" i="3"/>
  <c r="E136" i="3"/>
  <c r="C136" i="3"/>
  <c r="E123" i="3"/>
  <c r="C123" i="3"/>
  <c r="E108" i="3"/>
  <c r="C108" i="3"/>
  <c r="E95" i="3"/>
  <c r="C95" i="3"/>
  <c r="G80" i="3"/>
  <c r="E80" i="3"/>
  <c r="C80" i="3"/>
  <c r="E65" i="3"/>
  <c r="C65" i="3"/>
  <c r="G50" i="3"/>
  <c r="E50" i="3"/>
  <c r="C50" i="3"/>
  <c r="G39" i="3"/>
  <c r="E39" i="3"/>
  <c r="C39" i="3"/>
  <c r="E21" i="3"/>
  <c r="C21" i="3"/>
  <c r="C263" i="3" l="1"/>
  <c r="H80" i="3"/>
  <c r="E250" i="3"/>
  <c r="H50" i="3"/>
  <c r="H39" i="3"/>
  <c r="E263" i="3" l="1"/>
  <c r="O56" i="2"/>
  <c r="O57" i="2"/>
  <c r="O58" i="2"/>
  <c r="O59" i="2"/>
  <c r="O60" i="2"/>
  <c r="E55" i="2"/>
  <c r="E8" i="2" s="1"/>
  <c r="F55" i="2"/>
  <c r="G55" i="2"/>
  <c r="I55" i="2"/>
  <c r="J55" i="2"/>
  <c r="L55" i="2"/>
  <c r="M55" i="2"/>
  <c r="N55" i="2"/>
  <c r="C55" i="2"/>
  <c r="O45" i="2"/>
  <c r="D44" i="2"/>
  <c r="D43" i="2" s="1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L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D22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M19" i="2"/>
  <c r="N19" i="2"/>
  <c r="O17" i="2"/>
  <c r="O18" i="2"/>
  <c r="D16" i="2"/>
  <c r="E16" i="2"/>
  <c r="F16" i="2"/>
  <c r="G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43" i="2" l="1"/>
  <c r="F43" i="2"/>
  <c r="G43" i="2"/>
  <c r="H43" i="2"/>
  <c r="I43" i="2"/>
  <c r="J43" i="2"/>
  <c r="K43" i="2"/>
  <c r="L43" i="2"/>
  <c r="M43" i="2"/>
  <c r="N43" i="2"/>
  <c r="E50" i="2"/>
  <c r="F50" i="2"/>
  <c r="G50" i="2"/>
  <c r="H50" i="2"/>
  <c r="I50" i="2"/>
  <c r="J50" i="2"/>
  <c r="K50" i="2"/>
  <c r="L50" i="2"/>
  <c r="M50" i="2"/>
  <c r="N50" i="2"/>
  <c r="O16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F15" i="2"/>
  <c r="F61" i="2" s="1"/>
  <c r="G15" i="2"/>
  <c r="H15" i="2"/>
  <c r="H61" i="2" s="1"/>
  <c r="I15" i="2"/>
  <c r="J15" i="2"/>
  <c r="J61" i="2" s="1"/>
  <c r="K15" i="2"/>
  <c r="L15" i="2"/>
  <c r="L61" i="2" s="1"/>
  <c r="M15" i="2"/>
  <c r="N15" i="2"/>
  <c r="N61" i="2" s="1"/>
  <c r="O9" i="2"/>
  <c r="C50" i="2"/>
  <c r="C61" i="2" s="1"/>
  <c r="C43" i="2"/>
  <c r="C24" i="2"/>
  <c r="C22" i="2"/>
  <c r="C16" i="2"/>
  <c r="M61" i="2" l="1"/>
  <c r="K61" i="2"/>
  <c r="O61" i="2" s="1"/>
  <c r="I61" i="2"/>
  <c r="G61" i="2"/>
  <c r="E61" i="2"/>
  <c r="I8" i="2"/>
  <c r="O15" i="2"/>
  <c r="N8" i="2"/>
  <c r="M8" i="2"/>
  <c r="L8" i="2"/>
  <c r="O55" i="2"/>
  <c r="O43" i="2"/>
  <c r="F8" i="2"/>
  <c r="K8" i="2"/>
  <c r="G8" i="2"/>
  <c r="O50" i="2"/>
  <c r="J8" i="2"/>
  <c r="O8" i="2" l="1"/>
</calcChain>
</file>

<file path=xl/sharedStrings.xml><?xml version="1.0" encoding="utf-8"?>
<sst xmlns="http://schemas.openxmlformats.org/spreadsheetml/2006/main" count="2000" uniqueCount="277">
  <si>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</si>
  <si>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</si>
  <si>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</si>
  <si>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</si>
  <si>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</si>
  <si>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</si>
  <si>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</si>
  <si>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</si>
  <si>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</si>
  <si>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: FEBRUARI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</si>
  <si>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</si>
  <si>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</si>
  <si>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</si>
  <si>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</si>
  <si>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</si>
  <si>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</si>
  <si>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</si>
  <si>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</si>
  <si>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</si>
  <si>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</si>
  <si>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</si>
  <si>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</si>
  <si>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</si>
  <si>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</si>
  <si>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</si>
  <si>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</si>
  <si>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</si>
  <si>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</si>
  <si>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</si>
  <si>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</si>
  <si>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</si>
  <si>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</si>
  <si>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</si>
  <si>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</si>
  <si>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</si>
  <si>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</si>
  <si>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</si>
  <si>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</si>
  <si>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</si>
  <si>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</si>
  <si>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</si>
  <si>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</si>
  <si>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</si>
  <si>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</si>
  <si>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</si>
  <si>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</si>
  <si>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</si>
  <si>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</si>
  <si>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</si>
  <si>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</si>
  <si>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</si>
  <si>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</si>
  <si>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</si>
  <si>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</si>
  <si>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</si>
  <si>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</si>
  <si>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</si>
  <si>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</si>
  <si>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</si>
  <si>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</si>
  <si>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</si>
  <si>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</si>
  <si>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</si>
  <si>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</si>
  <si>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</si>
  <si>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</si>
  <si>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</si>
  <si>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</si>
  <si>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</si>
  <si>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</si>
  <si>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</si>
  <si>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</si>
  <si>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</si>
  <si>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</si>
  <si>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</si>
  <si>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</si>
  <si>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</si>
  <si>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</si>
  <si>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</si>
  <si>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</si>
  <si>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</si>
  <si>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</si>
  <si>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</si>
  <si>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</si>
  <si>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</si>
  <si>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</si>
  <si>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</si>
  <si>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</si>
  <si>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</si>
  <si>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</si>
  <si>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</si>
  <si>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</si>
  <si>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</si>
  <si>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</si>
  <si>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</si>
  <si>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</si>
  <si>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</si>
  <si>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</si>
  <si>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</si>
  <si>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</si>
  <si>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</si>
  <si>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</si>
  <si>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</si>
  <si>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</si>
  <si>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</si>
  <si>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</si>
  <si>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</si>
  <si>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</si>
  <si>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</si>
  <si>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</si>
  <si>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</si>
  <si>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</si>
  <si>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</si>
  <si>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</si>
  <si>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</si>
  <si>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</si>
  <si>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</si>
  <si>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</si>
  <si>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</si>
  <si>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</si>
  <si>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</si>
  <si>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</si>
  <si>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</si>
  <si>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</si>
  <si>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</si>
  <si>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</si>
  <si>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</si>
  <si>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</si>
  <si>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</si>
  <si>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</si>
  <si>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</si>
  <si>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</si>
  <si>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</si>
  <si>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</si>
  <si>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</si>
  <si>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</si>
  <si>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</si>
  <si>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</si>
  <si>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</si>
  <si>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</si>
  <si>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</si>
  <si>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</si>
  <si>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</si>
  <si>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</si>
  <si>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</si>
  <si>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</si>
  <si>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</si>
  <si>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</si>
  <si>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L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</si>
  <si>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</si>
  <si>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</si>
  <si>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</si>
  <si>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</si>
  <si>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</si>
  <si>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</si>
  <si>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</si>
  <si>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</si>
  <si>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</si>
  <si>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</si>
  <si>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</si>
  <si>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</si>
  <si>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</si>
  <si>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</si>
  <si>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</si>
  <si>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</si>
  <si>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</si>
  <si>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</si>
  <si>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</si>
  <si>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</si>
  <si>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</si>
  <si>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</si>
  <si>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</si>
  <si>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</si>
  <si>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</si>
  <si>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</si>
  <si>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</si>
  <si>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</si>
  <si>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</si>
  <si>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</si>
  <si>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</si>
  <si>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</si>
  <si>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</si>
  <si>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</si>
  <si>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</si>
  <si>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</si>
  <si>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</si>
  <si>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</si>
  <si>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</si>
  <si>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</si>
  <si>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</si>
  <si>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</si>
  <si>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</si>
  <si>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</si>
  <si>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</si>
  <si>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</si>
  <si>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</si>
  <si>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</si>
  <si>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</si>
  <si>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</si>
  <si>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</si>
  <si>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</si>
  <si>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</si>
  <si>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</si>
  <si>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</si>
  <si>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</si>
  <si>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</si>
  <si>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</si>
  <si>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</si>
  <si>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</si>
  <si>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</si>
  <si>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</si>
  <si>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</si>
  <si>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</si>
  <si>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</si>
  <si>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</si>
  <si>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</si>
  <si>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</si>
  <si>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</si>
  <si>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</si>
  <si>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</si>
  <si>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</si>
  <si>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</si>
  <si>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</si>
  <si>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</si>
  <si>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</si>
  <si>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</si>
  <si>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</si>
  <si>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</si>
  <si>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</si>
  <si>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</si>
  <si>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</si>
  <si>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</si>
  <si>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</si>
  <si>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</si>
  <si>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</si>
  <si>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</si>
  <si>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</si>
  <si>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</si>
  <si>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</si>
  <si>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</si>
  <si>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</si>
  <si>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</si>
  <si>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</si>
  <si>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</si>
  <si>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</si>
  <si>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</si>
  <si>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</si>
  <si>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</si>
  <si>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</si>
  <si>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</si>
  <si>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</si>
  <si>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</si>
  <si>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</si>
  <si>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TINGKAT KABUPATEN/KOTA TAHUN 2020</t>
  </si>
  <si>
    <t>: Rp. 6.235.834.000</t>
  </si>
  <si>
    <t>Kesmas</t>
  </si>
  <si>
    <t>Pengelola Keuangan</t>
  </si>
  <si>
    <t>Pelayanan Kesehatan anak usia pendidikan dasar (5)</t>
  </si>
  <si>
    <t xml:space="preserve">Catt : utk uraian kegiatan bisa ditambahkan kegiatan lain selama keg tsb ada dalam juknis, dan diperhatikan penempatan sesuai kamarnya </t>
  </si>
  <si>
    <t>TAHUN 2020</t>
  </si>
  <si>
    <t>CITEUREUP</t>
  </si>
  <si>
    <t>JUMLAH</t>
  </si>
  <si>
    <t>Cimahi,    April 2020</t>
  </si>
  <si>
    <t>Kepala Puskesmas Citeureup</t>
  </si>
  <si>
    <t>(dr. Juara Pardamean)</t>
  </si>
  <si>
    <t>NIP. 197008202007011039</t>
  </si>
  <si>
    <t>Penyuluhan Terpadu PIS-PK</t>
  </si>
  <si>
    <t>Intervensi Kunjungan Keluarga PIS-PK</t>
  </si>
  <si>
    <t>PUSKESMAS : CITEUREUP</t>
  </si>
  <si>
    <t>: MARET</t>
  </si>
  <si>
    <t>Cimahi,    Mei 2020</t>
  </si>
  <si>
    <t>: JUNI</t>
  </si>
  <si>
    <t>Cimahi,    Juli 2020</t>
  </si>
  <si>
    <t>Imunisasi Calon Jemaah Haji</t>
  </si>
  <si>
    <t>Pendataan Sasaran Terpadu</t>
  </si>
  <si>
    <t>Cimahi,    September 2020</t>
  </si>
  <si>
    <t>: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</si>
</sst>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2"/>
      <color rgb="FF0070C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04">
    <xf numFmtId="0" fontId="0" fillId="0" borderId="0" xfId="0"/>
    <xf numFmtId="41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10" fillId="0" borderId="4" xfId="2" applyFont="1" applyFill="1" applyBorder="1" applyAlignment="1">
      <alignment horizontal="center" vertical="center"/>
    </xf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41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2" fontId="10" fillId="0" borderId="5" xfId="2" applyNumberFormat="1" applyFont="1" applyFill="1" applyBorder="1"/>
    <xf numFmtId="0" fontId="10" fillId="0" borderId="0" xfId="2" applyFont="1" applyFill="1" applyBorder="1" applyAlignment="1">
      <alignment horizontal="center" vertical="center"/>
    </xf>
    <xf numFmtId="41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Border="1"/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8" fillId="0" borderId="1" xfId="0" applyNumberFormat="1" applyFont="1" applyBorder="1" applyAlignment="1">
      <alignment vertical="center"/>
    </xf>
    <xf numFmtId="41" fontId="10" fillId="0" borderId="4" xfId="1" applyNumberFormat="1" applyFont="1" applyBorder="1" applyAlignment="1">
      <alignment vertical="center" wrapText="1"/>
    </xf>
    <xf numFmtId="41" fontId="8" fillId="2" borderId="5" xfId="4" applyNumberFormat="1" applyFont="1" applyFill="1" applyBorder="1" applyAlignment="1">
      <alignment vertical="center"/>
    </xf>
    <xf numFmtId="41" fontId="8" fillId="0" borderId="0" xfId="1" applyNumberFormat="1" applyFont="1" applyAlignment="1">
      <alignment vertical="center"/>
    </xf>
    <xf numFmtId="41" fontId="10" fillId="0" borderId="4" xfId="2" applyNumberFormat="1" applyFont="1" applyFill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41" fontId="8" fillId="0" borderId="0" xfId="0" applyNumberFormat="1" applyFont="1"/>
    <xf numFmtId="41" fontId="8" fillId="0" borderId="4" xfId="1" applyNumberFormat="1" applyFont="1" applyBorder="1" applyAlignment="1">
      <alignment vertical="center"/>
    </xf>
    <xf numFmtId="41" fontId="8" fillId="2" borderId="6" xfId="4" applyNumberFormat="1" applyFont="1" applyFill="1" applyBorder="1" applyAlignment="1">
      <alignment vertical="top" wrapText="1"/>
    </xf>
    <xf numFmtId="41" fontId="8" fillId="2" borderId="6" xfId="4" applyNumberFormat="1" applyFont="1" applyFill="1" applyBorder="1" applyAlignment="1">
      <alignment vertical="center"/>
    </xf>
    <xf numFmtId="41" fontId="8" fillId="2" borderId="6" xfId="4" applyNumberFormat="1" applyFont="1" applyFill="1" applyBorder="1" applyAlignment="1">
      <alignment vertical="center" wrapText="1"/>
    </xf>
    <xf numFmtId="41" fontId="8" fillId="0" borderId="4" xfId="2" applyNumberFormat="1" applyFont="1" applyBorder="1" applyAlignment="1">
      <alignment vertical="center"/>
    </xf>
    <xf numFmtId="41" fontId="10" fillId="0" borderId="4" xfId="2" applyNumberFormat="1" applyFont="1" applyFill="1" applyBorder="1" applyAlignment="1">
      <alignment horizontal="right" vertical="center"/>
    </xf>
    <xf numFmtId="41" fontId="8" fillId="0" borderId="6" xfId="2" applyNumberFormat="1" applyFont="1" applyBorder="1"/>
    <xf numFmtId="41" fontId="8" fillId="0" borderId="6" xfId="1" applyNumberFormat="1" applyFont="1" applyBorder="1"/>
    <xf numFmtId="41" fontId="10" fillId="0" borderId="6" xfId="2" applyNumberFormat="1" applyFont="1" applyFill="1" applyBorder="1"/>
    <xf numFmtId="41" fontId="8" fillId="0" borderId="7" xfId="2" applyNumberFormat="1" applyFont="1" applyBorder="1" applyAlignment="1">
      <alignment horizontal="center" vertical="center"/>
    </xf>
    <xf numFmtId="41" fontId="10" fillId="0" borderId="7" xfId="2" applyNumberFormat="1" applyFont="1" applyFill="1" applyBorder="1" applyAlignment="1">
      <alignment horizontal="center" vertical="center" wrapText="1"/>
    </xf>
    <xf numFmtId="41" fontId="9" fillId="0" borderId="3" xfId="2" applyNumberFormat="1" applyFont="1" applyBorder="1" applyAlignment="1">
      <alignment horizontal="center" vertical="center"/>
    </xf>
    <xf numFmtId="41" fontId="10" fillId="0" borderId="3" xfId="2" applyNumberFormat="1" applyFont="1" applyFill="1" applyBorder="1" applyAlignment="1">
      <alignment horizontal="center" vertical="center"/>
    </xf>
    <xf numFmtId="41" fontId="9" fillId="0" borderId="8" xfId="2" applyNumberFormat="1" applyFont="1" applyFill="1" applyBorder="1" applyAlignment="1">
      <alignment vertical="center"/>
    </xf>
    <xf numFmtId="41" fontId="8" fillId="0" borderId="0" xfId="2" applyNumberFormat="1" applyFont="1"/>
    <xf numFmtId="41" fontId="8" fillId="0" borderId="0" xfId="3" applyNumberFormat="1" applyFont="1"/>
    <xf numFmtId="41" fontId="11" fillId="0" borderId="1" xfId="2" applyNumberFormat="1" applyFont="1" applyBorder="1" applyAlignment="1">
      <alignment horizontal="center" vertical="center" wrapText="1"/>
    </xf>
    <xf numFmtId="41" fontId="11" fillId="0" borderId="9" xfId="2" applyNumberFormat="1" applyFont="1" applyBorder="1" applyAlignment="1">
      <alignment horizontal="center" vertical="center" wrapText="1"/>
    </xf>
    <xf numFmtId="41" fontId="11" fillId="0" borderId="2" xfId="2" applyNumberFormat="1" applyFont="1" applyBorder="1" applyAlignment="1">
      <alignment horizontal="center" vertical="center" wrapText="1"/>
    </xf>
    <xf numFmtId="41" fontId="10" fillId="0" borderId="3" xfId="2" applyNumberFormat="1" applyFont="1" applyBorder="1" applyAlignment="1">
      <alignment horizontal="center" vertical="center"/>
    </xf>
    <xf numFmtId="41" fontId="8" fillId="0" borderId="3" xfId="3" applyNumberFormat="1" applyFont="1" applyBorder="1" applyAlignment="1">
      <alignment horizontal="center" vertical="center"/>
    </xf>
    <xf numFmtId="41" fontId="9" fillId="0" borderId="13" xfId="0" applyNumberFormat="1" applyFont="1" applyBorder="1" applyAlignment="1">
      <alignment vertical="top" wrapText="1"/>
    </xf>
    <xf numFmtId="41" fontId="12" fillId="0" borderId="0" xfId="0" applyNumberFormat="1" applyFont="1" applyAlignment="1">
      <alignment vertical="top" wrapText="1"/>
    </xf>
    <xf numFmtId="41" fontId="9" fillId="0" borderId="3" xfId="0" applyNumberFormat="1" applyFont="1" applyBorder="1" applyAlignment="1">
      <alignment vertical="top" wrapText="1"/>
    </xf>
    <xf numFmtId="41" fontId="12" fillId="0" borderId="3" xfId="0" applyNumberFormat="1" applyFont="1" applyBorder="1" applyAlignment="1">
      <alignment vertical="top" wrapText="1"/>
    </xf>
    <xf numFmtId="41" fontId="8" fillId="0" borderId="0" xfId="1" applyNumberFormat="1" applyFont="1" applyAlignment="1">
      <alignment vertical="top"/>
    </xf>
    <xf numFmtId="41" fontId="8" fillId="2" borderId="10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/>
    </xf>
    <xf numFmtId="41" fontId="8" fillId="2" borderId="4" xfId="4" applyNumberFormat="1" applyFont="1" applyFill="1" applyBorder="1" applyAlignment="1">
      <alignment vertical="center"/>
    </xf>
    <xf numFmtId="41" fontId="8" fillId="2" borderId="12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 wrapText="1"/>
    </xf>
    <xf numFmtId="41" fontId="8" fillId="2" borderId="4" xfId="4" applyNumberFormat="1" applyFont="1" applyFill="1" applyBorder="1" applyAlignment="1">
      <alignment vertical="center" wrapText="1"/>
    </xf>
    <xf numFmtId="41" fontId="8" fillId="2" borderId="10" xfId="4" applyNumberFormat="1" applyFont="1" applyFill="1" applyBorder="1" applyAlignment="1">
      <alignment vertical="center" wrapText="1"/>
    </xf>
    <xf numFmtId="41" fontId="8" fillId="2" borderId="1" xfId="4" applyNumberFormat="1" applyFont="1" applyFill="1" applyBorder="1" applyAlignment="1">
      <alignment vertical="top" wrapText="1"/>
    </xf>
    <xf numFmtId="41" fontId="8" fillId="2" borderId="14" xfId="4" applyNumberFormat="1" applyFont="1" applyFill="1" applyBorder="1" applyAlignment="1">
      <alignment vertical="center" wrapText="1"/>
    </xf>
    <xf numFmtId="41" fontId="8" fillId="2" borderId="3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center" wrapText="1"/>
    </xf>
    <xf numFmtId="41" fontId="8" fillId="0" borderId="15" xfId="1" applyNumberFormat="1" applyFont="1" applyBorder="1"/>
    <xf numFmtId="41" fontId="8" fillId="0" borderId="16" xfId="1" applyNumberFormat="1" applyFont="1" applyBorder="1"/>
    <xf numFmtId="41" fontId="8" fillId="0" borderId="0" xfId="0" applyNumberFormat="1" applyFont="1" applyAlignment="1">
      <alignment vertical="top" wrapText="1"/>
    </xf>
    <xf numFmtId="41" fontId="8" fillId="0" borderId="14" xfId="2" applyNumberFormat="1" applyFont="1" applyBorder="1"/>
    <xf numFmtId="41" fontId="8" fillId="0" borderId="3" xfId="2" applyNumberFormat="1" applyFont="1" applyBorder="1" applyAlignment="1">
      <alignment horizontal="center" vertical="center"/>
    </xf>
    <xf numFmtId="41" fontId="8" fillId="0" borderId="0" xfId="2" applyNumberFormat="1" applyFont="1" applyBorder="1" applyAlignment="1">
      <alignment horizontal="center" vertical="center"/>
    </xf>
    <xf numFmtId="41" fontId="10" fillId="0" borderId="0" xfId="2" applyNumberFormat="1" applyFont="1" applyFill="1" applyBorder="1" applyAlignment="1">
      <alignment horizontal="center" vertical="center"/>
    </xf>
    <xf numFmtId="41" fontId="9" fillId="0" borderId="0" xfId="2" applyNumberFormat="1" applyFont="1" applyBorder="1" applyAlignment="1">
      <alignment horizontal="center" vertical="center"/>
    </xf>
    <xf numFmtId="41" fontId="8" fillId="0" borderId="3" xfId="0" applyNumberFormat="1" applyFont="1" applyBorder="1"/>
    <xf numFmtId="41" fontId="9" fillId="0" borderId="3" xfId="0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horizontal="left" vertical="center" wrapText="1"/>
    </xf>
    <xf numFmtId="41" fontId="8" fillId="2" borderId="3" xfId="4" applyNumberFormat="1" applyFont="1" applyFill="1" applyBorder="1" applyAlignment="1">
      <alignment horizontal="left" vertical="top" wrapText="1"/>
    </xf>
    <xf numFmtId="41" fontId="8" fillId="0" borderId="3" xfId="0" applyNumberFormat="1" applyFont="1" applyBorder="1" applyAlignment="1">
      <alignment vertical="top"/>
    </xf>
    <xf numFmtId="41" fontId="8" fillId="0" borderId="3" xfId="0" applyNumberFormat="1" applyFont="1" applyBorder="1" applyAlignment="1">
      <alignment vertical="top" wrapText="1"/>
    </xf>
    <xf numFmtId="41" fontId="9" fillId="0" borderId="3" xfId="0" applyNumberFormat="1" applyFont="1" applyBorder="1" applyAlignment="1">
      <alignment horizontal="center"/>
    </xf>
    <xf numFmtId="41" fontId="8" fillId="0" borderId="3" xfId="0" applyNumberFormat="1" applyFont="1" applyBorder="1" applyAlignment="1">
      <alignment horizontal="center"/>
    </xf>
    <xf numFmtId="41" fontId="8" fillId="0" borderId="0" xfId="0" applyNumberFormat="1" applyFont="1" applyBorder="1"/>
    <xf numFmtId="41" fontId="9" fillId="0" borderId="0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11" fillId="0" borderId="8" xfId="2" applyNumberFormat="1" applyFont="1" applyFill="1" applyBorder="1" applyAlignment="1">
      <alignment vertical="center"/>
    </xf>
    <xf numFmtId="41" fontId="11" fillId="0" borderId="0" xfId="2" applyNumberFormat="1" applyFont="1" applyBorder="1" applyAlignment="1">
      <alignment horizontal="center" vertical="center" wrapText="1"/>
    </xf>
    <xf numFmtId="41" fontId="10" fillId="0" borderId="0" xfId="2" applyNumberFormat="1" applyFont="1" applyBorder="1" applyAlignment="1">
      <alignment horizontal="center" vertical="center"/>
    </xf>
    <xf numFmtId="41" fontId="9" fillId="0" borderId="3" xfId="0" applyNumberFormat="1" applyFont="1" applyBorder="1"/>
    <xf numFmtId="41" fontId="8" fillId="2" borderId="3" xfId="5" applyNumberFormat="1" applyFont="1" applyFill="1" applyBorder="1" applyAlignment="1">
      <alignment vertical="center" wrapText="1"/>
    </xf>
    <xf numFmtId="41" fontId="8" fillId="0" borderId="3" xfId="0" applyNumberFormat="1" applyFont="1" applyBorder="1" applyAlignment="1">
      <alignment wrapText="1"/>
    </xf>
    <xf numFmtId="41" fontId="8" fillId="2" borderId="3" xfId="5" applyNumberFormat="1" applyFont="1" applyFill="1" applyBorder="1" applyAlignment="1">
      <alignment vertical="center"/>
    </xf>
    <xf numFmtId="41" fontId="9" fillId="2" borderId="3" xfId="5" applyNumberFormat="1" applyFont="1" applyFill="1" applyBorder="1" applyAlignment="1">
      <alignment horizontal="center" vertical="center"/>
    </xf>
    <xf numFmtId="41" fontId="8" fillId="2" borderId="11" xfId="5" applyNumberFormat="1" applyFont="1" applyFill="1" applyBorder="1" applyAlignment="1">
      <alignment vertical="center"/>
    </xf>
    <xf numFmtId="41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 wrapText="1"/>
    </xf>
    <xf numFmtId="41" fontId="10" fillId="2" borderId="3" xfId="4" applyNumberFormat="1" applyFont="1" applyFill="1" applyBorder="1" applyAlignment="1">
      <alignment vertical="top" wrapText="1"/>
    </xf>
    <xf numFmtId="41" fontId="9" fillId="2" borderId="3" xfId="4" applyNumberFormat="1" applyFont="1" applyFill="1" applyBorder="1" applyAlignment="1">
      <alignment horizontal="center" vertical="center"/>
    </xf>
    <xf numFmtId="41" fontId="9" fillId="0" borderId="0" xfId="0" applyNumberFormat="1" applyFont="1"/>
    <xf numFmtId="41" fontId="11" fillId="0" borderId="3" xfId="2" applyNumberFormat="1" applyFont="1" applyBorder="1" applyAlignment="1">
      <alignment horizontal="center" vertical="center" wrapText="1"/>
    </xf>
    <xf numFmtId="41" fontId="8" fillId="0" borderId="0" xfId="3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vertical="center"/>
    </xf>
    <xf numFmtId="41" fontId="9" fillId="2" borderId="0" xfId="4" applyNumberFormat="1" applyFont="1" applyFill="1" applyBorder="1" applyAlignment="1">
      <alignment horizontal="center" vertical="center"/>
    </xf>
    <xf numFmtId="41" fontId="8" fillId="0" borderId="9" xfId="0" applyNumberFormat="1" applyFont="1" applyBorder="1"/>
    <xf numFmtId="41" fontId="8" fillId="2" borderId="3" xfId="4" applyNumberFormat="1" applyFont="1" applyFill="1" applyBorder="1"/>
    <xf numFmtId="41" fontId="10" fillId="0" borderId="3" xfId="4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wrapText="1"/>
    </xf>
    <xf numFmtId="41" fontId="9" fillId="2" borderId="3" xfId="4" applyNumberFormat="1" applyFont="1" applyFill="1" applyBorder="1" applyAlignment="1">
      <alignment horizontal="center" vertical="top" wrapText="1"/>
    </xf>
    <xf numFmtId="41" fontId="8" fillId="2" borderId="3" xfId="4" applyNumberFormat="1" applyFont="1" applyFill="1" applyBorder="1" applyAlignment="1">
      <alignment horizontal="left" vertical="top"/>
    </xf>
    <xf numFmtId="41" fontId="8" fillId="0" borderId="3" xfId="4" applyNumberFormat="1" applyFont="1" applyBorder="1" applyAlignment="1">
      <alignment horizontal="left" vertical="top" wrapText="1"/>
    </xf>
    <xf numFmtId="41" fontId="8" fillId="0" borderId="3" xfId="4" applyNumberFormat="1" applyFont="1" applyBorder="1" applyAlignment="1">
      <alignment horizontal="left" vertical="center"/>
    </xf>
    <xf numFmtId="41" fontId="8" fillId="0" borderId="3" xfId="4" applyNumberFormat="1" applyFont="1" applyBorder="1" applyAlignment="1">
      <alignment horizontal="left" vertical="top"/>
    </xf>
    <xf numFmtId="41" fontId="9" fillId="2" borderId="0" xfId="4" applyNumberFormat="1" applyFont="1" applyFill="1" applyBorder="1" applyAlignment="1">
      <alignment horizontal="center" vertical="top" wrapText="1"/>
    </xf>
    <xf numFmtId="41" fontId="9" fillId="2" borderId="3" xfId="4" applyNumberFormat="1" applyFont="1" applyFill="1" applyBorder="1" applyAlignment="1">
      <alignment horizontal="center" wrapText="1"/>
    </xf>
    <xf numFmtId="41" fontId="9" fillId="2" borderId="0" xfId="4" applyNumberFormat="1" applyFont="1" applyFill="1" applyBorder="1" applyAlignment="1">
      <alignment horizontal="center" wrapText="1"/>
    </xf>
    <xf numFmtId="41" fontId="9" fillId="0" borderId="3" xfId="5" applyNumberFormat="1" applyFont="1" applyBorder="1" applyAlignment="1">
      <alignment vertical="center"/>
    </xf>
    <xf numFmtId="41" fontId="8" fillId="0" borderId="3" xfId="6" applyNumberFormat="1" applyFont="1" applyBorder="1"/>
    <xf numFmtId="41" fontId="9" fillId="0" borderId="3" xfId="5" applyNumberFormat="1" applyFont="1" applyBorder="1" applyAlignment="1">
      <alignment vertical="center" wrapText="1"/>
    </xf>
    <xf numFmtId="41" fontId="8" fillId="2" borderId="3" xfId="2" applyNumberFormat="1" applyFont="1" applyFill="1" applyBorder="1" applyAlignment="1">
      <alignment vertical="top" wrapText="1"/>
    </xf>
    <xf numFmtId="41" fontId="0" fillId="0" borderId="0" xfId="0" applyNumberFormat="1"/>
    <xf numFmtId="41" fontId="8" fillId="0" borderId="4" xfId="2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5" fillId="0" borderId="3" xfId="0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4" fillId="0" borderId="3" xfId="0" applyNumberFormat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7" xfId="2" applyFont="1" applyBorder="1" applyAlignment="1">
      <alignment horizontal="center" wrapText="1"/>
    </xf>
    <xf numFmtId="41" fontId="16" fillId="0" borderId="7" xfId="2" applyNumberFormat="1" applyFont="1" applyBorder="1" applyAlignment="1">
      <alignment horizontal="center" wrapText="1"/>
    </xf>
    <xf numFmtId="41" fontId="14" fillId="0" borderId="0" xfId="0" applyNumberFormat="1" applyFont="1" applyAlignment="1">
      <alignment horizontal="center"/>
    </xf>
    <xf numFmtId="41" fontId="16" fillId="0" borderId="7" xfId="2" applyNumberFormat="1" applyFont="1" applyFill="1" applyBorder="1" applyAlignment="1">
      <alignment horizontal="center" wrapText="1"/>
    </xf>
    <xf numFmtId="0" fontId="14" fillId="3" borderId="3" xfId="2" applyFont="1" applyFill="1" applyBorder="1" applyAlignment="1">
      <alignment horizontal="center"/>
    </xf>
    <xf numFmtId="0" fontId="14" fillId="3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wrapText="1"/>
    </xf>
    <xf numFmtId="0" fontId="14" fillId="4" borderId="3" xfId="2" applyFont="1" applyFill="1" applyBorder="1" applyAlignment="1">
      <alignment horizontal="center"/>
    </xf>
    <xf numFmtId="0" fontId="14" fillId="4" borderId="3" xfId="2" applyFont="1" applyFill="1" applyBorder="1" applyAlignment="1">
      <alignment horizontal="center" wrapText="1"/>
    </xf>
    <xf numFmtId="0" fontId="15" fillId="0" borderId="3" xfId="2" applyFont="1" applyBorder="1" applyAlignment="1">
      <alignment horizontal="center"/>
    </xf>
    <xf numFmtId="0" fontId="15" fillId="0" borderId="3" xfId="7" applyFont="1" applyFill="1" applyBorder="1" applyAlignment="1">
      <alignment horizontal="center"/>
    </xf>
    <xf numFmtId="0" fontId="18" fillId="0" borderId="3" xfId="7" applyFont="1" applyFill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5" fillId="0" borderId="3" xfId="7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" xfId="2" applyFont="1" applyBorder="1" applyAlignment="1">
      <alignment horizontal="center" wrapText="1"/>
    </xf>
    <xf numFmtId="0" fontId="14" fillId="5" borderId="3" xfId="2" applyFont="1" applyFill="1" applyBorder="1" applyAlignment="1">
      <alignment horizontal="center"/>
    </xf>
    <xf numFmtId="0" fontId="14" fillId="5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4" fillId="6" borderId="3" xfId="2" applyFont="1" applyFill="1" applyBorder="1" applyAlignment="1">
      <alignment horizontal="center"/>
    </xf>
    <xf numFmtId="0" fontId="14" fillId="6" borderId="3" xfId="2" applyFont="1" applyFill="1" applyBorder="1" applyAlignment="1">
      <alignment horizontal="center" wrapText="1"/>
    </xf>
    <xf numFmtId="0" fontId="14" fillId="7" borderId="3" xfId="2" applyFont="1" applyFill="1" applyBorder="1" applyAlignment="1">
      <alignment horizontal="center"/>
    </xf>
    <xf numFmtId="0" fontId="14" fillId="7" borderId="3" xfId="2" applyFont="1" applyFill="1" applyBorder="1" applyAlignment="1">
      <alignment horizontal="center" wrapText="1"/>
    </xf>
    <xf numFmtId="41" fontId="15" fillId="0" borderId="0" xfId="0" applyNumberFormat="1" applyFont="1" applyAlignment="1">
      <alignment vertical="center"/>
    </xf>
    <xf numFmtId="41" fontId="15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41" fontId="9" fillId="0" borderId="0" xfId="0" applyNumberFormat="1" applyFont="1" applyAlignment="1">
      <alignment horizontal="left" vertical="top" wrapText="1"/>
    </xf>
    <xf numFmtId="41" fontId="13" fillId="0" borderId="11" xfId="0" applyNumberFormat="1" applyFont="1" applyBorder="1" applyAlignment="1">
      <alignment horizontal="center" vertical="top" wrapText="1"/>
    </xf>
    <xf numFmtId="41" fontId="13" fillId="0" borderId="0" xfId="0" applyNumberFormat="1" applyFont="1" applyAlignment="1">
      <alignment horizontal="center" vertical="top" wrapText="1"/>
    </xf>
    <xf numFmtId="41" fontId="9" fillId="0" borderId="8" xfId="0" applyNumberFormat="1" applyFont="1" applyBorder="1" applyAlignment="1">
      <alignment horizontal="left" vertical="top" wrapText="1"/>
    </xf>
    <xf numFmtId="41" fontId="9" fillId="0" borderId="8" xfId="2" applyNumberFormat="1" applyFont="1" applyFill="1" applyBorder="1" applyAlignment="1">
      <alignment horizontal="left" vertical="center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2" workbookViewId="0">
      <selection activeCell="E8" sqref="E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41"/>
      <c r="B4" s="41"/>
      <c r="C4" s="41"/>
      <c r="D4" s="41"/>
      <c r="E4" s="41"/>
      <c r="F4" s="41"/>
    </row>
    <row r="5" spans="1:9" x14ac:dyDescent="0.25">
      <c r="A5" s="41"/>
      <c r="B5" s="41"/>
      <c r="C5" s="41"/>
      <c r="D5" s="41"/>
      <c r="E5" s="41"/>
      <c r="F5" s="41"/>
    </row>
    <row r="6" spans="1:9" x14ac:dyDescent="0.25">
      <c r="A6" s="196" t="s">
        <v>2</v>
      </c>
      <c r="B6" s="196"/>
      <c r="C6" s="196"/>
      <c r="D6" s="42" t="s">
        <v>3</v>
      </c>
      <c r="E6" s="1"/>
      <c r="F6" s="1"/>
    </row>
    <row r="7" spans="1:9" x14ac:dyDescent="0.25">
      <c r="A7" s="187" t="s">
        <v>4</v>
      </c>
      <c r="B7" s="187"/>
      <c r="C7" s="187"/>
      <c r="D7" s="42" t="s">
        <v>5</v>
      </c>
      <c r="E7" s="1"/>
      <c r="F7" s="1"/>
    </row>
    <row r="8" spans="1:9" ht="21.75" customHeight="1" x14ac:dyDescent="0.25">
      <c r="A8" s="187" t="s">
        <v>6</v>
      </c>
      <c r="B8" s="187"/>
      <c r="C8" s="187"/>
      <c r="D8" s="42" t="s">
        <v>5</v>
      </c>
      <c r="E8" s="1"/>
      <c r="F8" s="1"/>
    </row>
    <row r="9" spans="1:9" x14ac:dyDescent="0.25">
      <c r="A9" s="187" t="s">
        <v>7</v>
      </c>
      <c r="B9" s="187"/>
      <c r="C9" s="187"/>
      <c r="D9" s="42" t="s">
        <v>254</v>
      </c>
      <c r="E9" s="1"/>
      <c r="F9" s="1"/>
    </row>
    <row r="10" spans="1:9" x14ac:dyDescent="0.25">
      <c r="A10" s="187" t="s">
        <v>8</v>
      </c>
      <c r="B10" s="187"/>
      <c r="C10" s="187"/>
      <c r="D10" s="42" t="s">
        <v>9</v>
      </c>
      <c r="E10" s="1"/>
      <c r="F10" s="41"/>
    </row>
    <row r="11" spans="1:9" x14ac:dyDescent="0.25">
      <c r="A11" s="40"/>
      <c r="B11" s="40"/>
      <c r="C11" s="40"/>
      <c r="D11" s="42"/>
      <c r="E11" s="1"/>
      <c r="F11" s="41"/>
    </row>
    <row r="12" spans="1:9" x14ac:dyDescent="0.25">
      <c r="A12" s="2" t="s">
        <v>10</v>
      </c>
      <c r="B12" s="3"/>
      <c r="C12" s="2"/>
      <c r="D12" s="41"/>
      <c r="E12" s="1"/>
      <c r="F12" s="41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0" t="s">
        <v>258</v>
      </c>
      <c r="H15" s="191"/>
      <c r="I15" s="9"/>
    </row>
    <row r="16" spans="1:9" x14ac:dyDescent="0.25">
      <c r="A16" s="9"/>
      <c r="B16" s="48"/>
      <c r="C16" s="49"/>
      <c r="D16" s="45" t="s">
        <v>266</v>
      </c>
      <c r="E16" s="46">
        <v>4275000</v>
      </c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>
        <v>4851500</v>
      </c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>
        <v>2781250</v>
      </c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11907750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>
        <v>2043000</v>
      </c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2493000</v>
      </c>
      <c r="F39" s="92"/>
      <c r="G39" s="92">
        <f>G28+G29+G30</f>
        <v>225000</v>
      </c>
      <c r="H39" s="16">
        <f>E39+G39</f>
        <v>2718000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175000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250000</v>
      </c>
      <c r="F50" s="102" t="s">
        <v>22</v>
      </c>
      <c r="G50" s="103">
        <f>SUM(G45:G48)</f>
        <v>150000</v>
      </c>
      <c r="H50" s="103">
        <f>E50+G50</f>
        <v>400000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3875000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>
        <v>150000</v>
      </c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SUM(E56:E63)</f>
        <v>4025000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>
        <v>1200000</v>
      </c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1275000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150000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>
        <v>150000</v>
      </c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150000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2" t="s">
        <v>145</v>
      </c>
      <c r="C171" s="19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>
        <v>150000</v>
      </c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150000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3" t="s">
        <v>150</v>
      </c>
      <c r="C184" s="19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150000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150000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>
        <f>SUM(E240:E241)</f>
        <v>2272250</v>
      </c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>
        <f>720000+1552250</f>
        <v>2272250</v>
      </c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E233+E239+E243+E246</f>
        <v>2272250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89" t="s">
        <v>200</v>
      </c>
      <c r="C252" s="18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29498000</v>
      </c>
      <c r="F263" s="141"/>
      <c r="G263" s="141"/>
      <c r="H263" s="141"/>
    </row>
    <row r="264" spans="1:9" x14ac:dyDescent="0.25">
      <c r="B264" s="141"/>
      <c r="C264" s="141"/>
      <c r="D264" s="141"/>
      <c r="E264" s="188" t="s">
        <v>262</v>
      </c>
      <c r="F264" s="188"/>
      <c r="G264" s="188"/>
      <c r="H264" s="141"/>
    </row>
    <row r="265" spans="1:9" x14ac:dyDescent="0.25">
      <c r="B265" s="141"/>
      <c r="C265" s="141"/>
      <c r="D265" s="141"/>
      <c r="E265" s="188" t="s">
        <v>263</v>
      </c>
      <c r="F265" s="188"/>
      <c r="G265" s="18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88" t="s">
        <v>264</v>
      </c>
      <c r="F269" s="188"/>
      <c r="G269" s="188"/>
      <c r="H269" s="141"/>
    </row>
    <row r="270" spans="1:9" x14ac:dyDescent="0.25">
      <c r="B270" s="141"/>
      <c r="C270" s="141"/>
      <c r="D270" s="141"/>
      <c r="E270" s="188" t="s">
        <v>265</v>
      </c>
      <c r="F270" s="188"/>
      <c r="G270" s="18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1:F1"/>
    <mergeCell ref="A2:F2"/>
    <mergeCell ref="A3:F3"/>
    <mergeCell ref="A6:C6"/>
    <mergeCell ref="A7:C7"/>
    <mergeCell ref="A8:C8"/>
    <mergeCell ref="E264:G264"/>
    <mergeCell ref="E265:G265"/>
    <mergeCell ref="E269:G269"/>
    <mergeCell ref="E270:G270"/>
    <mergeCell ref="B252:C252"/>
    <mergeCell ref="A9:C9"/>
    <mergeCell ref="A10:C10"/>
    <mergeCell ref="G15:H15"/>
    <mergeCell ref="B171:C171"/>
    <mergeCell ref="B184:C184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sqref="A1:I271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44"/>
      <c r="B4" s="144"/>
      <c r="C4" s="144"/>
      <c r="D4" s="144"/>
      <c r="E4" s="144"/>
      <c r="F4" s="144"/>
    </row>
    <row r="5" spans="1:9" x14ac:dyDescent="0.25">
      <c r="A5" s="144"/>
      <c r="B5" s="144"/>
      <c r="C5" s="144"/>
      <c r="D5" s="144"/>
      <c r="E5" s="144"/>
      <c r="F5" s="144"/>
    </row>
    <row r="6" spans="1:9" x14ac:dyDescent="0.25">
      <c r="A6" s="196" t="s">
        <v>2</v>
      </c>
      <c r="B6" s="196"/>
      <c r="C6" s="196"/>
      <c r="D6" s="145" t="s">
        <v>3</v>
      </c>
      <c r="E6" s="1"/>
      <c r="F6" s="1"/>
    </row>
    <row r="7" spans="1:9" x14ac:dyDescent="0.25">
      <c r="A7" s="187" t="s">
        <v>4</v>
      </c>
      <c r="B7" s="187"/>
      <c r="C7" s="187"/>
      <c r="D7" s="145" t="s">
        <v>5</v>
      </c>
      <c r="E7" s="1"/>
      <c r="F7" s="1"/>
    </row>
    <row r="8" spans="1:9" ht="24" customHeight="1" x14ac:dyDescent="0.25">
      <c r="A8" s="187" t="s">
        <v>6</v>
      </c>
      <c r="B8" s="187"/>
      <c r="C8" s="187"/>
      <c r="D8" s="145" t="s">
        <v>5</v>
      </c>
      <c r="E8" s="1"/>
      <c r="F8" s="1"/>
    </row>
    <row r="9" spans="1:9" x14ac:dyDescent="0.25">
      <c r="A9" s="187" t="s">
        <v>7</v>
      </c>
      <c r="B9" s="187"/>
      <c r="C9" s="187"/>
      <c r="D9" s="145" t="s">
        <v>254</v>
      </c>
      <c r="E9" s="1"/>
      <c r="F9" s="1"/>
    </row>
    <row r="10" spans="1:9" x14ac:dyDescent="0.25">
      <c r="A10" s="187" t="s">
        <v>8</v>
      </c>
      <c r="B10" s="187"/>
      <c r="C10" s="187"/>
      <c r="D10" s="145" t="s">
        <v>269</v>
      </c>
      <c r="E10" s="1"/>
      <c r="F10" s="144"/>
    </row>
    <row r="11" spans="1:9" x14ac:dyDescent="0.25">
      <c r="A11" s="143"/>
      <c r="B11" s="143"/>
      <c r="C11" s="143"/>
      <c r="D11" s="145"/>
      <c r="E11" s="1"/>
      <c r="F11" s="144"/>
    </row>
    <row r="12" spans="1:9" x14ac:dyDescent="0.25">
      <c r="A12" s="2" t="s">
        <v>10</v>
      </c>
      <c r="B12" s="3"/>
      <c r="C12" s="2"/>
      <c r="D12" s="144"/>
      <c r="E12" s="1"/>
      <c r="F12" s="144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0" t="s">
        <v>258</v>
      </c>
      <c r="H15" s="19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2" t="s">
        <v>145</v>
      </c>
      <c r="C171" s="19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3" t="s">
        <v>150</v>
      </c>
      <c r="C184" s="19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89" t="s">
        <v>200</v>
      </c>
      <c r="C252" s="18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88" t="s">
        <v>262</v>
      </c>
      <c r="F264" s="188"/>
      <c r="G264" s="188"/>
      <c r="H264" s="141"/>
    </row>
    <row r="265" spans="1:9" x14ac:dyDescent="0.25">
      <c r="B265" s="141"/>
      <c r="C265" s="141"/>
      <c r="D265" s="141"/>
      <c r="E265" s="188" t="s">
        <v>263</v>
      </c>
      <c r="F265" s="188"/>
      <c r="G265" s="18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88" t="s">
        <v>264</v>
      </c>
      <c r="F269" s="188"/>
      <c r="G269" s="188"/>
      <c r="H269" s="141"/>
    </row>
    <row r="270" spans="1:9" x14ac:dyDescent="0.25">
      <c r="B270" s="141"/>
      <c r="C270" s="141"/>
      <c r="D270" s="141"/>
      <c r="E270" s="188" t="s">
        <v>265</v>
      </c>
      <c r="F270" s="188"/>
      <c r="G270" s="18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A8" sqref="A8:C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47"/>
      <c r="B4" s="147"/>
      <c r="C4" s="147"/>
      <c r="D4" s="147"/>
      <c r="E4" s="147"/>
      <c r="F4" s="147"/>
    </row>
    <row r="5" spans="1:9" x14ac:dyDescent="0.25">
      <c r="A5" s="147"/>
      <c r="B5" s="147"/>
      <c r="C5" s="147"/>
      <c r="D5" s="147"/>
      <c r="E5" s="147"/>
      <c r="F5" s="147"/>
    </row>
    <row r="6" spans="1:9" x14ac:dyDescent="0.25">
      <c r="A6" s="196" t="s">
        <v>2</v>
      </c>
      <c r="B6" s="196"/>
      <c r="C6" s="196"/>
      <c r="D6" s="148" t="s">
        <v>3</v>
      </c>
      <c r="E6" s="1"/>
      <c r="F6" s="1"/>
    </row>
    <row r="7" spans="1:9" x14ac:dyDescent="0.25">
      <c r="A7" s="187" t="s">
        <v>4</v>
      </c>
      <c r="B7" s="187"/>
      <c r="C7" s="187"/>
      <c r="D7" s="148" t="s">
        <v>5</v>
      </c>
      <c r="E7" s="1"/>
      <c r="F7" s="1"/>
    </row>
    <row r="8" spans="1:9" ht="24" customHeight="1" x14ac:dyDescent="0.25">
      <c r="A8" s="187" t="s">
        <v>6</v>
      </c>
      <c r="B8" s="187"/>
      <c r="C8" s="187"/>
      <c r="D8" s="148" t="s">
        <v>5</v>
      </c>
      <c r="E8" s="1"/>
      <c r="F8" s="1"/>
    </row>
    <row r="9" spans="1:9" x14ac:dyDescent="0.25">
      <c r="A9" s="187" t="s">
        <v>7</v>
      </c>
      <c r="B9" s="187"/>
      <c r="C9" s="187"/>
      <c r="D9" s="148" t="s">
        <v>254</v>
      </c>
      <c r="E9" s="1"/>
      <c r="F9" s="1"/>
    </row>
    <row r="10" spans="1:9" x14ac:dyDescent="0.25">
      <c r="A10" s="187" t="s">
        <v>8</v>
      </c>
      <c r="B10" s="187"/>
      <c r="C10" s="187"/>
      <c r="D10" s="148" t="s">
        <v>269</v>
      </c>
      <c r="E10" s="1"/>
      <c r="F10" s="147"/>
    </row>
    <row r="11" spans="1:9" x14ac:dyDescent="0.25">
      <c r="A11" s="149"/>
      <c r="B11" s="149"/>
      <c r="C11" s="149"/>
      <c r="D11" s="148"/>
      <c r="E11" s="1"/>
      <c r="F11" s="147"/>
    </row>
    <row r="12" spans="1:9" x14ac:dyDescent="0.25">
      <c r="A12" s="2" t="s">
        <v>10</v>
      </c>
      <c r="B12" s="3"/>
      <c r="C12" s="2"/>
      <c r="D12" s="147"/>
      <c r="E12" s="1"/>
      <c r="F12" s="147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0" t="s">
        <v>258</v>
      </c>
      <c r="H15" s="19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2" t="s">
        <v>145</v>
      </c>
      <c r="C171" s="19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3" t="s">
        <v>150</v>
      </c>
      <c r="C184" s="19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89" t="s">
        <v>200</v>
      </c>
      <c r="C252" s="18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88" t="s">
        <v>270</v>
      </c>
      <c r="F264" s="188"/>
      <c r="G264" s="188"/>
      <c r="H264" s="141"/>
    </row>
    <row r="265" spans="1:9" x14ac:dyDescent="0.25">
      <c r="B265" s="141"/>
      <c r="C265" s="141"/>
      <c r="D265" s="141"/>
      <c r="E265" s="188" t="s">
        <v>263</v>
      </c>
      <c r="F265" s="188"/>
      <c r="G265" s="18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88" t="s">
        <v>264</v>
      </c>
      <c r="F269" s="188"/>
      <c r="G269" s="188"/>
      <c r="H269" s="141"/>
    </row>
    <row r="270" spans="1:9" x14ac:dyDescent="0.25">
      <c r="B270" s="141"/>
      <c r="C270" s="141"/>
      <c r="D270" s="141"/>
      <c r="E270" s="188" t="s">
        <v>265</v>
      </c>
      <c r="F270" s="188"/>
      <c r="G270" s="18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3385826771653544" header="0.31496062992125984" footer="0.31496062992125984"/>
  <pageSetup paperSize="10000" scale="4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127" workbookViewId="0">
      <selection activeCell="F8" sqref="F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52"/>
      <c r="B4" s="152"/>
      <c r="C4" s="152"/>
      <c r="D4" s="152"/>
      <c r="E4" s="152"/>
      <c r="F4" s="152"/>
    </row>
    <row r="5" spans="1:9" x14ac:dyDescent="0.25">
      <c r="A5" s="152"/>
      <c r="B5" s="152"/>
      <c r="C5" s="152"/>
      <c r="D5" s="152"/>
      <c r="E5" s="152"/>
      <c r="F5" s="152"/>
    </row>
    <row r="6" spans="1:9" x14ac:dyDescent="0.25">
      <c r="A6" s="196" t="s">
        <v>2</v>
      </c>
      <c r="B6" s="196"/>
      <c r="C6" s="196"/>
      <c r="D6" s="153" t="s">
        <v>3</v>
      </c>
      <c r="E6" s="1"/>
      <c r="F6" s="1"/>
    </row>
    <row r="7" spans="1:9" x14ac:dyDescent="0.25">
      <c r="A7" s="187" t="s">
        <v>4</v>
      </c>
      <c r="B7" s="187"/>
      <c r="C7" s="187"/>
      <c r="D7" s="153" t="s">
        <v>5</v>
      </c>
      <c r="E7" s="1"/>
      <c r="F7" s="1"/>
    </row>
    <row r="8" spans="1:9" ht="27.75" customHeight="1" x14ac:dyDescent="0.25">
      <c r="A8" s="187" t="s">
        <v>6</v>
      </c>
      <c r="B8" s="187"/>
      <c r="C8" s="187"/>
      <c r="D8" s="153" t="s">
        <v>5</v>
      </c>
      <c r="E8" s="1"/>
      <c r="F8" s="1"/>
    </row>
    <row r="9" spans="1:9" x14ac:dyDescent="0.25">
      <c r="A9" s="187" t="s">
        <v>7</v>
      </c>
      <c r="B9" s="187"/>
      <c r="C9" s="187"/>
      <c r="D9" s="153" t="s">
        <v>254</v>
      </c>
      <c r="E9" s="1"/>
      <c r="F9" s="1"/>
    </row>
    <row r="10" spans="1:9" x14ac:dyDescent="0.25">
      <c r="A10" s="187" t="s">
        <v>8</v>
      </c>
      <c r="B10" s="187"/>
      <c r="C10" s="187"/>
      <c r="D10" s="153" t="s">
        <v>271</v>
      </c>
      <c r="E10" s="1"/>
      <c r="F10" s="152"/>
    </row>
    <row r="11" spans="1:9" x14ac:dyDescent="0.25">
      <c r="A11" s="151"/>
      <c r="B11" s="151"/>
      <c r="C11" s="151"/>
      <c r="D11" s="153"/>
      <c r="E11" s="1"/>
      <c r="F11" s="152"/>
    </row>
    <row r="12" spans="1:9" x14ac:dyDescent="0.25">
      <c r="A12" s="2" t="s">
        <v>10</v>
      </c>
      <c r="B12" s="3"/>
      <c r="C12" s="2"/>
      <c r="D12" s="152"/>
      <c r="E12" s="1"/>
      <c r="F12" s="152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0" t="s">
        <v>258</v>
      </c>
      <c r="H15" s="19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225000</v>
      </c>
      <c r="H39" s="16">
        <f>E39+G39</f>
        <v>675000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150000</v>
      </c>
      <c r="H50" s="103">
        <f>E50+G50</f>
        <v>225000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1875000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300000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2175000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2" t="s">
        <v>145</v>
      </c>
      <c r="C171" s="19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3" t="s">
        <v>150</v>
      </c>
      <c r="C184" s="19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89" t="s">
        <v>200</v>
      </c>
      <c r="C252" s="18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15750000</v>
      </c>
      <c r="F263" s="141"/>
      <c r="G263" s="141"/>
      <c r="H263" s="141"/>
    </row>
    <row r="264" spans="1:9" x14ac:dyDescent="0.25">
      <c r="B264" s="141"/>
      <c r="C264" s="141"/>
      <c r="D264" s="141"/>
      <c r="E264" s="188" t="s">
        <v>272</v>
      </c>
      <c r="F264" s="188"/>
      <c r="G264" s="188"/>
      <c r="H264" s="141"/>
    </row>
    <row r="265" spans="1:9" x14ac:dyDescent="0.25">
      <c r="B265" s="141"/>
      <c r="C265" s="141"/>
      <c r="D265" s="141"/>
      <c r="E265" s="188" t="s">
        <v>263</v>
      </c>
      <c r="F265" s="188"/>
      <c r="G265" s="18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88" t="s">
        <v>264</v>
      </c>
      <c r="F269" s="188"/>
      <c r="G269" s="188"/>
      <c r="H269" s="141"/>
    </row>
    <row r="270" spans="1:9" x14ac:dyDescent="0.25">
      <c r="B270" s="141"/>
      <c r="C270" s="141"/>
      <c r="D270" s="141"/>
      <c r="E270" s="188" t="s">
        <v>265</v>
      </c>
      <c r="F270" s="188"/>
      <c r="G270" s="18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F16" sqref="F16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85"/>
      <c r="B4" s="185"/>
      <c r="C4" s="185"/>
      <c r="D4" s="185"/>
      <c r="E4" s="185"/>
      <c r="F4" s="185"/>
    </row>
    <row r="5" spans="1:9" x14ac:dyDescent="0.25">
      <c r="A5" s="185"/>
      <c r="B5" s="185"/>
      <c r="C5" s="185"/>
      <c r="D5" s="185"/>
      <c r="E5" s="185"/>
      <c r="F5" s="185"/>
    </row>
    <row r="6" spans="1:9" x14ac:dyDescent="0.25">
      <c r="A6" s="196" t="s">
        <v>2</v>
      </c>
      <c r="B6" s="196"/>
      <c r="C6" s="196"/>
      <c r="D6" s="186" t="s">
        <v>3</v>
      </c>
      <c r="E6" s="1"/>
      <c r="F6" s="1"/>
    </row>
    <row r="7" spans="1:9" x14ac:dyDescent="0.25">
      <c r="A7" s="187" t="s">
        <v>4</v>
      </c>
      <c r="B7" s="187"/>
      <c r="C7" s="187"/>
      <c r="D7" s="186" t="s">
        <v>5</v>
      </c>
      <c r="E7" s="1"/>
      <c r="F7" s="1"/>
    </row>
    <row r="8" spans="1:9" ht="27.75" customHeight="1" x14ac:dyDescent="0.25">
      <c r="A8" s="187" t="s">
        <v>6</v>
      </c>
      <c r="B8" s="187"/>
      <c r="C8" s="187"/>
      <c r="D8" s="186" t="s">
        <v>5</v>
      </c>
      <c r="E8" s="1"/>
      <c r="F8" s="1"/>
    </row>
    <row r="9" spans="1:9" x14ac:dyDescent="0.25">
      <c r="A9" s="187" t="s">
        <v>7</v>
      </c>
      <c r="B9" s="187"/>
      <c r="C9" s="187"/>
      <c r="D9" s="186" t="s">
        <v>254</v>
      </c>
      <c r="E9" s="1"/>
      <c r="F9" s="1"/>
    </row>
    <row r="10" spans="1:9" x14ac:dyDescent="0.25">
      <c r="A10" s="187" t="s">
        <v>8</v>
      </c>
      <c r="B10" s="187"/>
      <c r="C10" s="187"/>
      <c r="D10" s="186" t="s">
        <v>276</v>
      </c>
      <c r="E10" s="1"/>
      <c r="F10" s="185"/>
    </row>
    <row r="11" spans="1:9" x14ac:dyDescent="0.25">
      <c r="A11" s="184"/>
      <c r="B11" s="184"/>
      <c r="C11" s="184"/>
      <c r="D11" s="186"/>
      <c r="E11" s="1"/>
      <c r="F11" s="185"/>
    </row>
    <row r="12" spans="1:9" x14ac:dyDescent="0.25">
      <c r="A12" s="2" t="s">
        <v>10</v>
      </c>
      <c r="B12" s="3"/>
      <c r="C12" s="2"/>
      <c r="D12" s="185"/>
      <c r="E12" s="1"/>
      <c r="F12" s="185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0" t="s">
        <v>258</v>
      </c>
      <c r="H15" s="19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>
        <v>3907500</v>
      </c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4357500</v>
      </c>
      <c r="F39" s="92"/>
      <c r="G39" s="92">
        <f>G28+G29+G30</f>
        <v>225000</v>
      </c>
      <c r="H39" s="16">
        <f>E39+G39</f>
        <v>4582500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300000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300000</v>
      </c>
      <c r="H50" s="103">
        <f>E50+G50</f>
        <v>375000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7625000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450000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8075000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>
        <v>1250000</v>
      </c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1250000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300000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300000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2" t="s">
        <v>145</v>
      </c>
      <c r="C171" s="19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3" t="s">
        <v>150</v>
      </c>
      <c r="C184" s="19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600000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600000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600000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825000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>
        <v>450000</v>
      </c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825000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89" t="s">
        <v>200</v>
      </c>
      <c r="C252" s="18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</f>
        <v>29207500</v>
      </c>
      <c r="F263" s="141"/>
      <c r="G263" s="141"/>
      <c r="H263" s="141"/>
    </row>
    <row r="264" spans="1:9" x14ac:dyDescent="0.25">
      <c r="B264" s="141"/>
      <c r="C264" s="141"/>
      <c r="D264" s="141"/>
      <c r="E264" s="188" t="s">
        <v>275</v>
      </c>
      <c r="F264" s="188"/>
      <c r="G264" s="188"/>
      <c r="H264" s="141"/>
    </row>
    <row r="265" spans="1:9" x14ac:dyDescent="0.25">
      <c r="B265" s="141"/>
      <c r="C265" s="141"/>
      <c r="D265" s="141"/>
      <c r="E265" s="188" t="s">
        <v>263</v>
      </c>
      <c r="F265" s="188"/>
      <c r="G265" s="18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88" t="s">
        <v>264</v>
      </c>
      <c r="F269" s="188"/>
      <c r="G269" s="188"/>
      <c r="H269" s="141"/>
    </row>
    <row r="270" spans="1:9" x14ac:dyDescent="0.25">
      <c r="B270" s="141"/>
      <c r="C270" s="141"/>
      <c r="D270" s="141"/>
      <c r="E270" s="188" t="s">
        <v>265</v>
      </c>
      <c r="F270" s="188"/>
      <c r="G270" s="18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D3" sqref="D3"/>
    </sheetView>
  </sheetViews>
  <sheetFormatPr defaultColWidth="8.7109375" defaultRowHeight="15.75" x14ac:dyDescent="0.25"/>
  <cols>
    <col min="1" max="1" width="6.140625" style="38" customWidth="1"/>
    <col min="2" max="2" width="27.140625" style="38" customWidth="1"/>
    <col min="3" max="3" width="23.85546875" style="38" customWidth="1"/>
    <col min="4" max="4" width="18" style="38" customWidth="1"/>
    <col min="5" max="5" width="16.140625" style="38" customWidth="1"/>
    <col min="6" max="6" width="15.7109375" style="38" customWidth="1"/>
    <col min="7" max="7" width="8.7109375" style="38"/>
    <col min="8" max="8" width="16.7109375" style="38" bestFit="1" customWidth="1"/>
    <col min="9" max="10" width="8.7109375" style="38"/>
    <col min="11" max="11" width="17.42578125" style="38" customWidth="1"/>
    <col min="12" max="14" width="8.7109375" style="38"/>
    <col min="15" max="15" width="19.85546875" style="38" customWidth="1"/>
    <col min="16" max="16384" width="8.7109375" style="38"/>
  </cols>
  <sheetData>
    <row r="1" spans="1:15" x14ac:dyDescent="0.25">
      <c r="A1" s="197" t="s">
        <v>252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x14ac:dyDescent="0.25">
      <c r="A2" s="197" t="s">
        <v>259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203" t="s">
        <v>268</v>
      </c>
      <c r="B4" s="203"/>
    </row>
    <row r="6" spans="1:15" ht="30.95" customHeight="1" x14ac:dyDescent="0.25">
      <c r="A6" s="199" t="s">
        <v>11</v>
      </c>
      <c r="B6" s="199" t="s">
        <v>249</v>
      </c>
      <c r="C6" s="199" t="s">
        <v>13</v>
      </c>
      <c r="D6" s="198" t="s">
        <v>208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201" t="s">
        <v>250</v>
      </c>
    </row>
    <row r="7" spans="1:15" ht="23.1" customHeight="1" x14ac:dyDescent="0.25">
      <c r="A7" s="200"/>
      <c r="B7" s="200"/>
      <c r="C7" s="200"/>
      <c r="D7" s="39" t="s">
        <v>209</v>
      </c>
      <c r="E7" s="39" t="s">
        <v>210</v>
      </c>
      <c r="F7" s="39" t="s">
        <v>211</v>
      </c>
      <c r="G7" s="39" t="s">
        <v>212</v>
      </c>
      <c r="H7" s="39" t="s">
        <v>213</v>
      </c>
      <c r="I7" s="39" t="s">
        <v>214</v>
      </c>
      <c r="J7" s="39" t="s">
        <v>215</v>
      </c>
      <c r="K7" s="39" t="s">
        <v>216</v>
      </c>
      <c r="L7" s="39" t="s">
        <v>217</v>
      </c>
      <c r="M7" s="39" t="s">
        <v>218</v>
      </c>
      <c r="N7" s="39" t="s">
        <v>219</v>
      </c>
      <c r="O7" s="202"/>
    </row>
    <row r="8" spans="1:15" s="150" customFormat="1" x14ac:dyDescent="0.25">
      <c r="A8" s="156"/>
      <c r="B8" s="156" t="s">
        <v>251</v>
      </c>
      <c r="C8" s="157">
        <v>462000000</v>
      </c>
      <c r="D8" s="158">
        <v>29508000</v>
      </c>
      <c r="E8" s="157">
        <f>E9+E15+E43+E50+E55</f>
        <v>6300000</v>
      </c>
      <c r="F8" s="157">
        <f t="shared" ref="F8:N8" si="0">F9+F15+F43+F50+F55</f>
        <v>6300000</v>
      </c>
      <c r="G8" s="157">
        <f t="shared" si="0"/>
        <v>0</v>
      </c>
      <c r="H8" s="157"/>
      <c r="I8" s="157">
        <f t="shared" si="0"/>
        <v>0</v>
      </c>
      <c r="J8" s="157">
        <f t="shared" si="0"/>
        <v>0</v>
      </c>
      <c r="K8" s="157">
        <f t="shared" si="0"/>
        <v>29207500</v>
      </c>
      <c r="L8" s="157">
        <f t="shared" si="0"/>
        <v>0</v>
      </c>
      <c r="M8" s="157">
        <f t="shared" si="0"/>
        <v>0</v>
      </c>
      <c r="N8" s="157">
        <f t="shared" si="0"/>
        <v>0</v>
      </c>
      <c r="O8" s="159">
        <f>SUM(D8:N9)</f>
        <v>83223250</v>
      </c>
    </row>
    <row r="9" spans="1:15" s="150" customFormat="1" ht="78.75" x14ac:dyDescent="0.25">
      <c r="A9" s="160" t="s">
        <v>105</v>
      </c>
      <c r="B9" s="161" t="s">
        <v>220</v>
      </c>
      <c r="C9" s="146">
        <v>39259000</v>
      </c>
      <c r="D9" s="146">
        <f t="shared" ref="D9:N9" si="1">SUM(D10:D14)</f>
        <v>11907750</v>
      </c>
      <c r="E9" s="146">
        <f t="shared" si="1"/>
        <v>0</v>
      </c>
      <c r="F9" s="146">
        <f t="shared" si="1"/>
        <v>0</v>
      </c>
      <c r="G9" s="146">
        <f t="shared" si="1"/>
        <v>0</v>
      </c>
      <c r="H9" s="146">
        <f t="shared" si="1"/>
        <v>0</v>
      </c>
      <c r="I9" s="146">
        <f t="shared" si="1"/>
        <v>0</v>
      </c>
      <c r="J9" s="146">
        <f t="shared" si="1"/>
        <v>0</v>
      </c>
      <c r="K9" s="146">
        <f t="shared" si="1"/>
        <v>0</v>
      </c>
      <c r="L9" s="146">
        <f t="shared" si="1"/>
        <v>0</v>
      </c>
      <c r="M9" s="146">
        <f t="shared" si="1"/>
        <v>0</v>
      </c>
      <c r="N9" s="146">
        <f t="shared" si="1"/>
        <v>0</v>
      </c>
      <c r="O9" s="146">
        <f>SUM(D9:N9)</f>
        <v>11907750</v>
      </c>
    </row>
    <row r="10" spans="1:15" s="150" customFormat="1" x14ac:dyDescent="0.25">
      <c r="A10" s="162" t="s">
        <v>24</v>
      </c>
      <c r="B10" s="163" t="s">
        <v>17</v>
      </c>
      <c r="C10" s="146">
        <v>0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>
        <f t="shared" ref="O10:O14" si="2">SUM(D10:N10)</f>
        <v>0</v>
      </c>
    </row>
    <row r="11" spans="1:15" s="150" customFormat="1" x14ac:dyDescent="0.25">
      <c r="A11" s="162" t="s">
        <v>40</v>
      </c>
      <c r="B11" s="163" t="s">
        <v>18</v>
      </c>
      <c r="C11" s="146">
        <v>0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>
        <f t="shared" si="2"/>
        <v>0</v>
      </c>
    </row>
    <row r="12" spans="1:15" s="150" customFormat="1" x14ac:dyDescent="0.25">
      <c r="A12" s="162" t="s">
        <v>49</v>
      </c>
      <c r="B12" s="163" t="s">
        <v>19</v>
      </c>
      <c r="C12" s="146">
        <v>33696500</v>
      </c>
      <c r="D12" s="146">
        <v>11907750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>
        <f t="shared" si="2"/>
        <v>11907750</v>
      </c>
    </row>
    <row r="13" spans="1:15" s="150" customFormat="1" ht="31.5" x14ac:dyDescent="0.25">
      <c r="A13" s="162" t="s">
        <v>59</v>
      </c>
      <c r="B13" s="164" t="s">
        <v>221</v>
      </c>
      <c r="C13" s="15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>
        <f t="shared" si="2"/>
        <v>0</v>
      </c>
    </row>
    <row r="14" spans="1:15" s="150" customFormat="1" ht="47.25" x14ac:dyDescent="0.25">
      <c r="A14" s="162" t="s">
        <v>76</v>
      </c>
      <c r="B14" s="164" t="s">
        <v>21</v>
      </c>
      <c r="C14" s="146">
        <v>5562500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>
        <f t="shared" si="2"/>
        <v>0</v>
      </c>
    </row>
    <row r="15" spans="1:15" s="150" customFormat="1" ht="38.25" customHeight="1" x14ac:dyDescent="0.25">
      <c r="A15" s="165" t="s">
        <v>222</v>
      </c>
      <c r="B15" s="166" t="s">
        <v>223</v>
      </c>
      <c r="C15" s="146">
        <v>292222000</v>
      </c>
      <c r="D15" s="146">
        <f>SUM(D16+D19+D22+D24+D27+D28+D29+D31+D32+D33+D36+D40+D41+D42)</f>
        <v>8868000</v>
      </c>
      <c r="E15" s="146"/>
      <c r="F15" s="146">
        <f t="shared" ref="F15:N15" si="3">F16+F19+F22+F24+F27+F28+F29+F31+F32+F33+F36+F40+F41+F42</f>
        <v>0</v>
      </c>
      <c r="G15" s="146">
        <f t="shared" si="3"/>
        <v>0</v>
      </c>
      <c r="H15" s="146">
        <f t="shared" si="3"/>
        <v>3150000</v>
      </c>
      <c r="I15" s="146">
        <f t="shared" si="3"/>
        <v>0</v>
      </c>
      <c r="J15" s="146">
        <f t="shared" si="3"/>
        <v>0</v>
      </c>
      <c r="K15" s="146">
        <f t="shared" si="3"/>
        <v>14582500</v>
      </c>
      <c r="L15" s="146">
        <f t="shared" si="3"/>
        <v>0</v>
      </c>
      <c r="M15" s="146">
        <f t="shared" si="3"/>
        <v>0</v>
      </c>
      <c r="N15" s="146">
        <f t="shared" si="3"/>
        <v>0</v>
      </c>
      <c r="O15" s="146">
        <f t="shared" ref="O15:O60" si="4">SUM(D15:N15)</f>
        <v>26600500</v>
      </c>
    </row>
    <row r="16" spans="1:15" s="150" customFormat="1" x14ac:dyDescent="0.25">
      <c r="A16" s="167" t="s">
        <v>24</v>
      </c>
      <c r="B16" s="168" t="s">
        <v>224</v>
      </c>
      <c r="C16" s="146">
        <f>C17+C18</f>
        <v>41383500</v>
      </c>
      <c r="D16" s="146">
        <f t="shared" ref="D16:N16" si="5">D17+D18</f>
        <v>2718000</v>
      </c>
      <c r="E16" s="146">
        <f t="shared" si="5"/>
        <v>0</v>
      </c>
      <c r="F16" s="146">
        <f t="shared" si="5"/>
        <v>0</v>
      </c>
      <c r="G16" s="146">
        <f t="shared" si="5"/>
        <v>0</v>
      </c>
      <c r="H16" s="146">
        <f t="shared" si="5"/>
        <v>675000</v>
      </c>
      <c r="I16" s="146">
        <f t="shared" si="5"/>
        <v>0</v>
      </c>
      <c r="J16" s="146">
        <f t="shared" si="5"/>
        <v>0</v>
      </c>
      <c r="K16" s="146">
        <f t="shared" si="5"/>
        <v>4582500</v>
      </c>
      <c r="L16" s="146">
        <f t="shared" si="5"/>
        <v>0</v>
      </c>
      <c r="M16" s="146">
        <f t="shared" si="5"/>
        <v>0</v>
      </c>
      <c r="N16" s="146">
        <f t="shared" si="5"/>
        <v>0</v>
      </c>
      <c r="O16" s="146">
        <f t="shared" si="4"/>
        <v>7975500</v>
      </c>
    </row>
    <row r="17" spans="1:15" s="150" customFormat="1" ht="31.5" x14ac:dyDescent="0.25">
      <c r="A17" s="167"/>
      <c r="B17" s="169" t="s">
        <v>172</v>
      </c>
      <c r="C17" s="146">
        <v>39133500</v>
      </c>
      <c r="D17" s="146">
        <v>2493000</v>
      </c>
      <c r="E17" s="146"/>
      <c r="F17" s="146"/>
      <c r="G17" s="146"/>
      <c r="H17" s="146">
        <v>450000</v>
      </c>
      <c r="I17" s="146"/>
      <c r="J17" s="146"/>
      <c r="K17" s="146">
        <v>4357500</v>
      </c>
      <c r="L17" s="146"/>
      <c r="M17" s="146"/>
      <c r="N17" s="146"/>
      <c r="O17" s="146">
        <f t="shared" si="4"/>
        <v>7300500</v>
      </c>
    </row>
    <row r="18" spans="1:15" s="150" customFormat="1" ht="31.5" x14ac:dyDescent="0.25">
      <c r="A18" s="167"/>
      <c r="B18" s="170" t="s">
        <v>173</v>
      </c>
      <c r="C18" s="146">
        <v>2250000</v>
      </c>
      <c r="D18" s="146">
        <v>225000</v>
      </c>
      <c r="E18" s="146"/>
      <c r="F18" s="146"/>
      <c r="G18" s="146"/>
      <c r="H18" s="146">
        <v>225000</v>
      </c>
      <c r="I18" s="146"/>
      <c r="J18" s="146"/>
      <c r="K18" s="146">
        <v>225000</v>
      </c>
      <c r="L18" s="146"/>
      <c r="M18" s="146"/>
      <c r="N18" s="146"/>
      <c r="O18" s="146">
        <f t="shared" si="4"/>
        <v>675000</v>
      </c>
    </row>
    <row r="19" spans="1:15" s="150" customFormat="1" ht="31.5" x14ac:dyDescent="0.25">
      <c r="A19" s="167" t="s">
        <v>40</v>
      </c>
      <c r="B19" s="171" t="s">
        <v>225</v>
      </c>
      <c r="C19" s="146">
        <f>C20+C21</f>
        <v>2750000</v>
      </c>
      <c r="D19" s="182">
        <f>D21+D20</f>
        <v>400000</v>
      </c>
      <c r="E19" s="146">
        <f t="shared" ref="E19:N19" si="6">E20+E21</f>
        <v>0</v>
      </c>
      <c r="F19" s="146">
        <f t="shared" si="6"/>
        <v>0</v>
      </c>
      <c r="G19" s="146">
        <f t="shared" si="6"/>
        <v>0</v>
      </c>
      <c r="H19" s="146">
        <f t="shared" si="6"/>
        <v>225000</v>
      </c>
      <c r="I19" s="146">
        <f t="shared" si="6"/>
        <v>0</v>
      </c>
      <c r="J19" s="146">
        <f t="shared" si="6"/>
        <v>0</v>
      </c>
      <c r="K19" s="146">
        <f t="shared" si="6"/>
        <v>375000</v>
      </c>
      <c r="L19" s="146">
        <f t="shared" si="6"/>
        <v>0</v>
      </c>
      <c r="M19" s="146">
        <f t="shared" si="6"/>
        <v>0</v>
      </c>
      <c r="N19" s="146">
        <f t="shared" si="6"/>
        <v>0</v>
      </c>
      <c r="O19" s="146">
        <f>SUM(C19:N19)</f>
        <v>3750000</v>
      </c>
    </row>
    <row r="20" spans="1:15" s="150" customFormat="1" ht="47.25" x14ac:dyDescent="0.25">
      <c r="A20" s="167"/>
      <c r="B20" s="170" t="s">
        <v>174</v>
      </c>
      <c r="C20" s="146">
        <v>1625000</v>
      </c>
      <c r="D20" s="146">
        <v>250000</v>
      </c>
      <c r="E20" s="146"/>
      <c r="F20" s="146"/>
      <c r="G20" s="146"/>
      <c r="H20" s="146">
        <v>75000</v>
      </c>
      <c r="I20" s="146"/>
      <c r="J20" s="146"/>
      <c r="K20" s="146">
        <v>75000</v>
      </c>
      <c r="L20" s="146"/>
      <c r="M20" s="146"/>
      <c r="N20" s="146"/>
      <c r="O20" s="146">
        <f t="shared" si="4"/>
        <v>400000</v>
      </c>
    </row>
    <row r="21" spans="1:15" s="150" customFormat="1" ht="31.5" x14ac:dyDescent="0.25">
      <c r="A21" s="167"/>
      <c r="B21" s="172" t="s">
        <v>42</v>
      </c>
      <c r="C21" s="146">
        <v>1125000</v>
      </c>
      <c r="D21" s="146">
        <v>150000</v>
      </c>
      <c r="E21" s="146"/>
      <c r="F21" s="146"/>
      <c r="G21" s="146"/>
      <c r="H21" s="146">
        <v>150000</v>
      </c>
      <c r="I21" s="146"/>
      <c r="J21" s="146"/>
      <c r="K21" s="146">
        <v>300000</v>
      </c>
      <c r="L21" s="146"/>
      <c r="M21" s="146"/>
      <c r="N21" s="146"/>
      <c r="O21" s="146">
        <f t="shared" si="4"/>
        <v>600000</v>
      </c>
    </row>
    <row r="22" spans="1:15" s="150" customFormat="1" ht="31.5" x14ac:dyDescent="0.25">
      <c r="A22" s="167" t="s">
        <v>49</v>
      </c>
      <c r="B22" s="171" t="s">
        <v>226</v>
      </c>
      <c r="C22" s="146">
        <f>C23</f>
        <v>50450000</v>
      </c>
      <c r="D22" s="146">
        <f t="shared" ref="D22:N22" si="7">D23</f>
        <v>4025000</v>
      </c>
      <c r="E22" s="146">
        <f t="shared" si="7"/>
        <v>0</v>
      </c>
      <c r="F22" s="146">
        <f t="shared" si="7"/>
        <v>0</v>
      </c>
      <c r="G22" s="146">
        <f t="shared" si="7"/>
        <v>0</v>
      </c>
      <c r="H22" s="146">
        <f t="shared" si="7"/>
        <v>2175000</v>
      </c>
      <c r="I22" s="146">
        <f t="shared" si="7"/>
        <v>0</v>
      </c>
      <c r="J22" s="146">
        <f t="shared" si="7"/>
        <v>0</v>
      </c>
      <c r="K22" s="146">
        <f t="shared" si="7"/>
        <v>8075000</v>
      </c>
      <c r="L22" s="146">
        <f t="shared" si="7"/>
        <v>0</v>
      </c>
      <c r="M22" s="146">
        <f t="shared" si="7"/>
        <v>0</v>
      </c>
      <c r="N22" s="146">
        <f t="shared" si="7"/>
        <v>0</v>
      </c>
      <c r="O22" s="146">
        <f t="shared" si="4"/>
        <v>14275000</v>
      </c>
    </row>
    <row r="23" spans="1:15" s="150" customFormat="1" ht="31.5" x14ac:dyDescent="0.25">
      <c r="A23" s="167"/>
      <c r="B23" s="170" t="s">
        <v>176</v>
      </c>
      <c r="C23" s="146">
        <v>50450000</v>
      </c>
      <c r="D23" s="146">
        <v>4025000</v>
      </c>
      <c r="E23" s="146"/>
      <c r="F23" s="146"/>
      <c r="G23" s="146"/>
      <c r="H23" s="146">
        <v>2175000</v>
      </c>
      <c r="I23" s="146"/>
      <c r="J23" s="146"/>
      <c r="K23" s="146">
        <v>8075000</v>
      </c>
      <c r="L23" s="146"/>
      <c r="M23" s="146"/>
      <c r="N23" s="146"/>
      <c r="O23" s="146">
        <f t="shared" si="4"/>
        <v>14275000</v>
      </c>
    </row>
    <row r="24" spans="1:15" s="150" customFormat="1" ht="47.25" x14ac:dyDescent="0.25">
      <c r="A24" s="167" t="s">
        <v>59</v>
      </c>
      <c r="B24" s="171" t="s">
        <v>227</v>
      </c>
      <c r="C24" s="146">
        <f>C25+C26</f>
        <v>57920000</v>
      </c>
      <c r="D24" s="146">
        <f t="shared" ref="D24:N24" si="8">D25+D26</f>
        <v>0</v>
      </c>
      <c r="E24" s="146">
        <f t="shared" si="8"/>
        <v>0</v>
      </c>
      <c r="F24" s="146">
        <f t="shared" si="8"/>
        <v>0</v>
      </c>
      <c r="G24" s="146">
        <f t="shared" si="8"/>
        <v>0</v>
      </c>
      <c r="H24" s="146">
        <f t="shared" si="8"/>
        <v>0</v>
      </c>
      <c r="I24" s="146">
        <f t="shared" si="8"/>
        <v>0</v>
      </c>
      <c r="J24" s="146">
        <f t="shared" si="8"/>
        <v>0</v>
      </c>
      <c r="K24" s="146">
        <f t="shared" si="8"/>
        <v>0</v>
      </c>
      <c r="L24" s="146">
        <f t="shared" si="8"/>
        <v>0</v>
      </c>
      <c r="M24" s="146">
        <f t="shared" si="8"/>
        <v>0</v>
      </c>
      <c r="N24" s="146">
        <f t="shared" si="8"/>
        <v>0</v>
      </c>
      <c r="O24" s="146">
        <f t="shared" si="4"/>
        <v>0</v>
      </c>
    </row>
    <row r="25" spans="1:15" s="150" customFormat="1" ht="47.25" x14ac:dyDescent="0.25">
      <c r="A25" s="167"/>
      <c r="B25" s="170" t="s">
        <v>177</v>
      </c>
      <c r="C25" s="146">
        <v>29970000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>
        <f t="shared" si="4"/>
        <v>0</v>
      </c>
    </row>
    <row r="26" spans="1:15" s="150" customFormat="1" ht="31.5" x14ac:dyDescent="0.25">
      <c r="A26" s="167"/>
      <c r="B26" s="173" t="s">
        <v>61</v>
      </c>
      <c r="C26" s="146">
        <v>27950000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>
        <f t="shared" si="4"/>
        <v>0</v>
      </c>
    </row>
    <row r="27" spans="1:15" s="150" customFormat="1" x14ac:dyDescent="0.25">
      <c r="A27" s="167" t="s">
        <v>76</v>
      </c>
      <c r="B27" s="168" t="s">
        <v>228</v>
      </c>
      <c r="C27" s="146">
        <v>4250000</v>
      </c>
      <c r="D27" s="146"/>
      <c r="E27" s="146"/>
      <c r="F27" s="146"/>
      <c r="G27" s="146"/>
      <c r="H27" s="146"/>
      <c r="I27" s="146"/>
      <c r="J27" s="146"/>
      <c r="K27" s="146">
        <v>1250000</v>
      </c>
      <c r="L27" s="146"/>
      <c r="M27" s="146"/>
      <c r="N27" s="146"/>
      <c r="O27" s="146">
        <f t="shared" si="4"/>
        <v>1250000</v>
      </c>
    </row>
    <row r="28" spans="1:15" s="150" customFormat="1" ht="31.5" x14ac:dyDescent="0.25">
      <c r="A28" s="167" t="s">
        <v>87</v>
      </c>
      <c r="B28" s="174" t="s">
        <v>229</v>
      </c>
      <c r="C28" s="146">
        <v>0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>
        <f t="shared" si="4"/>
        <v>0</v>
      </c>
    </row>
    <row r="29" spans="1:15" s="150" customFormat="1" ht="31.5" x14ac:dyDescent="0.25">
      <c r="A29" s="167" t="s">
        <v>88</v>
      </c>
      <c r="B29" s="174" t="s">
        <v>89</v>
      </c>
      <c r="C29" s="146">
        <v>27900000</v>
      </c>
      <c r="D29" s="146">
        <v>1275000</v>
      </c>
      <c r="E29" s="146">
        <f t="shared" ref="E29:N29" si="9">E30</f>
        <v>0</v>
      </c>
      <c r="F29" s="146">
        <f t="shared" si="9"/>
        <v>0</v>
      </c>
      <c r="G29" s="146">
        <f t="shared" si="9"/>
        <v>0</v>
      </c>
      <c r="H29" s="146">
        <f t="shared" si="9"/>
        <v>75000</v>
      </c>
      <c r="I29" s="146">
        <f t="shared" si="9"/>
        <v>0</v>
      </c>
      <c r="J29" s="146">
        <f t="shared" si="9"/>
        <v>0</v>
      </c>
      <c r="K29" s="146">
        <f t="shared" si="9"/>
        <v>300000</v>
      </c>
      <c r="L29" s="146">
        <f t="shared" si="9"/>
        <v>0</v>
      </c>
      <c r="M29" s="146">
        <f t="shared" si="9"/>
        <v>0</v>
      </c>
      <c r="N29" s="146">
        <f t="shared" si="9"/>
        <v>0</v>
      </c>
      <c r="O29" s="146">
        <f t="shared" si="4"/>
        <v>1650000</v>
      </c>
    </row>
    <row r="30" spans="1:15" s="150" customFormat="1" ht="31.5" x14ac:dyDescent="0.25">
      <c r="A30" s="167"/>
      <c r="B30" s="170" t="s">
        <v>178</v>
      </c>
      <c r="C30" s="146"/>
      <c r="D30" s="146"/>
      <c r="E30" s="146"/>
      <c r="F30" s="146"/>
      <c r="G30" s="146"/>
      <c r="H30" s="146">
        <v>75000</v>
      </c>
      <c r="I30" s="146"/>
      <c r="J30" s="146"/>
      <c r="K30" s="146">
        <v>300000</v>
      </c>
      <c r="L30" s="146"/>
      <c r="M30" s="146"/>
      <c r="N30" s="146"/>
      <c r="O30" s="146">
        <f t="shared" si="4"/>
        <v>375000</v>
      </c>
    </row>
    <row r="31" spans="1:15" s="150" customFormat="1" ht="31.5" x14ac:dyDescent="0.25">
      <c r="A31" s="167" t="s">
        <v>95</v>
      </c>
      <c r="B31" s="174" t="s">
        <v>230</v>
      </c>
      <c r="C31" s="146">
        <v>32895000</v>
      </c>
      <c r="D31" s="146">
        <v>150000</v>
      </c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>
        <f t="shared" si="4"/>
        <v>150000</v>
      </c>
    </row>
    <row r="32" spans="1:15" s="150" customFormat="1" ht="31.5" x14ac:dyDescent="0.25">
      <c r="A32" s="167" t="s">
        <v>231</v>
      </c>
      <c r="B32" s="174" t="s">
        <v>106</v>
      </c>
      <c r="C32" s="146">
        <v>28775000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>
        <f t="shared" si="4"/>
        <v>0</v>
      </c>
    </row>
    <row r="33" spans="1:15" s="150" customFormat="1" x14ac:dyDescent="0.25">
      <c r="A33" s="167" t="s">
        <v>144</v>
      </c>
      <c r="B33" s="167" t="s">
        <v>114</v>
      </c>
      <c r="C33" s="146">
        <v>18985000</v>
      </c>
      <c r="D33" s="146">
        <f t="shared" ref="D33:N33" si="10">D34+D35</f>
        <v>150000</v>
      </c>
      <c r="E33" s="146">
        <f t="shared" si="10"/>
        <v>0</v>
      </c>
      <c r="F33" s="146">
        <f t="shared" si="10"/>
        <v>0</v>
      </c>
      <c r="G33" s="146">
        <f t="shared" si="10"/>
        <v>0</v>
      </c>
      <c r="H33" s="146">
        <f t="shared" si="10"/>
        <v>0</v>
      </c>
      <c r="I33" s="146">
        <f t="shared" si="10"/>
        <v>0</v>
      </c>
      <c r="J33" s="146">
        <f t="shared" si="10"/>
        <v>0</v>
      </c>
      <c r="K33" s="146">
        <f t="shared" si="10"/>
        <v>0</v>
      </c>
      <c r="L33" s="146">
        <f t="shared" si="10"/>
        <v>0</v>
      </c>
      <c r="M33" s="146">
        <f t="shared" si="10"/>
        <v>0</v>
      </c>
      <c r="N33" s="146">
        <f t="shared" si="10"/>
        <v>0</v>
      </c>
      <c r="O33" s="146">
        <f t="shared" si="4"/>
        <v>150000</v>
      </c>
    </row>
    <row r="34" spans="1:15" s="150" customFormat="1" ht="63" x14ac:dyDescent="0.25">
      <c r="A34" s="167"/>
      <c r="B34" s="170" t="s">
        <v>179</v>
      </c>
      <c r="C34" s="146">
        <v>15610000</v>
      </c>
      <c r="D34" s="146">
        <v>150000</v>
      </c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>
        <f t="shared" si="4"/>
        <v>150000</v>
      </c>
    </row>
    <row r="35" spans="1:15" s="150" customFormat="1" ht="51.95" customHeight="1" x14ac:dyDescent="0.25">
      <c r="A35" s="167"/>
      <c r="B35" s="170" t="s">
        <v>180</v>
      </c>
      <c r="C35" s="146">
        <v>3375000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>
        <f t="shared" si="4"/>
        <v>0</v>
      </c>
    </row>
    <row r="36" spans="1:15" s="150" customFormat="1" ht="63" x14ac:dyDescent="0.25">
      <c r="A36" s="167" t="s">
        <v>147</v>
      </c>
      <c r="B36" s="174" t="s">
        <v>232</v>
      </c>
      <c r="C36" s="146">
        <v>26013500</v>
      </c>
      <c r="D36" s="146">
        <f t="shared" ref="D36:N36" si="11">D37+D38+D39</f>
        <v>0</v>
      </c>
      <c r="E36" s="146">
        <f t="shared" si="11"/>
        <v>0</v>
      </c>
      <c r="F36" s="146">
        <f t="shared" si="11"/>
        <v>0</v>
      </c>
      <c r="G36" s="146">
        <f t="shared" si="11"/>
        <v>0</v>
      </c>
      <c r="H36" s="146">
        <f t="shared" si="11"/>
        <v>0</v>
      </c>
      <c r="I36" s="146">
        <f t="shared" si="11"/>
        <v>0</v>
      </c>
      <c r="J36" s="146">
        <f t="shared" si="11"/>
        <v>0</v>
      </c>
      <c r="K36" s="146">
        <f t="shared" si="11"/>
        <v>0</v>
      </c>
      <c r="L36" s="146">
        <f t="shared" si="11"/>
        <v>0</v>
      </c>
      <c r="M36" s="146">
        <f t="shared" si="11"/>
        <v>0</v>
      </c>
      <c r="N36" s="146">
        <f t="shared" si="11"/>
        <v>0</v>
      </c>
      <c r="O36" s="146">
        <f t="shared" si="4"/>
        <v>0</v>
      </c>
    </row>
    <row r="37" spans="1:15" s="150" customFormat="1" ht="47.25" x14ac:dyDescent="0.25">
      <c r="A37" s="167"/>
      <c r="B37" s="170" t="s">
        <v>181</v>
      </c>
      <c r="C37" s="146">
        <v>21888500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>
        <f t="shared" si="4"/>
        <v>0</v>
      </c>
    </row>
    <row r="38" spans="1:15" s="150" customFormat="1" ht="33.950000000000003" customHeight="1" x14ac:dyDescent="0.25">
      <c r="A38" s="167"/>
      <c r="B38" s="170" t="s">
        <v>182</v>
      </c>
      <c r="C38" s="146">
        <v>4125000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>
        <f t="shared" si="4"/>
        <v>0</v>
      </c>
    </row>
    <row r="39" spans="1:15" s="150" customFormat="1" ht="47.25" x14ac:dyDescent="0.25">
      <c r="A39" s="167"/>
      <c r="B39" s="170" t="s">
        <v>183</v>
      </c>
      <c r="C39" s="146">
        <v>0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>
        <f t="shared" si="4"/>
        <v>0</v>
      </c>
    </row>
    <row r="40" spans="1:15" s="150" customFormat="1" ht="66.75" customHeight="1" x14ac:dyDescent="0.25">
      <c r="A40" s="167" t="s">
        <v>148</v>
      </c>
      <c r="B40" s="174" t="s">
        <v>233</v>
      </c>
      <c r="C40" s="146">
        <v>900000</v>
      </c>
      <c r="D40" s="146">
        <v>150000</v>
      </c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>
        <f t="shared" si="4"/>
        <v>150000</v>
      </c>
    </row>
    <row r="41" spans="1:15" s="150" customFormat="1" ht="17.25" customHeight="1" x14ac:dyDescent="0.25">
      <c r="A41" s="167" t="s">
        <v>149</v>
      </c>
      <c r="B41" s="174" t="s">
        <v>234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>
        <f t="shared" si="4"/>
        <v>0</v>
      </c>
    </row>
    <row r="42" spans="1:15" s="150" customFormat="1" ht="31.5" x14ac:dyDescent="0.25">
      <c r="A42" s="167" t="s">
        <v>156</v>
      </c>
      <c r="B42" s="174" t="s">
        <v>235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>
        <f t="shared" si="4"/>
        <v>0</v>
      </c>
    </row>
    <row r="43" spans="1:15" s="150" customFormat="1" ht="78.75" x14ac:dyDescent="0.25">
      <c r="A43" s="175" t="s">
        <v>236</v>
      </c>
      <c r="B43" s="176" t="s">
        <v>237</v>
      </c>
      <c r="C43" s="146">
        <f>C44+C46+C47+C48+C49</f>
        <v>21850000</v>
      </c>
      <c r="D43" s="146">
        <f>D44</f>
        <v>150000</v>
      </c>
      <c r="E43" s="146">
        <f t="shared" ref="E43:N43" si="12">E44+E46+E47+E48+E49</f>
        <v>0</v>
      </c>
      <c r="F43" s="146">
        <f t="shared" si="12"/>
        <v>0</v>
      </c>
      <c r="G43" s="146">
        <f t="shared" si="12"/>
        <v>0</v>
      </c>
      <c r="H43" s="146">
        <f t="shared" si="12"/>
        <v>0</v>
      </c>
      <c r="I43" s="146">
        <f t="shared" si="12"/>
        <v>0</v>
      </c>
      <c r="J43" s="146">
        <f t="shared" si="12"/>
        <v>0</v>
      </c>
      <c r="K43" s="146">
        <f t="shared" si="12"/>
        <v>1200000</v>
      </c>
      <c r="L43" s="146">
        <f t="shared" si="12"/>
        <v>0</v>
      </c>
      <c r="M43" s="146">
        <f t="shared" si="12"/>
        <v>0</v>
      </c>
      <c r="N43" s="146">
        <f t="shared" si="12"/>
        <v>0</v>
      </c>
      <c r="O43" s="146">
        <f t="shared" si="4"/>
        <v>1350000</v>
      </c>
    </row>
    <row r="44" spans="1:15" s="150" customFormat="1" ht="31.5" x14ac:dyDescent="0.25">
      <c r="A44" s="162" t="s">
        <v>24</v>
      </c>
      <c r="B44" s="177" t="s">
        <v>238</v>
      </c>
      <c r="C44" s="183">
        <v>7050000</v>
      </c>
      <c r="D44" s="183">
        <f t="shared" ref="D44:N44" si="13">D45</f>
        <v>150000</v>
      </c>
      <c r="E44" s="183">
        <f t="shared" si="13"/>
        <v>0</v>
      </c>
      <c r="F44" s="183">
        <f t="shared" si="13"/>
        <v>0</v>
      </c>
      <c r="G44" s="183">
        <f t="shared" si="13"/>
        <v>0</v>
      </c>
      <c r="H44" s="183">
        <f t="shared" si="13"/>
        <v>0</v>
      </c>
      <c r="I44" s="183">
        <f t="shared" si="13"/>
        <v>0</v>
      </c>
      <c r="J44" s="183">
        <f t="shared" si="13"/>
        <v>0</v>
      </c>
      <c r="K44" s="183">
        <f t="shared" si="13"/>
        <v>600000</v>
      </c>
      <c r="L44" s="183">
        <f t="shared" si="13"/>
        <v>0</v>
      </c>
      <c r="M44" s="183">
        <f t="shared" si="13"/>
        <v>0</v>
      </c>
      <c r="N44" s="183">
        <f t="shared" si="13"/>
        <v>0</v>
      </c>
      <c r="O44" s="146">
        <f t="shared" si="4"/>
        <v>750000</v>
      </c>
    </row>
    <row r="45" spans="1:15" s="150" customFormat="1" ht="63" x14ac:dyDescent="0.25">
      <c r="A45" s="162"/>
      <c r="B45" s="170" t="s">
        <v>184</v>
      </c>
      <c r="C45" s="154">
        <v>7050000</v>
      </c>
      <c r="D45" s="146">
        <v>150000</v>
      </c>
      <c r="E45" s="146"/>
      <c r="F45" s="146"/>
      <c r="G45" s="146"/>
      <c r="H45" s="146"/>
      <c r="I45" s="146"/>
      <c r="J45" s="146"/>
      <c r="K45" s="146">
        <v>600000</v>
      </c>
      <c r="L45" s="146"/>
      <c r="M45" s="146"/>
      <c r="N45" s="146"/>
      <c r="O45" s="146">
        <f t="shared" si="4"/>
        <v>750000</v>
      </c>
    </row>
    <row r="46" spans="1:15" s="150" customFormat="1" x14ac:dyDescent="0.25">
      <c r="A46" s="162" t="s">
        <v>40</v>
      </c>
      <c r="B46" s="162" t="s">
        <v>239</v>
      </c>
      <c r="C46" s="146">
        <v>6000000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>
        <f t="shared" si="4"/>
        <v>0</v>
      </c>
    </row>
    <row r="47" spans="1:15" s="150" customFormat="1" ht="31.5" x14ac:dyDescent="0.25">
      <c r="A47" s="162" t="s">
        <v>49</v>
      </c>
      <c r="B47" s="177" t="s">
        <v>240</v>
      </c>
      <c r="C47" s="146">
        <v>4000000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>
        <f t="shared" si="4"/>
        <v>0</v>
      </c>
    </row>
    <row r="48" spans="1:15" s="150" customFormat="1" ht="31.5" x14ac:dyDescent="0.25">
      <c r="A48" s="162" t="s">
        <v>59</v>
      </c>
      <c r="B48" s="177" t="s">
        <v>241</v>
      </c>
      <c r="C48" s="146">
        <v>4800000</v>
      </c>
      <c r="D48" s="146"/>
      <c r="E48" s="146"/>
      <c r="F48" s="146"/>
      <c r="G48" s="146"/>
      <c r="H48" s="146"/>
      <c r="I48" s="146"/>
      <c r="J48" s="146"/>
      <c r="K48" s="146">
        <v>600000</v>
      </c>
      <c r="L48" s="146"/>
      <c r="M48" s="146"/>
      <c r="N48" s="146"/>
      <c r="O48" s="146">
        <f t="shared" si="4"/>
        <v>600000</v>
      </c>
    </row>
    <row r="49" spans="1:15" s="150" customFormat="1" ht="31.5" x14ac:dyDescent="0.25">
      <c r="A49" s="162" t="s">
        <v>76</v>
      </c>
      <c r="B49" s="177" t="s">
        <v>242</v>
      </c>
      <c r="C49" s="146">
        <v>0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>
        <f t="shared" si="4"/>
        <v>0</v>
      </c>
    </row>
    <row r="50" spans="1:15" s="150" customFormat="1" ht="47.25" x14ac:dyDescent="0.25">
      <c r="A50" s="178" t="s">
        <v>243</v>
      </c>
      <c r="B50" s="179" t="s">
        <v>244</v>
      </c>
      <c r="C50" s="146">
        <f>SUM(C51:C54)</f>
        <v>39259000</v>
      </c>
      <c r="D50" s="146">
        <f>SUM(D51:D54)</f>
        <v>2272250</v>
      </c>
      <c r="E50" s="146">
        <f t="shared" ref="E50:N50" si="14">SUM(E51:E54)</f>
        <v>0</v>
      </c>
      <c r="F50" s="146">
        <f t="shared" si="14"/>
        <v>0</v>
      </c>
      <c r="G50" s="146">
        <f t="shared" si="14"/>
        <v>0</v>
      </c>
      <c r="H50" s="146">
        <f t="shared" si="14"/>
        <v>0</v>
      </c>
      <c r="I50" s="146">
        <f t="shared" si="14"/>
        <v>0</v>
      </c>
      <c r="J50" s="146">
        <f t="shared" si="14"/>
        <v>0</v>
      </c>
      <c r="K50" s="146">
        <f t="shared" si="14"/>
        <v>825000</v>
      </c>
      <c r="L50" s="146">
        <f t="shared" si="14"/>
        <v>0</v>
      </c>
      <c r="M50" s="146">
        <f t="shared" si="14"/>
        <v>0</v>
      </c>
      <c r="N50" s="146">
        <f t="shared" si="14"/>
        <v>0</v>
      </c>
      <c r="O50" s="146">
        <f t="shared" si="4"/>
        <v>3097250</v>
      </c>
    </row>
    <row r="51" spans="1:15" s="150" customFormat="1" ht="31.5" x14ac:dyDescent="0.25">
      <c r="A51" s="162" t="s">
        <v>24</v>
      </c>
      <c r="B51" s="177" t="s">
        <v>245</v>
      </c>
      <c r="C51" s="146">
        <v>31250000</v>
      </c>
      <c r="D51" s="146"/>
      <c r="E51" s="146"/>
      <c r="F51" s="146"/>
      <c r="G51" s="146"/>
      <c r="H51" s="146"/>
      <c r="I51" s="146"/>
      <c r="J51" s="146"/>
      <c r="K51" s="146">
        <v>825000</v>
      </c>
      <c r="L51" s="146"/>
      <c r="M51" s="146"/>
      <c r="N51" s="146"/>
      <c r="O51" s="146">
        <f t="shared" si="4"/>
        <v>825000</v>
      </c>
    </row>
    <row r="52" spans="1:15" s="150" customFormat="1" ht="31.5" x14ac:dyDescent="0.25">
      <c r="A52" s="162" t="s">
        <v>40</v>
      </c>
      <c r="B52" s="177" t="s">
        <v>246</v>
      </c>
      <c r="C52" s="146">
        <v>2272250</v>
      </c>
      <c r="D52" s="146">
        <v>2272250</v>
      </c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>
        <f t="shared" si="4"/>
        <v>2272250</v>
      </c>
    </row>
    <row r="53" spans="1:15" s="150" customFormat="1" ht="31.5" x14ac:dyDescent="0.25">
      <c r="A53" s="162" t="s">
        <v>49</v>
      </c>
      <c r="B53" s="177" t="s">
        <v>247</v>
      </c>
      <c r="C53" s="146">
        <v>5500000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>
        <f t="shared" si="4"/>
        <v>0</v>
      </c>
    </row>
    <row r="54" spans="1:15" s="150" customFormat="1" x14ac:dyDescent="0.25">
      <c r="A54" s="162" t="s">
        <v>59</v>
      </c>
      <c r="B54" s="162" t="s">
        <v>197</v>
      </c>
      <c r="C54" s="146">
        <v>236750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>
        <f t="shared" si="4"/>
        <v>0</v>
      </c>
    </row>
    <row r="55" spans="1:15" s="150" customFormat="1" ht="47.25" x14ac:dyDescent="0.25">
      <c r="A55" s="180" t="s">
        <v>248</v>
      </c>
      <c r="B55" s="181" t="s">
        <v>200</v>
      </c>
      <c r="C55" s="146">
        <f>SUM(C56:C60)</f>
        <v>69410000</v>
      </c>
      <c r="D55" s="146">
        <f>SUM(D56:D60)</f>
        <v>6300000</v>
      </c>
      <c r="E55" s="146">
        <f t="shared" ref="E55:N55" si="15">SUM(E56:E60)</f>
        <v>6300000</v>
      </c>
      <c r="F55" s="146">
        <f t="shared" si="15"/>
        <v>6300000</v>
      </c>
      <c r="G55" s="146">
        <f t="shared" si="15"/>
        <v>0</v>
      </c>
      <c r="H55" s="146">
        <f t="shared" si="15"/>
        <v>12600000</v>
      </c>
      <c r="I55" s="146">
        <f t="shared" si="15"/>
        <v>0</v>
      </c>
      <c r="J55" s="146">
        <f t="shared" si="15"/>
        <v>0</v>
      </c>
      <c r="K55" s="146">
        <f t="shared" si="15"/>
        <v>12600000</v>
      </c>
      <c r="L55" s="146">
        <f t="shared" si="15"/>
        <v>0</v>
      </c>
      <c r="M55" s="146">
        <f t="shared" si="15"/>
        <v>0</v>
      </c>
      <c r="N55" s="146">
        <f t="shared" si="15"/>
        <v>0</v>
      </c>
      <c r="O55" s="146">
        <f t="shared" si="4"/>
        <v>44100000</v>
      </c>
    </row>
    <row r="56" spans="1:15" s="150" customFormat="1" x14ac:dyDescent="0.25">
      <c r="A56" s="162" t="s">
        <v>24</v>
      </c>
      <c r="B56" s="177" t="s">
        <v>202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>
        <f t="shared" si="4"/>
        <v>0</v>
      </c>
    </row>
    <row r="57" spans="1:15" s="150" customFormat="1" x14ac:dyDescent="0.25">
      <c r="A57" s="162" t="s">
        <v>40</v>
      </c>
      <c r="B57" s="177" t="s">
        <v>203</v>
      </c>
      <c r="C57" s="146">
        <v>34705000</v>
      </c>
      <c r="D57" s="146">
        <v>3150000</v>
      </c>
      <c r="E57" s="146">
        <v>3150000</v>
      </c>
      <c r="F57" s="146">
        <v>3150000</v>
      </c>
      <c r="G57" s="146"/>
      <c r="H57" s="146">
        <v>6300000</v>
      </c>
      <c r="I57" s="146"/>
      <c r="J57" s="146"/>
      <c r="K57" s="146">
        <v>6300000</v>
      </c>
      <c r="L57" s="146"/>
      <c r="M57" s="146"/>
      <c r="N57" s="146"/>
      <c r="O57" s="146">
        <f t="shared" si="4"/>
        <v>22050000</v>
      </c>
    </row>
    <row r="58" spans="1:15" s="150" customFormat="1" x14ac:dyDescent="0.25">
      <c r="A58" s="162" t="s">
        <v>49</v>
      </c>
      <c r="B58" s="177" t="s">
        <v>204</v>
      </c>
      <c r="C58" s="155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>
        <f t="shared" si="4"/>
        <v>0</v>
      </c>
    </row>
    <row r="59" spans="1:15" s="150" customFormat="1" x14ac:dyDescent="0.25">
      <c r="A59" s="162" t="s">
        <v>59</v>
      </c>
      <c r="B59" s="177" t="s">
        <v>255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>
        <f t="shared" si="4"/>
        <v>0</v>
      </c>
    </row>
    <row r="60" spans="1:15" s="150" customFormat="1" x14ac:dyDescent="0.25">
      <c r="A60" s="162" t="s">
        <v>76</v>
      </c>
      <c r="B60" s="177" t="s">
        <v>256</v>
      </c>
      <c r="C60" s="146">
        <v>34705000</v>
      </c>
      <c r="D60" s="146">
        <v>3150000</v>
      </c>
      <c r="E60" s="146">
        <v>3150000</v>
      </c>
      <c r="F60" s="146">
        <v>3150000</v>
      </c>
      <c r="G60" s="146"/>
      <c r="H60" s="146">
        <v>6300000</v>
      </c>
      <c r="I60" s="146"/>
      <c r="J60" s="146"/>
      <c r="K60" s="146">
        <v>6300000</v>
      </c>
      <c r="L60" s="146"/>
      <c r="M60" s="146"/>
      <c r="N60" s="146"/>
      <c r="O60" s="146">
        <f t="shared" si="4"/>
        <v>22050000</v>
      </c>
    </row>
    <row r="61" spans="1:15" s="150" customFormat="1" ht="30" customHeight="1" x14ac:dyDescent="0.25">
      <c r="A61" s="39"/>
      <c r="B61" s="39" t="s">
        <v>22</v>
      </c>
      <c r="C61" s="146">
        <f>C55+C50+C43+C15+C9</f>
        <v>462000000</v>
      </c>
      <c r="D61" s="146">
        <f>D55+D50+D43+D15+D9</f>
        <v>29498000</v>
      </c>
      <c r="E61" s="146">
        <f t="shared" ref="E61:N61" si="16">E9+E15+E43+E50+E55</f>
        <v>6300000</v>
      </c>
      <c r="F61" s="146">
        <f t="shared" si="16"/>
        <v>6300000</v>
      </c>
      <c r="G61" s="146">
        <f t="shared" si="16"/>
        <v>0</v>
      </c>
      <c r="H61" s="146">
        <f t="shared" si="16"/>
        <v>15750000</v>
      </c>
      <c r="I61" s="146">
        <f t="shared" si="16"/>
        <v>0</v>
      </c>
      <c r="J61" s="146">
        <f t="shared" si="16"/>
        <v>0</v>
      </c>
      <c r="K61" s="146">
        <f t="shared" si="16"/>
        <v>29207500</v>
      </c>
      <c r="L61" s="146">
        <f t="shared" si="16"/>
        <v>0</v>
      </c>
      <c r="M61" s="146">
        <f t="shared" si="16"/>
        <v>0</v>
      </c>
      <c r="N61" s="146">
        <f t="shared" si="16"/>
        <v>0</v>
      </c>
      <c r="O61" s="146">
        <f>SUM(D61:N61)</f>
        <v>87055500</v>
      </c>
    </row>
    <row r="64" spans="1:15" x14ac:dyDescent="0.25">
      <c r="K64" s="188" t="s">
        <v>275</v>
      </c>
      <c r="L64" s="188"/>
      <c r="M64" s="188"/>
      <c r="N64" s="9"/>
    </row>
    <row r="65" spans="11:14" x14ac:dyDescent="0.25">
      <c r="K65" s="188" t="s">
        <v>263</v>
      </c>
      <c r="L65" s="188"/>
      <c r="M65" s="188"/>
      <c r="N65" s="9"/>
    </row>
    <row r="66" spans="11:14" x14ac:dyDescent="0.25">
      <c r="K66" s="9"/>
      <c r="L66" s="9"/>
      <c r="M66" s="9"/>
      <c r="N66" s="9"/>
    </row>
    <row r="67" spans="11:14" x14ac:dyDescent="0.25">
      <c r="K67" s="9"/>
      <c r="L67" s="9"/>
      <c r="M67" s="9"/>
      <c r="N67" s="9"/>
    </row>
    <row r="68" spans="11:14" x14ac:dyDescent="0.25">
      <c r="K68" s="9"/>
      <c r="L68" s="9"/>
      <c r="M68" s="9"/>
      <c r="N68" s="9"/>
    </row>
    <row r="69" spans="11:14" x14ac:dyDescent="0.25">
      <c r="K69" s="188" t="s">
        <v>264</v>
      </c>
      <c r="L69" s="188"/>
      <c r="M69" s="188"/>
      <c r="N69" s="9"/>
    </row>
    <row r="70" spans="11:14" x14ac:dyDescent="0.25">
      <c r="K70" s="188" t="s">
        <v>265</v>
      </c>
      <c r="L70" s="188"/>
      <c r="M70" s="188"/>
      <c r="N70" s="9"/>
    </row>
  </sheetData>
  <mergeCells count="12">
    <mergeCell ref="K64:M64"/>
    <mergeCell ref="K65:M65"/>
    <mergeCell ref="K69:M69"/>
    <mergeCell ref="K70:M70"/>
    <mergeCell ref="A1:O1"/>
    <mergeCell ref="A2:O2"/>
    <mergeCell ref="D6:N6"/>
    <mergeCell ref="A6:A7"/>
    <mergeCell ref="B6:B7"/>
    <mergeCell ref="C6:C7"/>
    <mergeCell ref="O6:O7"/>
    <mergeCell ref="A4:B4"/>
  </mergeCells>
  <printOptions horizontalCentered="1"/>
  <pageMargins left="0.70866141732283472" right="0.70866141732283472" top="0.74803149606299213" bottom="0.94488188976377963" header="0.31496062992125984" footer="0.31496062992125984"/>
  <pageSetup paperSize="10000" scale="6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BULAN FEBRUARI</vt:lpstr>
      <vt:lpstr>BULAN Maret</vt:lpstr>
      <vt:lpstr>BULAN APRIL</vt:lpstr>
      <vt:lpstr>BULAN JUNI -JULI</vt:lpstr>
      <vt:lpstr>BULAN Agust -Sept</vt:lpstr>
      <vt:lpstr>REKAP TAHUN</vt:lpstr>
      <vt:lpstr>'BULAN Agust -Sept'!Print_Area</vt:lpstr>
      <vt:lpstr>'BULAN APRIL'!Print_Area</vt:lpstr>
      <vt:lpstr>'BULAN FEBRUARI'!Print_Area</vt:lpstr>
      <vt:lpstr>'BULAN JUNI -JULI'!Print_Area</vt:lpstr>
      <vt:lpstr>'BULAN Maret'!Print_Area</vt:lpstr>
      <vt:lpstr>'REKAP TAHUN'!Print_Area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2020-09-30T01:10:55Z</cp:lastPrinted>
  <dcterms:created xsi:type="dcterms:W3CDTF">2019-03-21T16:22:35Z</dcterms:created>
  <dcterms:modified xsi:type="dcterms:W3CDTF">2020-09-30T02:15:30Z</dcterms:modified>
</cp:coreProperties>
</file>