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 IDOLA\FISIK KEU - JKN\"/>
    </mc:Choice>
  </mc:AlternateContent>
  <bookViews>
    <workbookView xWindow="-120" yWindow="-120" windowWidth="20730" windowHeight="11310"/>
  </bookViews>
  <sheets>
    <sheet name="OKTOBER" sheetId="1" r:id="rId1"/>
    <sheet name="LRA" sheetId="2" r:id="rId2"/>
  </sheets>
  <externalReferences>
    <externalReference r:id="rId3"/>
    <externalReference r:id="rId4"/>
  </externalReferences>
  <definedNames>
    <definedName name="_xlnm.Print_Titles" localSheetId="0">OKTOBER!$6:$9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4" i="2" l="1"/>
  <c r="N203" i="2" s="1"/>
  <c r="N193" i="2" s="1"/>
  <c r="N18" i="2" s="1"/>
  <c r="N195" i="2"/>
  <c r="N194" i="2"/>
  <c r="N189" i="2"/>
  <c r="N188" i="2"/>
  <c r="N184" i="2"/>
  <c r="N183" i="2"/>
  <c r="N179" i="2"/>
  <c r="N177" i="2"/>
  <c r="N176" i="2"/>
  <c r="N173" i="2"/>
  <c r="N170" i="2" s="1"/>
  <c r="N171" i="2"/>
  <c r="N167" i="2"/>
  <c r="N165" i="2"/>
  <c r="N163" i="2"/>
  <c r="N161" i="2"/>
  <c r="N160" i="2" s="1"/>
  <c r="N157" i="2"/>
  <c r="N155" i="2"/>
  <c r="N154" i="2"/>
  <c r="N150" i="2"/>
  <c r="N149" i="2"/>
  <c r="N140" i="2"/>
  <c r="N139" i="2"/>
  <c r="N135" i="2"/>
  <c r="N124" i="2"/>
  <c r="N123" i="2"/>
  <c r="N119" i="2"/>
  <c r="N116" i="2" s="1"/>
  <c r="N117" i="2"/>
  <c r="N112" i="2"/>
  <c r="N111" i="2"/>
  <c r="N108" i="2"/>
  <c r="N105" i="2"/>
  <c r="N102" i="2" s="1"/>
  <c r="N103" i="2"/>
  <c r="N99" i="2"/>
  <c r="N97" i="2"/>
  <c r="N96" i="2"/>
  <c r="N92" i="2"/>
  <c r="N90" i="2"/>
  <c r="N85" i="2"/>
  <c r="N81" i="2"/>
  <c r="N79" i="2"/>
  <c r="N62" i="2"/>
  <c r="N59" i="2"/>
  <c r="N26" i="2" s="1"/>
  <c r="N57" i="2"/>
  <c r="N56" i="2"/>
  <c r="N27" i="2"/>
  <c r="N22" i="2"/>
  <c r="N21" i="2" s="1"/>
  <c r="N20" i="2" s="1"/>
  <c r="N16" i="2" s="1"/>
  <c r="M10" i="2"/>
  <c r="M9" i="2"/>
  <c r="M13" i="2" s="1"/>
  <c r="M207" i="2" s="1"/>
  <c r="N25" i="2" l="1"/>
  <c r="N17" i="2" s="1"/>
  <c r="N15" i="2"/>
  <c r="N207" i="2" s="1"/>
  <c r="O207" i="2" s="1"/>
  <c r="T36" i="1"/>
  <c r="T35" i="1"/>
  <c r="T32" i="1"/>
  <c r="T16" i="1"/>
  <c r="N62" i="1"/>
  <c r="Q85" i="1" l="1"/>
  <c r="N85" i="1"/>
  <c r="R85" i="1" s="1"/>
  <c r="S85" i="1" s="1"/>
  <c r="P84" i="1"/>
  <c r="Q84" i="1" s="1"/>
  <c r="M84" i="1"/>
  <c r="Q82" i="1"/>
  <c r="N82" i="1"/>
  <c r="R82" i="1" s="1"/>
  <c r="S82" i="1" s="1"/>
  <c r="M81" i="1"/>
  <c r="M80" i="1" s="1"/>
  <c r="P80" i="1"/>
  <c r="Q78" i="1"/>
  <c r="N78" i="1"/>
  <c r="O78" i="1" s="1"/>
  <c r="P77" i="1"/>
  <c r="Q77" i="1" s="1"/>
  <c r="N77" i="1"/>
  <c r="O77" i="1" s="1"/>
  <c r="M77" i="1"/>
  <c r="R75" i="1"/>
  <c r="S75" i="1" s="1"/>
  <c r="T75" i="1" s="1"/>
  <c r="T74" i="1" s="1"/>
  <c r="Q75" i="1"/>
  <c r="O75" i="1"/>
  <c r="P74" i="1"/>
  <c r="Q74" i="1" s="1"/>
  <c r="N74" i="1"/>
  <c r="O74" i="1" s="1"/>
  <c r="M74" i="1"/>
  <c r="R72" i="1"/>
  <c r="S72" i="1" s="1"/>
  <c r="T72" i="1" s="1"/>
  <c r="Q72" i="1"/>
  <c r="O72" i="1"/>
  <c r="R71" i="1"/>
  <c r="S71" i="1" s="1"/>
  <c r="T71" i="1" s="1"/>
  <c r="Q71" i="1"/>
  <c r="O71" i="1"/>
  <c r="P70" i="1"/>
  <c r="Q70" i="1" s="1"/>
  <c r="N70" i="1"/>
  <c r="O70" i="1" s="1"/>
  <c r="M70" i="1"/>
  <c r="R68" i="1"/>
  <c r="S68" i="1" s="1"/>
  <c r="T68" i="1" s="1"/>
  <c r="T66" i="1" s="1"/>
  <c r="Q68" i="1"/>
  <c r="O68" i="1"/>
  <c r="Q67" i="1"/>
  <c r="O67" i="1"/>
  <c r="P66" i="1"/>
  <c r="N66" i="1"/>
  <c r="R66" i="1" s="1"/>
  <c r="S66" i="1" s="1"/>
  <c r="M66" i="1"/>
  <c r="Q66" i="1" s="1"/>
  <c r="R64" i="1"/>
  <c r="S64" i="1" s="1"/>
  <c r="T64" i="1" s="1"/>
  <c r="Q64" i="1"/>
  <c r="O64" i="1"/>
  <c r="Q63" i="1"/>
  <c r="O63" i="1"/>
  <c r="R63" i="1"/>
  <c r="S63" i="1" s="1"/>
  <c r="T63" i="1" s="1"/>
  <c r="R62" i="1"/>
  <c r="S62" i="1" s="1"/>
  <c r="T62" i="1" s="1"/>
  <c r="Q62" i="1"/>
  <c r="O62" i="1"/>
  <c r="Q61" i="1"/>
  <c r="O61" i="1"/>
  <c r="R61" i="1"/>
  <c r="S61" i="1" s="1"/>
  <c r="T61" i="1" s="1"/>
  <c r="P60" i="1"/>
  <c r="N60" i="1"/>
  <c r="O60" i="1" s="1"/>
  <c r="M60" i="1"/>
  <c r="R58" i="1"/>
  <c r="S58" i="1" s="1"/>
  <c r="Q58" i="1"/>
  <c r="O58" i="1"/>
  <c r="Q57" i="1"/>
  <c r="O57" i="1"/>
  <c r="R57" i="1"/>
  <c r="S57" i="1" s="1"/>
  <c r="T57" i="1" s="1"/>
  <c r="T56" i="1" s="1"/>
  <c r="Q56" i="1"/>
  <c r="P56" i="1"/>
  <c r="N56" i="1"/>
  <c r="O56" i="1" s="1"/>
  <c r="M56" i="1"/>
  <c r="R55" i="1"/>
  <c r="Q54" i="1"/>
  <c r="P53" i="1"/>
  <c r="M53" i="1"/>
  <c r="Q53" i="1" s="1"/>
  <c r="T51" i="1"/>
  <c r="T50" i="1" s="1"/>
  <c r="Q51" i="1"/>
  <c r="O51" i="1"/>
  <c r="R51" i="1"/>
  <c r="S51" i="1" s="1"/>
  <c r="P50" i="1"/>
  <c r="N50" i="1"/>
  <c r="R50" i="1" s="1"/>
  <c r="S50" i="1" s="1"/>
  <c r="M50" i="1"/>
  <c r="Q50" i="1" s="1"/>
  <c r="R48" i="1"/>
  <c r="S48" i="1" s="1"/>
  <c r="T48" i="1" s="1"/>
  <c r="Q48" i="1"/>
  <c r="O48" i="1"/>
  <c r="Q47" i="1"/>
  <c r="O47" i="1"/>
  <c r="R47" i="1"/>
  <c r="S47" i="1" s="1"/>
  <c r="T47" i="1" s="1"/>
  <c r="P46" i="1"/>
  <c r="M46" i="1"/>
  <c r="Q46" i="1" s="1"/>
  <c r="R44" i="1"/>
  <c r="S44" i="1" s="1"/>
  <c r="Q44" i="1"/>
  <c r="O44" i="1"/>
  <c r="Q43" i="1"/>
  <c r="P42" i="1"/>
  <c r="Q42" i="1" s="1"/>
  <c r="M42" i="1"/>
  <c r="Y41" i="1"/>
  <c r="R40" i="1"/>
  <c r="S40" i="1" s="1"/>
  <c r="Q40" i="1"/>
  <c r="O40" i="1"/>
  <c r="N39" i="1"/>
  <c r="O39" i="1" s="1"/>
  <c r="M39" i="1"/>
  <c r="Q39" i="1" s="1"/>
  <c r="Q37" i="1"/>
  <c r="R37" i="1"/>
  <c r="R36" i="1"/>
  <c r="S36" i="1" s="1"/>
  <c r="Q36" i="1"/>
  <c r="O36" i="1"/>
  <c r="R35" i="1"/>
  <c r="S35" i="1" s="1"/>
  <c r="Q35" i="1"/>
  <c r="O35" i="1"/>
  <c r="P34" i="1"/>
  <c r="Q34" i="1" s="1"/>
  <c r="M34" i="1"/>
  <c r="R32" i="1"/>
  <c r="S32" i="1" s="1"/>
  <c r="Q32" i="1"/>
  <c r="O32" i="1"/>
  <c r="R31" i="1"/>
  <c r="S31" i="1" s="1"/>
  <c r="Q31" i="1"/>
  <c r="T30" i="1"/>
  <c r="P30" i="1"/>
  <c r="M30" i="1"/>
  <c r="Q30" i="1" s="1"/>
  <c r="Q28" i="1"/>
  <c r="O28" i="1"/>
  <c r="R28" i="1"/>
  <c r="S28" i="1" s="1"/>
  <c r="T28" i="1" s="1"/>
  <c r="R27" i="1"/>
  <c r="S27" i="1" s="1"/>
  <c r="T27" i="1" s="1"/>
  <c r="Q27" i="1"/>
  <c r="O27" i="1"/>
  <c r="Q26" i="1"/>
  <c r="O26" i="1"/>
  <c r="R26" i="1"/>
  <c r="S26" i="1" s="1"/>
  <c r="T26" i="1" s="1"/>
  <c r="R25" i="1"/>
  <c r="S25" i="1" s="1"/>
  <c r="T25" i="1" s="1"/>
  <c r="Q25" i="1"/>
  <c r="O25" i="1"/>
  <c r="Q24" i="1"/>
  <c r="R24" i="1"/>
  <c r="S24" i="1" s="1"/>
  <c r="T24" i="1" s="1"/>
  <c r="Q23" i="1"/>
  <c r="O23" i="1"/>
  <c r="Q22" i="1"/>
  <c r="R22" i="1"/>
  <c r="S22" i="1" s="1"/>
  <c r="T22" i="1" s="1"/>
  <c r="Q21" i="1"/>
  <c r="O21" i="1"/>
  <c r="Q20" i="1"/>
  <c r="O20" i="1"/>
  <c r="R20" i="1"/>
  <c r="S20" i="1" s="1"/>
  <c r="T20" i="1" s="1"/>
  <c r="P19" i="1"/>
  <c r="M19" i="1"/>
  <c r="Q16" i="1"/>
  <c r="T15" i="1"/>
  <c r="T13" i="1" s="1"/>
  <c r="P15" i="1"/>
  <c r="P13" i="1" s="1"/>
  <c r="Q13" i="1" s="1"/>
  <c r="M15" i="1"/>
  <c r="Q60" i="1" l="1"/>
  <c r="Q19" i="1"/>
  <c r="T46" i="1"/>
  <c r="R39" i="1"/>
  <c r="S39" i="1" s="1"/>
  <c r="Y37" i="1"/>
  <c r="AA37" i="1" s="1"/>
  <c r="Z41" i="1" s="1"/>
  <c r="AA41" i="1" s="1"/>
  <c r="S37" i="1"/>
  <c r="T37" i="1" s="1"/>
  <c r="T34" i="1" s="1"/>
  <c r="T60" i="1"/>
  <c r="O16" i="1"/>
  <c r="N15" i="1"/>
  <c r="O22" i="1"/>
  <c r="O37" i="1"/>
  <c r="N42" i="1"/>
  <c r="O43" i="1"/>
  <c r="O54" i="1"/>
  <c r="N53" i="1"/>
  <c r="T70" i="1"/>
  <c r="Q15" i="1"/>
  <c r="M18" i="1"/>
  <c r="R21" i="1"/>
  <c r="S21" i="1" s="1"/>
  <c r="T21" i="1" s="1"/>
  <c r="O24" i="1"/>
  <c r="P18" i="1"/>
  <c r="O31" i="1"/>
  <c r="N30" i="1"/>
  <c r="N46" i="1"/>
  <c r="R56" i="1"/>
  <c r="S56" i="1" s="1"/>
  <c r="Q80" i="1"/>
  <c r="N34" i="1"/>
  <c r="N19" i="1"/>
  <c r="O50" i="1"/>
  <c r="R16" i="1"/>
  <c r="S16" i="1" s="1"/>
  <c r="R23" i="1"/>
  <c r="S23" i="1" s="1"/>
  <c r="T23" i="1" s="1"/>
  <c r="R43" i="1"/>
  <c r="S43" i="1" s="1"/>
  <c r="R54" i="1"/>
  <c r="S54" i="1" s="1"/>
  <c r="T54" i="1" s="1"/>
  <c r="T53" i="1" s="1"/>
  <c r="R60" i="1"/>
  <c r="S60" i="1" s="1"/>
  <c r="O66" i="1"/>
  <c r="R77" i="1"/>
  <c r="S77" i="1" s="1"/>
  <c r="R67" i="1"/>
  <c r="S67" i="1" s="1"/>
  <c r="R78" i="1"/>
  <c r="S78" i="1" s="1"/>
  <c r="Q81" i="1"/>
  <c r="O82" i="1"/>
  <c r="O85" i="1"/>
  <c r="R70" i="1"/>
  <c r="S70" i="1" s="1"/>
  <c r="R74" i="1"/>
  <c r="S74" i="1" s="1"/>
  <c r="N84" i="1"/>
  <c r="N81" i="1"/>
  <c r="O34" i="1" l="1"/>
  <c r="R34" i="1"/>
  <c r="S34" i="1" s="1"/>
  <c r="R30" i="1"/>
  <c r="S30" i="1" s="1"/>
  <c r="O30" i="1"/>
  <c r="O53" i="1"/>
  <c r="R53" i="1"/>
  <c r="S53" i="1" s="1"/>
  <c r="R81" i="1"/>
  <c r="S81" i="1" s="1"/>
  <c r="O81" i="1"/>
  <c r="N80" i="1"/>
  <c r="P12" i="1"/>
  <c r="Q12" i="1" s="1"/>
  <c r="Q18" i="1"/>
  <c r="R15" i="1"/>
  <c r="S15" i="1" s="1"/>
  <c r="N13" i="1"/>
  <c r="O15" i="1"/>
  <c r="O84" i="1"/>
  <c r="R84" i="1"/>
  <c r="S84" i="1" s="1"/>
  <c r="N18" i="1"/>
  <c r="O19" i="1"/>
  <c r="R19" i="1"/>
  <c r="S19" i="1" s="1"/>
  <c r="T19" i="1" s="1"/>
  <c r="T18" i="1" s="1"/>
  <c r="T12" i="1" s="1"/>
  <c r="O46" i="1"/>
  <c r="R46" i="1"/>
  <c r="S46" i="1" s="1"/>
  <c r="R42" i="1"/>
  <c r="S42" i="1" s="1"/>
  <c r="O42" i="1"/>
  <c r="N12" i="1" l="1"/>
  <c r="O12" i="1" s="1"/>
  <c r="O18" i="1"/>
  <c r="R18" i="1"/>
  <c r="R13" i="1"/>
  <c r="S13" i="1" s="1"/>
  <c r="O13" i="1"/>
  <c r="O80" i="1"/>
  <c r="R80" i="1"/>
  <c r="S80" i="1" s="1"/>
  <c r="S18" i="1" l="1"/>
  <c r="R12" i="1"/>
  <c r="S12" i="1" s="1"/>
</calcChain>
</file>

<file path=xl/sharedStrings.xml><?xml version="1.0" encoding="utf-8"?>
<sst xmlns="http://schemas.openxmlformats.org/spreadsheetml/2006/main" count="781" uniqueCount="326">
  <si>
    <t>REALISASI FISIK DAN KEUANGAN</t>
  </si>
  <si>
    <t>PROGRAM UPAYA KESEHATAN MASYARAKAT</t>
  </si>
  <si>
    <t>KEGIATAN PELAYANAN KESEHATAN DASAR JAMINAN KESEHATAN NASIONAL DI PUSKESMAS PADASUKA (38.07)</t>
  </si>
  <si>
    <t>KODE REKENING</t>
  </si>
  <si>
    <t>KEGIATAN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</si>
  <si>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</si>
  <si>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</si>
  <si>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</si>
  <si>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</si>
  <si>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</si>
  <si>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</si>
  <si>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</si>
  <si>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</si>
  <si>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</si>
  <si>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</si>
  <si>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</si>
  <si>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</si>
  <si>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1.02.01.16</t>
  </si>
  <si>
    <t>PUSKESMAS PADASUKA</t>
  </si>
  <si>
    <t>1.02.01.16.32</t>
  </si>
  <si>
    <t>PELAYANAN KESEHATAN DASAR JAMINAN KESEHATAN NASIONAL DI PUSKESMAS PADASUKA</t>
  </si>
  <si>
    <t>02</t>
  </si>
  <si>
    <t>01</t>
  </si>
  <si>
    <t>07</t>
  </si>
  <si>
    <t>BELANJA LANGSUNG</t>
  </si>
  <si>
    <t>BELANJA PEGAWAI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</si>
  <si>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</si>
  <si>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</si>
  <si>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</si>
  <si>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</si>
  <si>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</si>
  <si>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</si>
  <si>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03</t>
  </si>
  <si>
    <t xml:space="preserve"> Belanja alat listrik dan elektonik (lampu pijar, battery kering)</t>
  </si>
  <si>
    <t>04</t>
  </si>
  <si>
    <t>Belanja perangko, materai dan benda pos lainnya</t>
  </si>
  <si>
    <t>05</t>
  </si>
  <si>
    <t>Belanja peralatan kebersihan dan bahan pembersih</t>
  </si>
  <si>
    <t>Belanja Pengisian tabung pemadam kebakaran</t>
  </si>
  <si>
    <t>Belanja pengisian tabung gas</t>
  </si>
  <si>
    <t>10</t>
  </si>
  <si>
    <t>Belanja BBM dan Pelumas Kendaraan</t>
  </si>
  <si>
    <t>11</t>
  </si>
  <si>
    <t>Belanja bahan kebutuhan Medis</t>
  </si>
  <si>
    <t>16</t>
  </si>
  <si>
    <t>Belanja Dokumentasi dan Media Periklanan</t>
  </si>
  <si>
    <t>Belanja bahan /material</t>
  </si>
  <si>
    <t>Belanja Bahan Obat-obatan</t>
  </si>
  <si>
    <t>CATATAN</t>
  </si>
  <si>
    <t>06</t>
  </si>
  <si>
    <t>Belanja bahan pokok / natura</t>
  </si>
  <si>
    <t>Belanja Jasa Kantor</t>
  </si>
  <si>
    <t>Belanja kawat / faksimili / internet</t>
  </si>
  <si>
    <t>09</t>
  </si>
  <si>
    <t>Belanja Jasa Transaksi Keuangan</t>
  </si>
  <si>
    <t>12</t>
  </si>
  <si>
    <t>Belanja Jasa Pemeliharaan Peralatan dan Perlengkapan Kantor</t>
  </si>
  <si>
    <t>Belanja Premi Asuransi</t>
  </si>
  <si>
    <t>Belanja Premi Asuransi Barang Milik Daerah</t>
  </si>
  <si>
    <t>Belanja Perawatan Kendaraan Bermotor</t>
  </si>
  <si>
    <t>Belanja Jasa Service</t>
  </si>
  <si>
    <t xml:space="preserve">Belanja Surat Tanda Nomor Kendaraan </t>
  </si>
  <si>
    <t>Belanja cetak dan penggandaan</t>
  </si>
  <si>
    <t>Belanja cetak</t>
  </si>
  <si>
    <t>Belanja penggandaan</t>
  </si>
  <si>
    <t>Belanja makanan dan minuman</t>
  </si>
  <si>
    <t>Belanja makanan dan minuman rapat</t>
  </si>
  <si>
    <t>Belanja Perjalanan Dinas</t>
  </si>
  <si>
    <t>Belanja Perjalanan Dinas Luar Daerah</t>
  </si>
  <si>
    <t>Belanja Kursus, Pelatihan , Sosialisasi dan Bimbingan Teknis PNS</t>
  </si>
  <si>
    <t>Belanja Kursus Kursus  Singkat /Pelatihan</t>
  </si>
  <si>
    <t>Belanja Bimbingan Teknis</t>
  </si>
  <si>
    <t>Belanja Pemeliharaan</t>
  </si>
  <si>
    <t>Belanja pemeliharaan alat kesehatan</t>
  </si>
  <si>
    <t>Belanja Pemeliharaan Gedung</t>
  </si>
  <si>
    <t>Belanja Pemelliharaan Penampung Air Limbah</t>
  </si>
  <si>
    <t xml:space="preserve"> Belanja pemeliharaan Jaringan WAN/LAN</t>
  </si>
  <si>
    <t>Belanja Penyedia Jasa/barang</t>
  </si>
  <si>
    <t>Belanja Penyedia Jasa Pemeriksaan Sampel</t>
  </si>
  <si>
    <t>14</t>
  </si>
  <si>
    <t xml:space="preserve"> Belanja Penyedia Jasa Sertifikasi</t>
  </si>
  <si>
    <t>Belanja jasa tenaga ahli/instruktur/narsum/penceramah</t>
  </si>
  <si>
    <t>Jasa Instruktur</t>
  </si>
  <si>
    <t>Jasa Narasumber/widyaiswara</t>
  </si>
  <si>
    <t>Belanja jasa peserta kegiatan</t>
  </si>
  <si>
    <t>Jasa Peserta Kegiatan Non PNS</t>
  </si>
  <si>
    <t>Belanja Peralatan/Perlengkapan untuk Kantor/ Rumah Tangga/Lapangan</t>
  </si>
  <si>
    <t>Belanja Peralatan/Perlengkapan untuk Rumah Tangga</t>
  </si>
  <si>
    <t>BELANJA MODAL</t>
  </si>
  <si>
    <t>23</t>
  </si>
  <si>
    <t>Peralatan dan Mesin - Alat Kedokteraan</t>
  </si>
  <si>
    <t>21</t>
  </si>
  <si>
    <t>Alat Kedokteran Gawat Darurat</t>
  </si>
  <si>
    <t>25</t>
  </si>
  <si>
    <t>Peralatan Dan Mesin - Unit Alat Laboraturium</t>
  </si>
  <si>
    <t>56</t>
  </si>
  <si>
    <t>Alat Laboraturium Lain</t>
  </si>
  <si>
    <t xml:space="preserve">                                                                    Mengetahui,</t>
  </si>
  <si>
    <t>KEPALA PUSKESMAS PADASUKA</t>
  </si>
  <si>
    <t>PEJABAT PELAKSANA TEKNIS KEGIATAN</t>
  </si>
  <si>
    <t>drg. SUERLINA MERYANI SITOMPUL</t>
  </si>
  <si>
    <t>YOOTJE WULANDINI, SKM</t>
  </si>
  <si>
    <t>NIP. 196805091993012001</t>
  </si>
  <si>
    <t>NIP. 19711120 199503 2 002</t>
  </si>
  <si>
    <t>BULAN OKTOBER 2020</t>
  </si>
  <si>
    <t>Target tercapai, pencairan sesuai bulan berjalan</t>
  </si>
  <si>
    <t>Target Tercapai 100 %</t>
  </si>
  <si>
    <t>Target Tercapai 50 %, karena pengeluaran disesuaikan kebutuhan</t>
  </si>
  <si>
    <t>Target Belum tercapai</t>
  </si>
  <si>
    <t>Belanja sesuai kebutuhan</t>
  </si>
  <si>
    <t>Target Tercapai 62,8, anggaran kas bulan April,Agustus,Oktober</t>
  </si>
  <si>
    <t>Teknis Belanja belum disepakati</t>
  </si>
  <si>
    <t>Belanja di Triwulan IV</t>
  </si>
  <si>
    <t>Target = 0 %, Angkas bulan Oktober 2020</t>
  </si>
  <si>
    <t>Target Tercapai 83,33 %</t>
  </si>
  <si>
    <t>Belum Teralisasi</t>
  </si>
  <si>
    <t>Target baru mencapai 11,8%, semua kegiatan pertemuan belum dilaksanan selama pandemi</t>
  </si>
  <si>
    <t>Koordinasi dengan dinkes</t>
  </si>
  <si>
    <t>Belanja di TW IV</t>
  </si>
  <si>
    <t xml:space="preserve">Belanja terhambat karena pandemi, </t>
  </si>
  <si>
    <t>Realokasi anggaran</t>
  </si>
  <si>
    <t>Belum Terealisasi</t>
  </si>
  <si>
    <t>Sudah terealisasi. Penyerapan anggaran 43 %</t>
  </si>
  <si>
    <t>Kegiatan Prolanis terhenti pada masa pandemi covid-19</t>
  </si>
  <si>
    <t>Pencapaian baru 50 % sesuai kebutuhan</t>
  </si>
  <si>
    <t>Angran Kas selanjutnya di TW IV</t>
  </si>
  <si>
    <t>Pencapaian baru 27,24% . Kegiatan SMD/MMD belum terlaksana karena pandemi covid-19</t>
  </si>
  <si>
    <t>Kegiatan direncanakan di TW IV</t>
  </si>
  <si>
    <t>Belanja belum terealisasi</t>
  </si>
  <si>
    <t>Rencana tindak lanjut yang akan dilaksanakan adalah melakukan belanja di TW IV, merealokasi anggaran melalui anggaran perubahan 2020, berkoordinasi dengan dinkes tentang teknis penggunaan anggaran belanja untuk obat.</t>
  </si>
  <si>
    <t>1. Kondisi Pandemi menyebabkan terlambat dalam pelaksanaan kegiatan dan belanja</t>
  </si>
  <si>
    <t>2. Belanja disesuaikan dengan kebutuhan, capaian belum sesuai pagu</t>
  </si>
  <si>
    <t>3. Belanja Obat belum dilaksanakan, teknis belanja belum terealisasi</t>
  </si>
  <si>
    <t>realokasi anggaran</t>
  </si>
  <si>
    <t>sesuaikan dengan rencana belanja</t>
  </si>
  <si>
    <t>Rencana Belanja servis dan STNK di TW IV</t>
  </si>
  <si>
    <t>Merencanakan untuk memaksimalkan  kegiatan di TW IV</t>
  </si>
  <si>
    <t>Rencana belanja bulan November 2020</t>
  </si>
  <si>
    <t>Pengisian  APAR sesuai kadaluarsa yaitu November 2020</t>
  </si>
  <si>
    <t>Belanja di bulan November 2020</t>
  </si>
  <si>
    <t>Direncanakan belanja bulan November 2020</t>
  </si>
  <si>
    <t>Pemeliharaan akan dilaksanakan bulan November 2020(Dalam Proses)</t>
  </si>
  <si>
    <t>Cimahi,     5 November 2020</t>
  </si>
  <si>
    <t>Rencana Realisasi Keuangan sampai dengan bulan September adalah Rp. 1.701.017.800 (88,1 %) Capaian sampai bulan Oktober 2020 adalah Rp. 1.085.268.650 54,34 %) dan masih dibawah target, karena masih banyak belanja barang yang belum terealisasi karena :</t>
  </si>
  <si>
    <t>4. Belanja Menyesuaikan dengan anggaran perubahan 2020.</t>
  </si>
  <si>
    <t>LAPORAN REALISASI DANA KAPITASI JKN PADA FKTP PADASUKA</t>
  </si>
  <si>
    <t>KOTA CIMAHI</t>
  </si>
  <si>
    <t>Bersama ini kami  laporkan realisasi atas penggunaan dana kapitasi JKN untuk bulan Oktober 2020</t>
  </si>
  <si>
    <t>Sebagai berikut :</t>
  </si>
  <si>
    <t>NO</t>
  </si>
  <si>
    <t>URAIAN</t>
  </si>
  <si>
    <t>JUMLAH ANGGARAN (Rp.)</t>
  </si>
  <si>
    <t>JUMLAH REALISASI
(Rp.)</t>
  </si>
  <si>
    <t>SELISIH / KURANG
(Rp.)</t>
  </si>
  <si>
    <t>`</t>
  </si>
  <si>
    <t>``</t>
  </si>
  <si>
    <t>Saldo bulan lalu</t>
  </si>
  <si>
    <t>4</t>
  </si>
  <si>
    <t>1</t>
  </si>
  <si>
    <t>Lain-lain Pendapatan Asli Daerah yang Sah</t>
  </si>
  <si>
    <t>Dana Kapitasi JKN pada FKTP</t>
  </si>
  <si>
    <t>Dana Kapitasi JKN pada FKTP Padasuka</t>
  </si>
  <si>
    <t>Jumlah</t>
  </si>
  <si>
    <t>5</t>
  </si>
  <si>
    <t>2</t>
  </si>
  <si>
    <t>3</t>
  </si>
  <si>
    <t xml:space="preserve">Jasa Pelayanan Kesehatan </t>
  </si>
  <si>
    <t>Jasa pelayanan JKN untuk Puskesmas</t>
  </si>
  <si>
    <t>Belanja Bahan Pakai Habis</t>
  </si>
  <si>
    <t>Alat Tulis Kantor</t>
  </si>
  <si>
    <t>Buku folio 100 lembar</t>
  </si>
  <si>
    <t xml:space="preserve">Ballpoint  </t>
  </si>
  <si>
    <t>Baterai</t>
  </si>
  <si>
    <t>Business file No 940 transparant F4</t>
  </si>
  <si>
    <t>Box file jumbo</t>
  </si>
  <si>
    <t>Glossy photo paper</t>
  </si>
  <si>
    <t>Gunting besar</t>
  </si>
  <si>
    <t>Kertas HVS F4 70 gram</t>
  </si>
  <si>
    <t>Kertas HVS warna F4 70 gram</t>
  </si>
  <si>
    <t>Kertas thermal untuk nomor antrian pasien</t>
  </si>
  <si>
    <t>Label sticker</t>
  </si>
  <si>
    <t>Map buffalo</t>
  </si>
  <si>
    <t>Ordner karton folio 7 cm</t>
  </si>
  <si>
    <t>Opp plakban plastik bening</t>
  </si>
  <si>
    <t>PP pocket transparan folio</t>
  </si>
  <si>
    <t>Spidol permanen</t>
  </si>
  <si>
    <t>Tissue kotak</t>
  </si>
  <si>
    <t>Tissue roll</t>
  </si>
  <si>
    <t>Refill tinta printer Epson hitam</t>
  </si>
  <si>
    <t>Refill tinta printer Epson warna</t>
  </si>
  <si>
    <t>Refill tinta printer HP hitam</t>
  </si>
  <si>
    <t>Refill tinta printer HP warna</t>
  </si>
  <si>
    <t>Refill Canon MF 3010</t>
  </si>
  <si>
    <t>Refill Brother DCP 1510</t>
  </si>
  <si>
    <t>Refill tinta mesin fotocopy</t>
  </si>
  <si>
    <t>Cartridge mesin fotocopy</t>
  </si>
  <si>
    <t>Cartridge Canon MF 3010</t>
  </si>
  <si>
    <t>Stop map kertas karton</t>
  </si>
  <si>
    <t>Belanja alat listrik dan elektonik (lampu pijar, battery kering)</t>
  </si>
  <si>
    <t>Belanja alat listrik dan elektonik untuk penataan instalasi listrik (lampu pijar, battery kering)</t>
  </si>
  <si>
    <t>Bola lampu</t>
  </si>
  <si>
    <t>Materai 6000</t>
  </si>
  <si>
    <t>Materai 3000</t>
  </si>
  <si>
    <r>
      <rPr>
        <b/>
        <sz val="10"/>
        <rFont val="Arial"/>
        <family val="2"/>
      </rPr>
      <t>Belanja Peralatan Kebersihan dan Bahan Pembersih</t>
    </r>
    <r>
      <rPr>
        <sz val="10"/>
        <rFont val="Arial"/>
        <family val="2"/>
      </rPr>
      <t xml:space="preserve"> </t>
    </r>
  </si>
  <si>
    <t>Rinso</t>
  </si>
  <si>
    <t>Baygon</t>
  </si>
  <si>
    <t>Ember Besar</t>
  </si>
  <si>
    <t>Sapu Lantai</t>
  </si>
  <si>
    <t>Sabun Pencuci Piring</t>
  </si>
  <si>
    <t>Cairan Pembersih Lantai Lemon</t>
  </si>
  <si>
    <t>Karbol Lantai</t>
  </si>
  <si>
    <t>Alat Pengepel Lantai (super mop)</t>
  </si>
  <si>
    <t>Gagang Pengepel Lantai</t>
  </si>
  <si>
    <t>Sabun Cuci tangan</t>
  </si>
  <si>
    <t>Sapu Lidi Pake Gagang</t>
  </si>
  <si>
    <t>CairanPembersih Kaca</t>
  </si>
  <si>
    <t>Pisau/gunting potong tanaman</t>
  </si>
  <si>
    <t>Koret</t>
  </si>
  <si>
    <t>Kamper</t>
  </si>
  <si>
    <t>Gayung</t>
  </si>
  <si>
    <t>Belanja Pengisian Tabung Pemadam Kebakaran</t>
  </si>
  <si>
    <t>Belanja isi tabung pemadam kebakaran</t>
  </si>
  <si>
    <t>Belanja Pengisian Tabung Gas</t>
  </si>
  <si>
    <t>Belanja pengisian tabung gas O2 besar</t>
  </si>
  <si>
    <t>Belanja pengisian tabung gas O2 kecil</t>
  </si>
  <si>
    <t>Belanja pengisian tabung gas 3 kg</t>
  </si>
  <si>
    <t>BBM Ambulance</t>
  </si>
  <si>
    <t>BBM Motor</t>
  </si>
  <si>
    <t>Pelumas Ambulance</t>
  </si>
  <si>
    <t>Pelumas Motor</t>
  </si>
  <si>
    <t>Belanja Bahan Kebutuhan Medis</t>
  </si>
  <si>
    <t>Bahan Medis Habis Pakai</t>
  </si>
  <si>
    <t>Papan Data</t>
  </si>
  <si>
    <t>Kantong Data Inovasi</t>
  </si>
  <si>
    <t>Belanja Bahan/Material</t>
  </si>
  <si>
    <t>Belanja Obat</t>
  </si>
  <si>
    <t>Belanja Bahan Pokok/Natura</t>
  </si>
  <si>
    <t>Belanja air mineral</t>
  </si>
  <si>
    <t>Belanja kawat/faksimili/internet</t>
  </si>
  <si>
    <t xml:space="preserve"> </t>
  </si>
  <si>
    <t>Buku Cek 5 lembar</t>
  </si>
  <si>
    <t>RTGS</t>
  </si>
  <si>
    <t>Belanja jasa Pemeliharaan Peralatan dan Perlengkapan kantor</t>
  </si>
  <si>
    <t>Jasa pemeliharan peralatan dan perlengkapan kantor</t>
  </si>
  <si>
    <t>Ambulance</t>
  </si>
  <si>
    <t>Motor dinas (2 unit)</t>
  </si>
  <si>
    <t>Mobil Ambulance</t>
  </si>
  <si>
    <t>Belanja Surat Tanda Nomor Kendaraan</t>
  </si>
  <si>
    <t>Motor dinas</t>
  </si>
  <si>
    <t>Belanja Cetak dan Penggandaan</t>
  </si>
  <si>
    <t>Belanja Cetak</t>
  </si>
  <si>
    <t>Cetak leaflet</t>
  </si>
  <si>
    <t>Cetak stiker</t>
  </si>
  <si>
    <t>Cetak peta wilayah</t>
  </si>
  <si>
    <t>Cetak kartu rekam medis</t>
  </si>
  <si>
    <t xml:space="preserve">Spanduk  </t>
  </si>
  <si>
    <t>Cetak map kartu rekam medis</t>
  </si>
  <si>
    <t>Cetak buku SIP 7 posyandu (54 x 7 buku)</t>
  </si>
  <si>
    <t>Cetak buku DIDTK</t>
  </si>
  <si>
    <t>Cetak plastik klip etiket obat</t>
  </si>
  <si>
    <t>Plastik kresek HD uk 15</t>
  </si>
  <si>
    <t>Belanja Penggandaan</t>
  </si>
  <si>
    <t>Fotocopy operasional puskesmas</t>
  </si>
  <si>
    <t>Fotocopy quesioner kegiatan SMD RW (39 RW x 200 lbr)</t>
  </si>
  <si>
    <t>Belanja Makanan dan Minuman</t>
  </si>
  <si>
    <t>Belanja Makanan dan Minuman Rapat</t>
  </si>
  <si>
    <t>Makanan ringan peserta prolanis (40 org x 1 kali x 12 bulan)</t>
  </si>
  <si>
    <t>Belanja jamuan makan untuk kegiatan MMD di RW ( 39 RW x 10 org)</t>
  </si>
  <si>
    <t>Makanan ringan kegiatan MMD di RW ( 39 RW x 10 org)</t>
  </si>
  <si>
    <t>Makanan ringan pertemuan pelaksanaan SMD tingkat kelurahan (39 RW x 3 org + 3 petugas)</t>
  </si>
  <si>
    <t>Jamuan makan pertemuan pelaksanaan SMD tingkat kelurahan (39 RW x 3 org + 3 petugas)</t>
  </si>
  <si>
    <t>Makanan ringan pertemuan sosialisasi JKN kepada masyarakat (70 org x 2 kali)</t>
  </si>
  <si>
    <t>Jamuan makan pertemuan sosialisasi JKN kepada masyarakat (70 org x 2 kali)</t>
  </si>
  <si>
    <t>15</t>
  </si>
  <si>
    <t xml:space="preserve">Belanja Perjalanan Dinas </t>
  </si>
  <si>
    <t>Biaya Perjalanan Dinas Luar Daerah</t>
  </si>
  <si>
    <t>Uang harian peserta pelatihan/kursus peningkatan kapasitas petugas (1 org x 3 hari x 6 paket)</t>
  </si>
  <si>
    <t xml:space="preserve"> Uang  transport PP (8 org)</t>
  </si>
  <si>
    <t>17</t>
  </si>
  <si>
    <t>Belanja Kursus, Pelatihan, Sosialisasi dan Bimbingan Teknis PNS</t>
  </si>
  <si>
    <t>Belanja Kursus-kursus Singkat /Pelatihan</t>
  </si>
  <si>
    <t>Belanja Pelatihan/kursus untuk peningkatan kapasitas petugas</t>
  </si>
  <si>
    <t>20</t>
  </si>
  <si>
    <t>Belanja Pemeliharaan Alat Kesehatan</t>
  </si>
  <si>
    <t>Belanja pemeliharaan gedung</t>
  </si>
  <si>
    <t xml:space="preserve">Belanja pemeliharaan gedung puskesmas </t>
  </si>
  <si>
    <t>Belanja Pemeliharaan Penampung Air/Resevoir</t>
  </si>
  <si>
    <t>Belanja pemeliharaan penampung air limbah</t>
  </si>
  <si>
    <t>Belanja pemeliharaan Jaringan WAN/LAN</t>
  </si>
  <si>
    <t>Belanja pemeliharaan Jaringan WAN/LAN puskesmas</t>
  </si>
  <si>
    <t>Belanja penyedia jasa</t>
  </si>
  <si>
    <t>Belanja penyedia jasa pemeriksaan sampel</t>
  </si>
  <si>
    <t>Penyedia jasa pemeriksaan sampel air limbah</t>
  </si>
  <si>
    <t>Belanja penyedia jasa sertifikasi</t>
  </si>
  <si>
    <t>Penyedia jasa sertifikasi laboratorium</t>
  </si>
  <si>
    <t>31</t>
  </si>
  <si>
    <t xml:space="preserve">Jasa Instruktur </t>
  </si>
  <si>
    <t>Instruktur senam untuk mendukung kegiatan prolanis (1 org x 12 kali)</t>
  </si>
  <si>
    <t xml:space="preserve">Jam pimpinan  </t>
  </si>
  <si>
    <t>Jasa narasumber tenaga ahli (1 org x 2 sesi)</t>
  </si>
  <si>
    <t>33</t>
  </si>
  <si>
    <t>Belanja Jasa Peserta Kegiatan</t>
  </si>
  <si>
    <t>Jasa peserta pertemuan pelaksanna SMD tingkat kelurahan (39 RW x 3 org)</t>
  </si>
  <si>
    <t>Jasa peserta pertemuan sosialisasi JKN kepada masyarakat</t>
  </si>
  <si>
    <t>35</t>
  </si>
  <si>
    <t>Belanja Peralatan/Perlengkapan untuk Kantor/Rumah Tangga/Lapangan</t>
  </si>
  <si>
    <t>Taplak meja batik</t>
  </si>
  <si>
    <t>Bungkus sandaran kursi tunggu</t>
  </si>
  <si>
    <t>Peralatan dan Mesin - Alat Kedokteran</t>
  </si>
  <si>
    <t>UGD Kit</t>
  </si>
  <si>
    <t>Resusitasi bag</t>
  </si>
  <si>
    <t>Nebulizer</t>
  </si>
  <si>
    <t>Saturasi O2</t>
  </si>
  <si>
    <t>Tabung O2</t>
  </si>
  <si>
    <t>Alat intubasi</t>
  </si>
  <si>
    <t>Peralatan dan Mesin - Unit Alat Laboratorium</t>
  </si>
  <si>
    <t>Alat Laboratorium Lain</t>
  </si>
  <si>
    <t>Viens Viewer Infrared</t>
  </si>
  <si>
    <t>Incubator Photometer</t>
  </si>
  <si>
    <t>JUMLAH PENDAPATAN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</si>
  <si>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</si>
  <si>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Cimahi,  31 Oktober 2020</t>
  </si>
  <si>
    <t>Kepala  FKTP Puskesmas Padasuka</t>
  </si>
  <si>
    <t>Selaku Kuasa Pengguna Anggaran</t>
  </si>
  <si>
    <t>drg. Suerlina M Sitompul</t>
  </si>
  <si>
    <t>NIP. 19680509 199301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</si>
</sst>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Rp&quot;* #,##0_-;\-&quot;Rp&quot;* #,##0_-;_-&quot;Rp&quot;* &quot;-&quot;_-;_-@_-"/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[$Rp-421]* #,##0_);_([$Rp-421]* \(#,##0\);_([$Rp-421]* &quot;-&quot;_);_(@_)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9"/>
      <color rgb="FFFF0000"/>
      <name val="Arial"/>
      <family val="2"/>
    </font>
    <font>
      <b/>
      <sz val="12"/>
      <color theme="1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sz val="11"/>
      <color theme="1"/>
      <name val="Book Antiqua"/>
      <family val="1"/>
    </font>
    <font>
      <sz val="9"/>
      <color theme="1"/>
      <name val="Book Antiqua"/>
      <family val="1"/>
    </font>
    <font>
      <u/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name val="Arial"/>
      <family val="2"/>
    </font>
    <font>
      <sz val="10"/>
      <color theme="1"/>
      <name val="Calibri"/>
      <family val="2"/>
      <charset val="1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6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6" fontId="1" fillId="0" borderId="0"/>
    <xf numFmtId="0" fontId="22" fillId="0" borderId="0"/>
  </cellStyleXfs>
  <cellXfs count="338">
    <xf numFmtId="0" fontId="0" fillId="0" borderId="0" xfId="0"/>
    <xf numFmtId="166" fontId="4" fillId="2" borderId="0" xfId="2" applyFont="1" applyFill="1" applyAlignment="1">
      <alignment vertical="center"/>
    </xf>
    <xf numFmtId="166" fontId="5" fillId="2" borderId="0" xfId="2" applyFont="1" applyFill="1"/>
    <xf numFmtId="166" fontId="5" fillId="2" borderId="0" xfId="2" applyFont="1" applyFill="1" applyAlignment="1">
      <alignment vertical="center"/>
    </xf>
    <xf numFmtId="2" fontId="6" fillId="2" borderId="10" xfId="1" applyNumberFormat="1" applyFont="1" applyFill="1" applyBorder="1" applyAlignment="1">
      <alignment horizontal="center" vertical="center" wrapText="1"/>
    </xf>
    <xf numFmtId="42" fontId="6" fillId="2" borderId="10" xfId="1" applyNumberFormat="1" applyFont="1" applyFill="1" applyBorder="1" applyAlignment="1">
      <alignment horizontal="center" vertical="center" wrapText="1"/>
    </xf>
    <xf numFmtId="2" fontId="6" fillId="2" borderId="10" xfId="2" applyNumberFormat="1" applyFont="1" applyFill="1" applyBorder="1" applyAlignment="1">
      <alignment horizontal="center" vertical="center" wrapText="1"/>
    </xf>
    <xf numFmtId="2" fontId="7" fillId="2" borderId="10" xfId="2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top" wrapText="1"/>
    </xf>
    <xf numFmtId="42" fontId="9" fillId="0" borderId="13" xfId="2" applyNumberFormat="1" applyFont="1" applyBorder="1" applyAlignment="1">
      <alignment horizontal="right" vertical="center"/>
    </xf>
    <xf numFmtId="42" fontId="8" fillId="2" borderId="10" xfId="1" applyNumberFormat="1" applyFont="1" applyFill="1" applyBorder="1" applyAlignment="1">
      <alignment horizontal="right" vertical="center" wrapText="1"/>
    </xf>
    <xf numFmtId="2" fontId="8" fillId="2" borderId="10" xfId="2" applyNumberFormat="1" applyFont="1" applyFill="1" applyBorder="1" applyAlignment="1">
      <alignment horizontal="right" vertical="center" wrapText="1"/>
    </xf>
    <xf numFmtId="2" fontId="7" fillId="2" borderId="10" xfId="2" applyNumberFormat="1" applyFont="1" applyFill="1" applyBorder="1" applyAlignment="1">
      <alignment horizontal="right" vertical="center" wrapText="1"/>
    </xf>
    <xf numFmtId="2" fontId="8" fillId="2" borderId="10" xfId="1" applyNumberFormat="1" applyFont="1" applyFill="1" applyBorder="1" applyAlignment="1">
      <alignment horizontal="right" vertical="center" wrapText="1"/>
    </xf>
    <xf numFmtId="166" fontId="8" fillId="2" borderId="10" xfId="2" applyFont="1" applyFill="1" applyBorder="1" applyAlignment="1">
      <alignment horizontal="right" vertical="center" wrapText="1"/>
    </xf>
    <xf numFmtId="42" fontId="8" fillId="3" borderId="10" xfId="1" applyNumberFormat="1" applyFont="1" applyFill="1" applyBorder="1" applyAlignment="1">
      <alignment horizontal="right" vertical="center" wrapText="1"/>
    </xf>
    <xf numFmtId="1" fontId="6" fillId="2" borderId="5" xfId="2" applyNumberFormat="1" applyFont="1" applyFill="1" applyBorder="1" applyAlignment="1">
      <alignment horizontal="center" vertical="center"/>
    </xf>
    <xf numFmtId="1" fontId="6" fillId="2" borderId="6" xfId="2" quotePrefix="1" applyNumberFormat="1" applyFont="1" applyFill="1" applyBorder="1" applyAlignment="1">
      <alignment horizontal="center" vertical="center"/>
    </xf>
    <xf numFmtId="1" fontId="6" fillId="2" borderId="6" xfId="2" applyNumberFormat="1" applyFont="1" applyFill="1" applyBorder="1" applyAlignment="1">
      <alignment horizontal="center" vertical="center"/>
    </xf>
    <xf numFmtId="49" fontId="6" fillId="2" borderId="7" xfId="2" applyNumberFormat="1" applyFont="1" applyFill="1" applyBorder="1" applyAlignment="1">
      <alignment horizontal="center" vertical="center"/>
    </xf>
    <xf numFmtId="166" fontId="6" fillId="2" borderId="7" xfId="2" applyFont="1" applyFill="1" applyBorder="1" applyAlignment="1">
      <alignment horizontal="left" vertical="center"/>
    </xf>
    <xf numFmtId="42" fontId="8" fillId="0" borderId="7" xfId="5" applyNumberFormat="1" applyFont="1" applyFill="1" applyBorder="1" applyAlignment="1">
      <alignment horizontal="right" vertical="center"/>
    </xf>
    <xf numFmtId="42" fontId="8" fillId="2" borderId="7" xfId="5" applyNumberFormat="1" applyFont="1" applyFill="1" applyBorder="1" applyAlignment="1">
      <alignment horizontal="right" vertical="center"/>
    </xf>
    <xf numFmtId="2" fontId="8" fillId="2" borderId="10" xfId="2" applyNumberFormat="1" applyFont="1" applyFill="1" applyBorder="1" applyAlignment="1">
      <alignment horizontal="right" vertical="center"/>
    </xf>
    <xf numFmtId="166" fontId="10" fillId="2" borderId="10" xfId="2" applyFont="1" applyFill="1" applyBorder="1" applyAlignment="1">
      <alignment horizontal="right" vertical="center"/>
    </xf>
    <xf numFmtId="42" fontId="11" fillId="2" borderId="10" xfId="1" applyNumberFormat="1" applyFont="1" applyFill="1" applyBorder="1" applyAlignment="1">
      <alignment horizontal="right" vertical="center"/>
    </xf>
    <xf numFmtId="2" fontId="11" fillId="2" borderId="10" xfId="2" applyNumberFormat="1" applyFont="1" applyFill="1" applyBorder="1" applyAlignment="1">
      <alignment horizontal="right" vertical="center"/>
    </xf>
    <xf numFmtId="49" fontId="10" fillId="2" borderId="7" xfId="2" quotePrefix="1" applyNumberFormat="1" applyFont="1" applyFill="1" applyBorder="1" applyAlignment="1">
      <alignment horizontal="center" vertical="center"/>
    </xf>
    <xf numFmtId="166" fontId="6" fillId="2" borderId="7" xfId="2" applyFont="1" applyFill="1" applyBorder="1" applyAlignment="1">
      <alignment horizontal="left" vertical="center" wrapText="1"/>
    </xf>
    <xf numFmtId="1" fontId="10" fillId="2" borderId="5" xfId="2" applyNumberFormat="1" applyFont="1" applyFill="1" applyBorder="1" applyAlignment="1">
      <alignment horizontal="center" vertical="center"/>
    </xf>
    <xf numFmtId="1" fontId="10" fillId="2" borderId="6" xfId="2" quotePrefix="1" applyNumberFormat="1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166" fontId="10" fillId="2" borderId="7" xfId="2" applyFont="1" applyFill="1" applyBorder="1" applyAlignment="1">
      <alignment horizontal="left" vertical="center" wrapText="1"/>
    </xf>
    <xf numFmtId="42" fontId="11" fillId="0" borderId="10" xfId="6" applyNumberFormat="1" applyFont="1" applyFill="1" applyBorder="1" applyAlignment="1">
      <alignment horizontal="right" vertical="center"/>
    </xf>
    <xf numFmtId="42" fontId="11" fillId="2" borderId="7" xfId="5" applyNumberFormat="1" applyFont="1" applyFill="1" applyBorder="1" applyAlignment="1">
      <alignment horizontal="right" vertical="center"/>
    </xf>
    <xf numFmtId="42" fontId="11" fillId="0" borderId="7" xfId="5" applyNumberFormat="1" applyFont="1" applyFill="1" applyBorder="1" applyAlignment="1">
      <alignment horizontal="right" vertical="center"/>
    </xf>
    <xf numFmtId="49" fontId="6" fillId="2" borderId="7" xfId="2" quotePrefix="1" applyNumberFormat="1" applyFont="1" applyFill="1" applyBorder="1" applyAlignment="1">
      <alignment horizontal="center" vertical="center"/>
    </xf>
    <xf numFmtId="42" fontId="11" fillId="0" borderId="10" xfId="2" applyNumberFormat="1" applyFont="1" applyBorder="1" applyAlignment="1">
      <alignment horizontal="right" vertical="center" wrapText="1"/>
    </xf>
    <xf numFmtId="49" fontId="10" fillId="2" borderId="5" xfId="7" applyNumberFormat="1" applyFont="1" applyFill="1" applyBorder="1" applyAlignment="1">
      <alignment horizontal="left" vertical="top" wrapText="1"/>
    </xf>
    <xf numFmtId="49" fontId="12" fillId="2" borderId="5" xfId="7" applyNumberFormat="1" applyFont="1" applyFill="1" applyBorder="1" applyAlignment="1">
      <alignment horizontal="left" vertical="top" wrapText="1"/>
    </xf>
    <xf numFmtId="166" fontId="5" fillId="4" borderId="0" xfId="2" applyFont="1" applyFill="1"/>
    <xf numFmtId="166" fontId="13" fillId="4" borderId="0" xfId="2" applyFont="1" applyFill="1"/>
    <xf numFmtId="42" fontId="8" fillId="2" borderId="7" xfId="1" applyNumberFormat="1" applyFont="1" applyFill="1" applyBorder="1" applyAlignment="1">
      <alignment horizontal="right" vertical="center"/>
    </xf>
    <xf numFmtId="166" fontId="6" fillId="2" borderId="10" xfId="2" applyFont="1" applyFill="1" applyBorder="1" applyAlignment="1">
      <alignment horizontal="right" vertical="center"/>
    </xf>
    <xf numFmtId="42" fontId="11" fillId="2" borderId="7" xfId="1" applyNumberFormat="1" applyFont="1" applyFill="1" applyBorder="1" applyAlignment="1">
      <alignment horizontal="right" vertical="center"/>
    </xf>
    <xf numFmtId="42" fontId="11" fillId="0" borderId="10" xfId="2" applyNumberFormat="1" applyFont="1" applyBorder="1" applyAlignment="1">
      <alignment horizontal="right" vertical="center"/>
    </xf>
    <xf numFmtId="49" fontId="6" fillId="2" borderId="14" xfId="2" quotePrefix="1" applyNumberFormat="1" applyFont="1" applyFill="1" applyBorder="1" applyAlignment="1">
      <alignment horizontal="center" vertical="center"/>
    </xf>
    <xf numFmtId="49" fontId="6" fillId="2" borderId="10" xfId="7" applyNumberFormat="1" applyFont="1" applyFill="1" applyBorder="1" applyAlignment="1">
      <alignment horizontal="left" vertical="top" wrapText="1"/>
    </xf>
    <xf numFmtId="49" fontId="14" fillId="2" borderId="7" xfId="7" applyNumberFormat="1" applyFont="1" applyFill="1" applyBorder="1" applyAlignment="1">
      <alignment vertical="top" wrapText="1"/>
    </xf>
    <xf numFmtId="49" fontId="10" fillId="2" borderId="13" xfId="7" quotePrefix="1" applyNumberFormat="1" applyFont="1" applyFill="1" applyBorder="1" applyAlignment="1">
      <alignment horizontal="center" vertical="top" wrapText="1"/>
    </xf>
    <xf numFmtId="49" fontId="10" fillId="2" borderId="7" xfId="7" applyNumberFormat="1" applyFont="1" applyFill="1" applyBorder="1" applyAlignment="1">
      <alignment horizontal="left" vertical="top" wrapText="1"/>
    </xf>
    <xf numFmtId="49" fontId="10" fillId="2" borderId="7" xfId="7" applyNumberFormat="1" applyFont="1" applyFill="1" applyBorder="1" applyAlignment="1">
      <alignment vertical="top" wrapText="1"/>
    </xf>
    <xf numFmtId="42" fontId="11" fillId="0" borderId="10" xfId="5" applyNumberFormat="1" applyFont="1" applyFill="1" applyBorder="1" applyAlignment="1">
      <alignment horizontal="right" vertical="center"/>
    </xf>
    <xf numFmtId="49" fontId="10" fillId="2" borderId="7" xfId="7" quotePrefix="1" applyNumberFormat="1" applyFont="1" applyFill="1" applyBorder="1" applyAlignment="1">
      <alignment horizontal="center" vertical="top" wrapText="1"/>
    </xf>
    <xf numFmtId="49" fontId="6" fillId="2" borderId="7" xfId="7" applyNumberFormat="1" applyFont="1" applyFill="1" applyBorder="1" applyAlignment="1">
      <alignment horizontal="left" vertical="top" wrapText="1"/>
    </xf>
    <xf numFmtId="49" fontId="6" fillId="2" borderId="7" xfId="7" applyNumberFormat="1" applyFont="1" applyFill="1" applyBorder="1" applyAlignment="1">
      <alignment vertical="top" wrapText="1"/>
    </xf>
    <xf numFmtId="42" fontId="8" fillId="0" borderId="10" xfId="5" applyNumberFormat="1" applyFont="1" applyFill="1" applyBorder="1" applyAlignment="1">
      <alignment horizontal="right" vertical="center"/>
    </xf>
    <xf numFmtId="42" fontId="8" fillId="2" borderId="10" xfId="5" applyNumberFormat="1" applyFont="1" applyFill="1" applyBorder="1" applyAlignment="1">
      <alignment horizontal="right" vertical="center"/>
    </xf>
    <xf numFmtId="49" fontId="10" fillId="2" borderId="7" xfId="7" quotePrefix="1" applyNumberFormat="1" applyFont="1" applyFill="1" applyBorder="1" applyAlignment="1">
      <alignment horizontal="center" vertical="center" wrapText="1"/>
    </xf>
    <xf numFmtId="49" fontId="10" fillId="2" borderId="10" xfId="7" applyNumberFormat="1" applyFont="1" applyFill="1" applyBorder="1" applyAlignment="1">
      <alignment horizontal="left" vertical="top" wrapText="1"/>
    </xf>
    <xf numFmtId="166" fontId="7" fillId="2" borderId="0" xfId="2" applyFont="1" applyFill="1"/>
    <xf numFmtId="166" fontId="15" fillId="2" borderId="0" xfId="2" applyFont="1" applyFill="1" applyAlignment="1">
      <alignment vertical="center"/>
    </xf>
    <xf numFmtId="1" fontId="15" fillId="2" borderId="0" xfId="2" applyNumberFormat="1" applyFont="1" applyFill="1" applyAlignment="1">
      <alignment vertical="center"/>
    </xf>
    <xf numFmtId="42" fontId="8" fillId="2" borderId="10" xfId="1" applyNumberFormat="1" applyFont="1" applyFill="1" applyBorder="1" applyAlignment="1">
      <alignment horizontal="right" vertical="center"/>
    </xf>
    <xf numFmtId="49" fontId="10" fillId="2" borderId="7" xfId="2" applyNumberFormat="1" applyFont="1" applyFill="1" applyBorder="1" applyAlignment="1">
      <alignment horizontal="left" vertical="top" wrapText="1"/>
    </xf>
    <xf numFmtId="165" fontId="15" fillId="2" borderId="0" xfId="3" applyFont="1" applyFill="1" applyAlignment="1">
      <alignment vertical="center"/>
    </xf>
    <xf numFmtId="1" fontId="15" fillId="2" borderId="0" xfId="3" applyNumberFormat="1" applyFont="1" applyFill="1" applyAlignment="1">
      <alignment vertical="center"/>
    </xf>
    <xf numFmtId="165" fontId="16" fillId="2" borderId="0" xfId="3" applyFont="1" applyFill="1" applyAlignment="1">
      <alignment vertical="center"/>
    </xf>
    <xf numFmtId="1" fontId="16" fillId="2" borderId="0" xfId="3" applyNumberFormat="1" applyFont="1" applyFill="1" applyAlignment="1">
      <alignment vertical="center"/>
    </xf>
    <xf numFmtId="49" fontId="10" fillId="2" borderId="10" xfId="2" applyNumberFormat="1" applyFont="1" applyFill="1" applyBorder="1" applyAlignment="1">
      <alignment horizontal="left" vertical="top" wrapText="1"/>
    </xf>
    <xf numFmtId="42" fontId="10" fillId="2" borderId="10" xfId="1" applyNumberFormat="1" applyFont="1" applyFill="1" applyBorder="1" applyAlignment="1">
      <alignment horizontal="right" vertical="center"/>
    </xf>
    <xf numFmtId="2" fontId="10" fillId="2" borderId="10" xfId="2" applyNumberFormat="1" applyFont="1" applyFill="1" applyBorder="1" applyAlignment="1">
      <alignment horizontal="right" vertical="center"/>
    </xf>
    <xf numFmtId="2" fontId="5" fillId="2" borderId="10" xfId="2" applyNumberFormat="1" applyFont="1" applyFill="1" applyBorder="1" applyAlignment="1">
      <alignment horizontal="right" vertical="center"/>
    </xf>
    <xf numFmtId="1" fontId="10" fillId="2" borderId="0" xfId="2" applyNumberFormat="1" applyFont="1" applyFill="1" applyAlignment="1">
      <alignment horizontal="center" vertical="center"/>
    </xf>
    <xf numFmtId="1" fontId="10" fillId="2" borderId="0" xfId="2" quotePrefix="1" applyNumberFormat="1" applyFont="1" applyFill="1" applyAlignment="1">
      <alignment horizontal="center" vertical="center"/>
    </xf>
    <xf numFmtId="49" fontId="10" fillId="2" borderId="0" xfId="2" quotePrefix="1" applyNumberFormat="1" applyFont="1" applyFill="1" applyAlignment="1">
      <alignment horizontal="center" vertical="center"/>
    </xf>
    <xf numFmtId="166" fontId="10" fillId="2" borderId="0" xfId="2" applyFont="1" applyFill="1" applyAlignment="1">
      <alignment horizontal="left" vertical="center" wrapText="1"/>
    </xf>
    <xf numFmtId="42" fontId="11" fillId="0" borderId="0" xfId="5" applyNumberFormat="1" applyFont="1" applyFill="1" applyBorder="1" applyAlignment="1">
      <alignment horizontal="right" vertical="center"/>
    </xf>
    <xf numFmtId="42" fontId="10" fillId="2" borderId="0" xfId="1" applyNumberFormat="1" applyFont="1" applyFill="1" applyBorder="1" applyAlignment="1">
      <alignment horizontal="right" vertical="center"/>
    </xf>
    <xf numFmtId="2" fontId="10" fillId="2" borderId="0" xfId="2" applyNumberFormat="1" applyFont="1" applyFill="1" applyAlignment="1">
      <alignment horizontal="right" vertical="center"/>
    </xf>
    <xf numFmtId="2" fontId="5" fillId="2" borderId="0" xfId="2" applyNumberFormat="1" applyFont="1" applyFill="1" applyAlignment="1">
      <alignment horizontal="right" vertical="center"/>
    </xf>
    <xf numFmtId="42" fontId="8" fillId="2" borderId="0" xfId="5" applyNumberFormat="1" applyFont="1" applyFill="1" applyBorder="1" applyAlignment="1">
      <alignment horizontal="right" vertical="center"/>
    </xf>
    <xf numFmtId="166" fontId="10" fillId="2" borderId="0" xfId="2" applyFont="1" applyFill="1" applyAlignment="1">
      <alignment horizontal="right" vertical="center"/>
    </xf>
    <xf numFmtId="1" fontId="5" fillId="2" borderId="0" xfId="3" applyNumberFormat="1" applyFont="1" applyFill="1" applyAlignment="1">
      <alignment vertical="center"/>
    </xf>
    <xf numFmtId="1" fontId="5" fillId="2" borderId="0" xfId="3" applyNumberFormat="1" applyFont="1" applyFill="1" applyAlignment="1">
      <alignment vertical="center" wrapText="1"/>
    </xf>
    <xf numFmtId="1" fontId="5" fillId="2" borderId="0" xfId="3" applyNumberFormat="1" applyFont="1" applyFill="1" applyAlignment="1">
      <alignment horizontal="center" vertical="center" wrapText="1"/>
    </xf>
    <xf numFmtId="49" fontId="5" fillId="2" borderId="0" xfId="3" applyNumberFormat="1" applyFont="1" applyFill="1" applyAlignment="1">
      <alignment horizontal="center" vertical="center" wrapText="1"/>
    </xf>
    <xf numFmtId="165" fontId="10" fillId="2" borderId="0" xfId="3" applyFont="1" applyFill="1" applyAlignment="1">
      <alignment horizontal="left" vertical="center" wrapText="1"/>
    </xf>
    <xf numFmtId="165" fontId="5" fillId="2" borderId="0" xfId="3" applyFont="1" applyFill="1" applyAlignment="1">
      <alignment horizontal="center" vertical="center" wrapText="1"/>
    </xf>
    <xf numFmtId="42" fontId="5" fillId="0" borderId="0" xfId="3" applyNumberFormat="1" applyFont="1" applyFill="1" applyAlignment="1">
      <alignment horizontal="right" vertical="center"/>
    </xf>
    <xf numFmtId="42" fontId="5" fillId="2" borderId="0" xfId="1" applyNumberFormat="1" applyFont="1" applyFill="1" applyAlignment="1">
      <alignment horizontal="right" vertical="center"/>
    </xf>
    <xf numFmtId="166" fontId="5" fillId="2" borderId="0" xfId="2" applyFont="1" applyFill="1" applyAlignment="1">
      <alignment horizontal="right" vertical="center"/>
    </xf>
    <xf numFmtId="42" fontId="17" fillId="0" borderId="0" xfId="1" applyNumberFormat="1" applyFont="1" applyFill="1" applyAlignment="1">
      <alignment horizontal="right" vertical="center"/>
    </xf>
    <xf numFmtId="42" fontId="17" fillId="2" borderId="0" xfId="2" applyNumberFormat="1" applyFont="1" applyFill="1" applyAlignment="1">
      <alignment horizontal="right" vertical="center"/>
    </xf>
    <xf numFmtId="166" fontId="17" fillId="2" borderId="0" xfId="2" applyFont="1" applyFill="1" applyAlignment="1">
      <alignment horizontal="right" vertical="center"/>
    </xf>
    <xf numFmtId="166" fontId="17" fillId="2" borderId="0" xfId="2" applyFont="1" applyFill="1"/>
    <xf numFmtId="1" fontId="17" fillId="2" borderId="0" xfId="3" applyNumberFormat="1" applyFont="1" applyFill="1" applyAlignment="1">
      <alignment horizontal="left" vertical="center"/>
    </xf>
    <xf numFmtId="1" fontId="17" fillId="2" borderId="0" xfId="3" applyNumberFormat="1" applyFont="1" applyFill="1" applyAlignment="1">
      <alignment horizontal="left" vertical="center" wrapText="1"/>
    </xf>
    <xf numFmtId="1" fontId="17" fillId="2" borderId="0" xfId="2" applyNumberFormat="1" applyFont="1" applyFill="1" applyAlignment="1">
      <alignment horizontal="left" vertical="center"/>
    </xf>
    <xf numFmtId="1" fontId="17" fillId="2" borderId="0" xfId="2" applyNumberFormat="1" applyFont="1" applyFill="1" applyAlignment="1">
      <alignment horizontal="left"/>
    </xf>
    <xf numFmtId="166" fontId="17" fillId="2" borderId="0" xfId="2" applyFont="1" applyFill="1" applyAlignment="1">
      <alignment horizontal="left"/>
    </xf>
    <xf numFmtId="42" fontId="17" fillId="2" borderId="0" xfId="0" applyNumberFormat="1" applyFont="1" applyFill="1" applyAlignment="1">
      <alignment horizontal="center" vertical="center"/>
    </xf>
    <xf numFmtId="166" fontId="18" fillId="2" borderId="0" xfId="2" applyFont="1" applyFill="1" applyAlignment="1">
      <alignment horizontal="center" vertical="center"/>
    </xf>
    <xf numFmtId="0" fontId="18" fillId="2" borderId="0" xfId="1" applyNumberFormat="1" applyFont="1" applyFill="1" applyAlignment="1">
      <alignment horizontal="center" vertical="center"/>
    </xf>
    <xf numFmtId="2" fontId="18" fillId="2" borderId="0" xfId="2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right" vertical="center"/>
    </xf>
    <xf numFmtId="42" fontId="17" fillId="2" borderId="0" xfId="3" applyNumberFormat="1" applyFont="1" applyFill="1" applyAlignment="1">
      <alignment horizontal="right" vertical="center"/>
    </xf>
    <xf numFmtId="165" fontId="17" fillId="2" borderId="0" xfId="3" applyFont="1" applyFill="1" applyAlignment="1">
      <alignment horizontal="right" vertical="center"/>
    </xf>
    <xf numFmtId="165" fontId="18" fillId="2" borderId="0" xfId="3" applyFont="1" applyFill="1" applyAlignment="1">
      <alignment horizontal="center" vertical="center"/>
    </xf>
    <xf numFmtId="1" fontId="19" fillId="2" borderId="0" xfId="2" applyNumberFormat="1" applyFont="1" applyFill="1" applyAlignment="1">
      <alignment horizontal="left"/>
    </xf>
    <xf numFmtId="166" fontId="19" fillId="2" borderId="0" xfId="2" applyFont="1" applyFill="1" applyAlignment="1">
      <alignment horizontal="left"/>
    </xf>
    <xf numFmtId="166" fontId="19" fillId="2" borderId="0" xfId="2" applyFont="1" applyFill="1"/>
    <xf numFmtId="42" fontId="19" fillId="0" borderId="0" xfId="1" applyNumberFormat="1" applyFont="1" applyFill="1" applyAlignment="1">
      <alignment horizontal="right" vertical="center"/>
    </xf>
    <xf numFmtId="166" fontId="21" fillId="2" borderId="0" xfId="2" applyFont="1" applyFill="1"/>
    <xf numFmtId="42" fontId="21" fillId="0" borderId="0" xfId="1" applyNumberFormat="1" applyFont="1" applyFill="1" applyAlignment="1">
      <alignment horizontal="right" vertical="center"/>
    </xf>
    <xf numFmtId="42" fontId="21" fillId="2" borderId="0" xfId="3" applyNumberFormat="1" applyFont="1" applyFill="1" applyAlignment="1">
      <alignment horizontal="right" vertical="center"/>
    </xf>
    <xf numFmtId="165" fontId="21" fillId="2" borderId="0" xfId="3" applyFont="1" applyFill="1" applyAlignment="1">
      <alignment horizontal="right" vertical="center"/>
    </xf>
    <xf numFmtId="0" fontId="20" fillId="2" borderId="0" xfId="0" applyFont="1" applyFill="1" applyAlignment="1">
      <alignment horizontal="right" vertical="center"/>
    </xf>
    <xf numFmtId="165" fontId="17" fillId="2" borderId="0" xfId="3" applyFont="1" applyFill="1" applyAlignment="1">
      <alignment vertical="center"/>
    </xf>
    <xf numFmtId="1" fontId="4" fillId="2" borderId="0" xfId="3" applyNumberFormat="1" applyFont="1" applyFill="1" applyAlignment="1">
      <alignment vertical="center"/>
    </xf>
    <xf numFmtId="49" fontId="4" fillId="2" borderId="0" xfId="3" applyNumberFormat="1" applyFont="1" applyFill="1" applyAlignment="1">
      <alignment vertical="center"/>
    </xf>
    <xf numFmtId="165" fontId="4" fillId="2" borderId="0" xfId="3" applyFont="1" applyFill="1" applyAlignment="1">
      <alignment vertical="center"/>
    </xf>
    <xf numFmtId="41" fontId="4" fillId="2" borderId="0" xfId="3" applyNumberFormat="1" applyFont="1" applyFill="1" applyAlignment="1">
      <alignment vertical="center"/>
    </xf>
    <xf numFmtId="164" fontId="22" fillId="2" borderId="0" xfId="1" applyFont="1" applyFill="1" applyAlignment="1">
      <alignment vertical="center"/>
    </xf>
    <xf numFmtId="2" fontId="22" fillId="2" borderId="0" xfId="2" applyNumberFormat="1" applyFont="1" applyFill="1" applyAlignment="1">
      <alignment vertical="center"/>
    </xf>
    <xf numFmtId="166" fontId="10" fillId="2" borderId="10" xfId="2" applyFont="1" applyFill="1" applyBorder="1" applyAlignment="1">
      <alignment horizontal="left" vertical="center" wrapText="1"/>
    </xf>
    <xf numFmtId="166" fontId="10" fillId="2" borderId="10" xfId="2" applyFont="1" applyFill="1" applyBorder="1" applyAlignment="1">
      <alignment vertical="center" wrapText="1"/>
    </xf>
    <xf numFmtId="166" fontId="10" fillId="2" borderId="10" xfId="2" applyFont="1" applyFill="1" applyBorder="1" applyAlignment="1">
      <alignment horizontal="right" vertical="center" wrapText="1"/>
    </xf>
    <xf numFmtId="1" fontId="10" fillId="2" borderId="0" xfId="2" applyNumberFormat="1" applyFont="1" applyFill="1" applyBorder="1" applyAlignment="1">
      <alignment horizontal="center" vertical="center"/>
    </xf>
    <xf numFmtId="1" fontId="10" fillId="2" borderId="0" xfId="2" quotePrefix="1" applyNumberFormat="1" applyFont="1" applyFill="1" applyBorder="1" applyAlignment="1">
      <alignment horizontal="center" vertical="center"/>
    </xf>
    <xf numFmtId="49" fontId="10" fillId="2" borderId="0" xfId="2" quotePrefix="1" applyNumberFormat="1" applyFont="1" applyFill="1" applyBorder="1" applyAlignment="1">
      <alignment horizontal="center" vertical="center"/>
    </xf>
    <xf numFmtId="166" fontId="10" fillId="2" borderId="0" xfId="2" applyFont="1" applyFill="1" applyBorder="1" applyAlignment="1">
      <alignment horizontal="left" vertical="center" wrapText="1"/>
    </xf>
    <xf numFmtId="2" fontId="10" fillId="2" borderId="0" xfId="2" applyNumberFormat="1" applyFont="1" applyFill="1" applyBorder="1" applyAlignment="1">
      <alignment horizontal="right" vertical="center"/>
    </xf>
    <xf numFmtId="2" fontId="5" fillId="2" borderId="0" xfId="2" applyNumberFormat="1" applyFont="1" applyFill="1" applyBorder="1" applyAlignment="1">
      <alignment horizontal="right" vertical="center"/>
    </xf>
    <xf numFmtId="0" fontId="23" fillId="0" borderId="10" xfId="0" applyFont="1" applyBorder="1" applyAlignment="1">
      <alignment wrapText="1"/>
    </xf>
    <xf numFmtId="20" fontId="23" fillId="0" borderId="10" xfId="0" applyNumberFormat="1" applyFont="1" applyBorder="1" applyAlignment="1">
      <alignment wrapText="1"/>
    </xf>
    <xf numFmtId="166" fontId="11" fillId="2" borderId="10" xfId="2" applyFont="1" applyFill="1" applyBorder="1" applyAlignment="1">
      <alignment horizontal="left" vertical="center" wrapText="1"/>
    </xf>
    <xf numFmtId="0" fontId="11" fillId="0" borderId="0" xfId="0" applyFont="1"/>
    <xf numFmtId="1" fontId="8" fillId="0" borderId="0" xfId="0" applyNumberFormat="1" applyFont="1"/>
    <xf numFmtId="49" fontId="8" fillId="0" borderId="0" xfId="0" applyNumberFormat="1" applyFont="1"/>
    <xf numFmtId="0" fontId="8" fillId="0" borderId="0" xfId="0" applyFont="1"/>
    <xf numFmtId="41" fontId="22" fillId="0" borderId="0" xfId="0" applyNumberFormat="1" applyFont="1"/>
    <xf numFmtId="3" fontId="22" fillId="0" borderId="0" xfId="0" applyNumberFormat="1" applyFont="1"/>
    <xf numFmtId="1" fontId="11" fillId="0" borderId="0" xfId="0" applyNumberFormat="1" applyFont="1"/>
    <xf numFmtId="49" fontId="11" fillId="0" borderId="0" xfId="0" applyNumberFormat="1" applyFont="1"/>
    <xf numFmtId="41" fontId="22" fillId="0" borderId="0" xfId="0" applyNumberFormat="1" applyFont="1" applyAlignment="1">
      <alignment horizontal="left" vertical="center" wrapText="1"/>
    </xf>
    <xf numFmtId="3" fontId="22" fillId="0" borderId="0" xfId="0" applyNumberFormat="1" applyFont="1" applyAlignment="1">
      <alignment horizontal="left" vertical="center" wrapText="1"/>
    </xf>
    <xf numFmtId="1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0" fontId="8" fillId="0" borderId="10" xfId="0" applyFont="1" applyBorder="1" applyAlignment="1">
      <alignment horizontal="center" vertical="center"/>
    </xf>
    <xf numFmtId="49" fontId="24" fillId="0" borderId="10" xfId="2" applyNumberFormat="1" applyFont="1" applyBorder="1" applyAlignment="1">
      <alignment horizontal="center" vertical="center" wrapText="1"/>
    </xf>
    <xf numFmtId="41" fontId="24" fillId="0" borderId="10" xfId="0" applyNumberFormat="1" applyFont="1" applyBorder="1" applyAlignment="1">
      <alignment horizontal="center" vertical="center" wrapText="1"/>
    </xf>
    <xf numFmtId="3" fontId="24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/>
    <xf numFmtId="1" fontId="22" fillId="2" borderId="12" xfId="2" applyNumberFormat="1" applyFont="1" applyFill="1" applyBorder="1" applyAlignment="1">
      <alignment horizontal="center" vertical="top" wrapText="1"/>
    </xf>
    <xf numFmtId="1" fontId="24" fillId="2" borderId="12" xfId="2" applyNumberFormat="1" applyFont="1" applyFill="1" applyBorder="1" applyAlignment="1">
      <alignment horizontal="center" vertical="top" wrapText="1"/>
    </xf>
    <xf numFmtId="49" fontId="24" fillId="2" borderId="12" xfId="2" applyNumberFormat="1" applyFont="1" applyFill="1" applyBorder="1" applyAlignment="1">
      <alignment horizontal="center" vertical="top" wrapText="1"/>
    </xf>
    <xf numFmtId="49" fontId="24" fillId="0" borderId="12" xfId="2" applyNumberFormat="1" applyFont="1" applyBorder="1" applyAlignment="1">
      <alignment horizontal="left" vertical="top" wrapText="1"/>
    </xf>
    <xf numFmtId="164" fontId="24" fillId="0" borderId="11" xfId="6" applyFont="1" applyFill="1" applyBorder="1" applyAlignment="1">
      <alignment horizontal="right" vertical="top"/>
    </xf>
    <xf numFmtId="41" fontId="22" fillId="0" borderId="10" xfId="0" applyNumberFormat="1" applyFont="1" applyBorder="1"/>
    <xf numFmtId="3" fontId="22" fillId="0" borderId="10" xfId="0" applyNumberFormat="1" applyFont="1" applyBorder="1"/>
    <xf numFmtId="1" fontId="24" fillId="5" borderId="12" xfId="2" applyNumberFormat="1" applyFont="1" applyFill="1" applyBorder="1" applyAlignment="1">
      <alignment vertical="center" wrapText="1"/>
    </xf>
    <xf numFmtId="49" fontId="24" fillId="5" borderId="12" xfId="2" applyNumberFormat="1" applyFont="1" applyFill="1" applyBorder="1" applyAlignment="1">
      <alignment vertical="center" wrapText="1"/>
    </xf>
    <xf numFmtId="49" fontId="24" fillId="0" borderId="10" xfId="2" applyNumberFormat="1" applyFont="1" applyBorder="1" applyAlignment="1">
      <alignment vertical="center" wrapText="1"/>
    </xf>
    <xf numFmtId="164" fontId="24" fillId="0" borderId="10" xfId="6" applyFont="1" applyFill="1" applyBorder="1" applyAlignment="1">
      <alignment horizontal="right" vertical="top" wrapText="1"/>
    </xf>
    <xf numFmtId="41" fontId="24" fillId="0" borderId="10" xfId="6" applyNumberFormat="1" applyFont="1" applyFill="1" applyBorder="1" applyAlignment="1">
      <alignment horizontal="right" vertical="top" wrapText="1"/>
    </xf>
    <xf numFmtId="3" fontId="24" fillId="0" borderId="7" xfId="1" applyNumberFormat="1" applyFont="1" applyBorder="1" applyAlignment="1">
      <alignment vertical="center"/>
    </xf>
    <xf numFmtId="1" fontId="22" fillId="2" borderId="12" xfId="2" quotePrefix="1" applyNumberFormat="1" applyFont="1" applyFill="1" applyBorder="1" applyAlignment="1">
      <alignment horizontal="center" vertical="top" wrapText="1"/>
    </xf>
    <xf numFmtId="164" fontId="24" fillId="0" borderId="10" xfId="2" applyNumberFormat="1" applyFont="1" applyBorder="1" applyAlignment="1">
      <alignment vertical="top"/>
    </xf>
    <xf numFmtId="41" fontId="24" fillId="0" borderId="10" xfId="2" applyNumberFormat="1" applyFont="1" applyBorder="1" applyAlignment="1">
      <alignment vertical="top"/>
    </xf>
    <xf numFmtId="41" fontId="24" fillId="0" borderId="10" xfId="6" applyNumberFormat="1" applyFont="1" applyFill="1" applyBorder="1" applyAlignment="1">
      <alignment horizontal="right" vertical="top"/>
    </xf>
    <xf numFmtId="164" fontId="25" fillId="0" borderId="10" xfId="6" applyFont="1" applyFill="1" applyBorder="1" applyAlignment="1">
      <alignment horizontal="right" vertical="top"/>
    </xf>
    <xf numFmtId="41" fontId="22" fillId="0" borderId="7" xfId="1" applyNumberFormat="1" applyFont="1" applyBorder="1"/>
    <xf numFmtId="3" fontId="22" fillId="0" borderId="7" xfId="0" applyNumberFormat="1" applyFont="1" applyBorder="1"/>
    <xf numFmtId="0" fontId="22" fillId="2" borderId="10" xfId="0" applyFont="1" applyFill="1" applyBorder="1" applyAlignment="1">
      <alignment vertical="top"/>
    </xf>
    <xf numFmtId="1" fontId="24" fillId="0" borderId="10" xfId="8" applyNumberFormat="1" applyFont="1" applyBorder="1" applyAlignment="1">
      <alignment horizontal="center" vertical="top" wrapText="1"/>
    </xf>
    <xf numFmtId="1" fontId="24" fillId="0" borderId="10" xfId="8" quotePrefix="1" applyNumberFormat="1" applyFont="1" applyBorder="1" applyAlignment="1">
      <alignment horizontal="center" vertical="top" wrapText="1"/>
    </xf>
    <xf numFmtId="49" fontId="24" fillId="0" borderId="10" xfId="8" applyNumberFormat="1" applyFont="1" applyBorder="1" applyAlignment="1">
      <alignment horizontal="center" vertical="top" wrapText="1"/>
    </xf>
    <xf numFmtId="0" fontId="24" fillId="2" borderId="7" xfId="0" applyFont="1" applyFill="1" applyBorder="1" applyAlignment="1">
      <alignment horizontal="center" vertical="top" wrapText="1"/>
    </xf>
    <xf numFmtId="0" fontId="24" fillId="2" borderId="10" xfId="0" applyFont="1" applyFill="1" applyBorder="1" applyAlignment="1">
      <alignment horizontal="center" vertical="top" wrapText="1"/>
    </xf>
    <xf numFmtId="49" fontId="24" fillId="2" borderId="10" xfId="0" applyNumberFormat="1" applyFont="1" applyFill="1" applyBorder="1" applyAlignment="1">
      <alignment horizontal="center" vertical="top" wrapText="1"/>
    </xf>
    <xf numFmtId="0" fontId="24" fillId="2" borderId="5" xfId="0" applyFont="1" applyFill="1" applyBorder="1" applyAlignment="1">
      <alignment horizontal="left" vertical="top" wrapText="1"/>
    </xf>
    <xf numFmtId="164" fontId="22" fillId="2" borderId="10" xfId="1" applyFont="1" applyFill="1" applyBorder="1" applyAlignment="1">
      <alignment vertical="top"/>
    </xf>
    <xf numFmtId="0" fontId="24" fillId="2" borderId="10" xfId="0" quotePrefix="1" applyFont="1" applyFill="1" applyBorder="1" applyAlignment="1">
      <alignment horizontal="center" vertical="top" wrapText="1"/>
    </xf>
    <xf numFmtId="164" fontId="24" fillId="0" borderId="10" xfId="2" applyNumberFormat="1" applyFont="1" applyBorder="1" applyAlignment="1">
      <alignment horizontal="right" vertical="top"/>
    </xf>
    <xf numFmtId="0" fontId="22" fillId="2" borderId="10" xfId="7" applyFont="1" applyFill="1" applyBorder="1" applyAlignment="1">
      <alignment vertical="top"/>
    </xf>
    <xf numFmtId="49" fontId="24" fillId="2" borderId="7" xfId="7" applyNumberFormat="1" applyFont="1" applyFill="1" applyBorder="1" applyAlignment="1">
      <alignment horizontal="center" vertical="top" wrapText="1"/>
    </xf>
    <xf numFmtId="49" fontId="24" fillId="2" borderId="10" xfId="7" applyNumberFormat="1" applyFont="1" applyFill="1" applyBorder="1" applyAlignment="1">
      <alignment horizontal="center" vertical="top" wrapText="1"/>
    </xf>
    <xf numFmtId="49" fontId="24" fillId="2" borderId="5" xfId="7" applyNumberFormat="1" applyFont="1" applyFill="1" applyBorder="1" applyAlignment="1">
      <alignment horizontal="left" vertical="top" wrapText="1"/>
    </xf>
    <xf numFmtId="164" fontId="24" fillId="0" borderId="10" xfId="6" applyFont="1" applyFill="1" applyBorder="1" applyAlignment="1">
      <alignment horizontal="right" vertical="top"/>
    </xf>
    <xf numFmtId="41" fontId="22" fillId="2" borderId="10" xfId="1" applyNumberFormat="1" applyFont="1" applyFill="1" applyBorder="1" applyAlignment="1">
      <alignment vertical="top"/>
    </xf>
    <xf numFmtId="0" fontId="22" fillId="2" borderId="10" xfId="9" applyFill="1" applyBorder="1" applyAlignment="1">
      <alignment vertical="top"/>
    </xf>
    <xf numFmtId="41" fontId="24" fillId="2" borderId="10" xfId="1" applyNumberFormat="1" applyFont="1" applyFill="1" applyBorder="1" applyAlignment="1">
      <alignment vertical="top"/>
    </xf>
    <xf numFmtId="49" fontId="24" fillId="2" borderId="10" xfId="0" quotePrefix="1" applyNumberFormat="1" applyFont="1" applyFill="1" applyBorder="1" applyAlignment="1">
      <alignment horizontal="center" vertical="top" wrapText="1"/>
    </xf>
    <xf numFmtId="49" fontId="22" fillId="2" borderId="5" xfId="7" applyNumberFormat="1" applyFont="1" applyFill="1" applyBorder="1" applyAlignment="1">
      <alignment horizontal="left" vertical="top" wrapText="1"/>
    </xf>
    <xf numFmtId="41" fontId="22" fillId="2" borderId="10" xfId="1" applyNumberFormat="1" applyFont="1" applyFill="1" applyBorder="1" applyAlignment="1">
      <alignment vertical="center"/>
    </xf>
    <xf numFmtId="164" fontId="26" fillId="2" borderId="10" xfId="1" applyFont="1" applyFill="1" applyBorder="1" applyAlignment="1">
      <alignment vertical="top"/>
    </xf>
    <xf numFmtId="49" fontId="24" fillId="2" borderId="0" xfId="9" quotePrefix="1" applyNumberFormat="1" applyFont="1" applyFill="1" applyAlignment="1">
      <alignment vertical="top"/>
    </xf>
    <xf numFmtId="0" fontId="24" fillId="2" borderId="5" xfId="7" applyFont="1" applyFill="1" applyBorder="1" applyAlignment="1">
      <alignment vertical="top" wrapText="1"/>
    </xf>
    <xf numFmtId="0" fontId="22" fillId="2" borderId="5" xfId="0" applyFont="1" applyFill="1" applyBorder="1" applyAlignment="1">
      <alignment vertical="top" wrapText="1"/>
    </xf>
    <xf numFmtId="164" fontId="26" fillId="2" borderId="10" xfId="1" applyFont="1" applyFill="1" applyBorder="1" applyAlignment="1">
      <alignment vertical="top" wrapText="1"/>
    </xf>
    <xf numFmtId="41" fontId="22" fillId="2" borderId="10" xfId="1" applyNumberFormat="1" applyFont="1" applyFill="1" applyBorder="1" applyAlignment="1">
      <alignment vertical="top" wrapText="1"/>
    </xf>
    <xf numFmtId="164" fontId="22" fillId="2" borderId="10" xfId="1" applyFont="1" applyFill="1" applyBorder="1" applyAlignment="1">
      <alignment vertical="top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49" fontId="24" fillId="2" borderId="10" xfId="0" applyNumberFormat="1" applyFont="1" applyFill="1" applyBorder="1" applyAlignment="1">
      <alignment horizontal="center" vertical="center" wrapText="1"/>
    </xf>
    <xf numFmtId="49" fontId="22" fillId="2" borderId="5" xfId="9" applyNumberFormat="1" applyFill="1" applyBorder="1" applyAlignment="1">
      <alignment horizontal="left" vertical="top"/>
    </xf>
    <xf numFmtId="49" fontId="22" fillId="2" borderId="5" xfId="9" applyNumberFormat="1" applyFill="1" applyBorder="1" applyAlignment="1">
      <alignment horizontal="left" vertical="top" wrapText="1"/>
    </xf>
    <xf numFmtId="0" fontId="22" fillId="2" borderId="5" xfId="0" applyFont="1" applyFill="1" applyBorder="1" applyAlignment="1">
      <alignment horizontal="left" vertical="top" wrapText="1"/>
    </xf>
    <xf numFmtId="0" fontId="22" fillId="2" borderId="5" xfId="0" applyFont="1" applyFill="1" applyBorder="1" applyAlignment="1">
      <alignment vertical="top"/>
    </xf>
    <xf numFmtId="49" fontId="22" fillId="2" borderId="2" xfId="7" applyNumberFormat="1" applyFont="1" applyFill="1" applyBorder="1" applyAlignment="1">
      <alignment horizontal="left" vertical="top" wrapText="1"/>
    </xf>
    <xf numFmtId="41" fontId="24" fillId="2" borderId="4" xfId="1" applyNumberFormat="1" applyFont="1" applyFill="1" applyBorder="1" applyAlignment="1">
      <alignment vertical="top"/>
    </xf>
    <xf numFmtId="49" fontId="24" fillId="2" borderId="5" xfId="0" quotePrefix="1" applyNumberFormat="1" applyFont="1" applyFill="1" applyBorder="1" applyAlignment="1">
      <alignment horizontal="center" vertical="top" wrapText="1"/>
    </xf>
    <xf numFmtId="0" fontId="10" fillId="0" borderId="10" xfId="0" applyFont="1" applyBorder="1" applyAlignment="1">
      <alignment vertical="center" wrapText="1"/>
    </xf>
    <xf numFmtId="164" fontId="26" fillId="2" borderId="6" xfId="1" applyFont="1" applyFill="1" applyBorder="1" applyAlignment="1">
      <alignment vertical="top"/>
    </xf>
    <xf numFmtId="3" fontId="10" fillId="0" borderId="10" xfId="0" applyNumberFormat="1" applyFont="1" applyBorder="1" applyAlignment="1">
      <alignment horizontal="right" vertical="center" wrapText="1"/>
    </xf>
    <xf numFmtId="164" fontId="22" fillId="2" borderId="7" xfId="1" applyFont="1" applyFill="1" applyBorder="1" applyAlignment="1">
      <alignment vertical="top"/>
    </xf>
    <xf numFmtId="49" fontId="24" fillId="2" borderId="11" xfId="7" applyNumberFormat="1" applyFont="1" applyFill="1" applyBorder="1" applyAlignment="1">
      <alignment horizontal="left" vertical="top" wrapText="1"/>
    </xf>
    <xf numFmtId="41" fontId="24" fillId="2" borderId="12" xfId="1" applyNumberFormat="1" applyFont="1" applyFill="1" applyBorder="1" applyAlignment="1">
      <alignment vertical="top"/>
    </xf>
    <xf numFmtId="0" fontId="27" fillId="2" borderId="10" xfId="7" applyFont="1" applyFill="1" applyBorder="1" applyAlignment="1">
      <alignment vertical="top"/>
    </xf>
    <xf numFmtId="0" fontId="28" fillId="2" borderId="7" xfId="0" applyFont="1" applyFill="1" applyBorder="1" applyAlignment="1">
      <alignment horizontal="center" vertical="top" wrapText="1"/>
    </xf>
    <xf numFmtId="0" fontId="28" fillId="2" borderId="10" xfId="0" applyFont="1" applyFill="1" applyBorder="1" applyAlignment="1">
      <alignment horizontal="center" vertical="top" wrapText="1"/>
    </xf>
    <xf numFmtId="49" fontId="28" fillId="2" borderId="10" xfId="0" applyNumberFormat="1" applyFont="1" applyFill="1" applyBorder="1" applyAlignment="1">
      <alignment horizontal="center" vertical="top" wrapText="1"/>
    </xf>
    <xf numFmtId="49" fontId="11" fillId="2" borderId="5" xfId="7" applyNumberFormat="1" applyFont="1" applyFill="1" applyBorder="1" applyAlignment="1">
      <alignment vertical="top" wrapText="1"/>
    </xf>
    <xf numFmtId="164" fontId="11" fillId="2" borderId="10" xfId="1" applyFont="1" applyFill="1" applyBorder="1" applyAlignment="1">
      <alignment vertical="top"/>
    </xf>
    <xf numFmtId="49" fontId="24" fillId="2" borderId="5" xfId="7" applyNumberFormat="1" applyFont="1" applyFill="1" applyBorder="1" applyAlignment="1">
      <alignment vertical="top" wrapText="1"/>
    </xf>
    <xf numFmtId="49" fontId="22" fillId="2" borderId="5" xfId="7" applyNumberFormat="1" applyFont="1" applyFill="1" applyBorder="1" applyAlignment="1">
      <alignment vertical="top" wrapText="1"/>
    </xf>
    <xf numFmtId="0" fontId="24" fillId="2" borderId="5" xfId="0" applyFont="1" applyFill="1" applyBorder="1" applyAlignment="1">
      <alignment vertical="top" wrapText="1"/>
    </xf>
    <xf numFmtId="49" fontId="24" fillId="2" borderId="10" xfId="7" applyNumberFormat="1" applyFont="1" applyFill="1" applyBorder="1" applyAlignment="1">
      <alignment vertical="top" wrapText="1"/>
    </xf>
    <xf numFmtId="41" fontId="24" fillId="2" borderId="10" xfId="7" applyNumberFormat="1" applyFont="1" applyFill="1" applyBorder="1" applyAlignment="1">
      <alignment vertical="top" wrapText="1"/>
    </xf>
    <xf numFmtId="49" fontId="22" fillId="2" borderId="5" xfId="7" applyNumberFormat="1" applyFont="1" applyFill="1" applyBorder="1" applyAlignment="1">
      <alignment horizontal="left" vertical="top"/>
    </xf>
    <xf numFmtId="49" fontId="22" fillId="2" borderId="10" xfId="7" applyNumberFormat="1" applyFont="1" applyFill="1" applyBorder="1" applyAlignment="1">
      <alignment vertical="top" wrapText="1"/>
    </xf>
    <xf numFmtId="41" fontId="22" fillId="2" borderId="10" xfId="7" applyNumberFormat="1" applyFont="1" applyFill="1" applyBorder="1" applyAlignment="1">
      <alignment vertical="top" wrapText="1"/>
    </xf>
    <xf numFmtId="0" fontId="22" fillId="2" borderId="10" xfId="0" applyFont="1" applyFill="1" applyBorder="1" applyAlignment="1">
      <alignment vertical="top" wrapText="1"/>
    </xf>
    <xf numFmtId="41" fontId="22" fillId="2" borderId="10" xfId="0" applyNumberFormat="1" applyFont="1" applyFill="1" applyBorder="1" applyAlignment="1">
      <alignment vertical="top" wrapText="1"/>
    </xf>
    <xf numFmtId="49" fontId="24" fillId="2" borderId="10" xfId="7" quotePrefix="1" applyNumberFormat="1" applyFont="1" applyFill="1" applyBorder="1" applyAlignment="1">
      <alignment horizontal="center" vertical="top" wrapText="1"/>
    </xf>
    <xf numFmtId="0" fontId="22" fillId="2" borderId="10" xfId="9" applyFill="1" applyBorder="1" applyAlignment="1">
      <alignment vertical="center"/>
    </xf>
    <xf numFmtId="1" fontId="24" fillId="0" borderId="10" xfId="8" applyNumberFormat="1" applyFont="1" applyBorder="1" applyAlignment="1">
      <alignment horizontal="center" vertical="center" wrapText="1"/>
    </xf>
    <xf numFmtId="1" fontId="24" fillId="0" borderId="10" xfId="8" quotePrefix="1" applyNumberFormat="1" applyFont="1" applyBorder="1" applyAlignment="1">
      <alignment horizontal="center" vertical="center" wrapText="1"/>
    </xf>
    <xf numFmtId="49" fontId="24" fillId="0" borderId="10" xfId="8" applyNumberFormat="1" applyFont="1" applyBorder="1" applyAlignment="1">
      <alignment horizontal="center" vertical="center" wrapText="1"/>
    </xf>
    <xf numFmtId="49" fontId="24" fillId="2" borderId="7" xfId="7" applyNumberFormat="1" applyFont="1" applyFill="1" applyBorder="1" applyAlignment="1">
      <alignment horizontal="center" vertical="center" wrapText="1"/>
    </xf>
    <xf numFmtId="49" fontId="24" fillId="2" borderId="10" xfId="7" applyNumberFormat="1" applyFont="1" applyFill="1" applyBorder="1" applyAlignment="1">
      <alignment horizontal="center" vertical="center" wrapText="1"/>
    </xf>
    <xf numFmtId="49" fontId="24" fillId="2" borderId="10" xfId="7" quotePrefix="1" applyNumberFormat="1" applyFont="1" applyFill="1" applyBorder="1" applyAlignment="1">
      <alignment horizontal="center" vertical="center" wrapText="1"/>
    </xf>
    <xf numFmtId="49" fontId="24" fillId="2" borderId="5" xfId="7" applyNumberFormat="1" applyFont="1" applyFill="1" applyBorder="1" applyAlignment="1">
      <alignment vertical="center" wrapText="1"/>
    </xf>
    <xf numFmtId="49" fontId="22" fillId="2" borderId="10" xfId="7" applyNumberFormat="1" applyFont="1" applyFill="1" applyBorder="1" applyAlignment="1">
      <alignment vertical="center" wrapText="1"/>
    </xf>
    <xf numFmtId="41" fontId="24" fillId="2" borderId="10" xfId="7" applyNumberFormat="1" applyFont="1" applyFill="1" applyBorder="1" applyAlignment="1">
      <alignment vertical="center" wrapText="1"/>
    </xf>
    <xf numFmtId="49" fontId="8" fillId="0" borderId="10" xfId="0" applyNumberFormat="1" applyFont="1" applyBorder="1" applyAlignment="1">
      <alignment vertical="center" wrapText="1"/>
    </xf>
    <xf numFmtId="49" fontId="29" fillId="2" borderId="10" xfId="7" quotePrefix="1" applyNumberFormat="1" applyFont="1" applyFill="1" applyBorder="1" applyAlignment="1">
      <alignment horizontal="center" vertical="top" wrapText="1"/>
    </xf>
    <xf numFmtId="49" fontId="22" fillId="2" borderId="7" xfId="7" applyNumberFormat="1" applyFont="1" applyFill="1" applyBorder="1" applyAlignment="1">
      <alignment horizontal="center" vertical="top" wrapText="1"/>
    </xf>
    <xf numFmtId="49" fontId="22" fillId="2" borderId="10" xfId="7" applyNumberFormat="1" applyFont="1" applyFill="1" applyBorder="1" applyAlignment="1">
      <alignment horizontal="center" vertical="top" wrapText="1"/>
    </xf>
    <xf numFmtId="49" fontId="22" fillId="2" borderId="10" xfId="7" quotePrefix="1" applyNumberFormat="1" applyFont="1" applyFill="1" applyBorder="1" applyAlignment="1">
      <alignment horizontal="center" vertical="top" wrapText="1"/>
    </xf>
    <xf numFmtId="49" fontId="24" fillId="2" borderId="7" xfId="7" quotePrefix="1" applyNumberFormat="1" applyFont="1" applyFill="1" applyBorder="1" applyAlignment="1">
      <alignment horizontal="center" vertical="top" wrapText="1"/>
    </xf>
    <xf numFmtId="3" fontId="24" fillId="0" borderId="19" xfId="2" applyNumberFormat="1" applyFont="1" applyBorder="1" applyAlignment="1">
      <alignment vertical="center" wrapText="1"/>
    </xf>
    <xf numFmtId="164" fontId="24" fillId="0" borderId="19" xfId="2" applyNumberFormat="1" applyFont="1" applyBorder="1" applyAlignment="1">
      <alignment vertical="center" wrapText="1"/>
    </xf>
    <xf numFmtId="3" fontId="8" fillId="0" borderId="19" xfId="0" applyNumberFormat="1" applyFont="1" applyBorder="1" applyAlignment="1">
      <alignment vertical="center"/>
    </xf>
    <xf numFmtId="3" fontId="26" fillId="2" borderId="0" xfId="7" applyNumberFormat="1" applyFont="1" applyFill="1" applyAlignment="1">
      <alignment horizontal="left" vertical="top" wrapText="1"/>
    </xf>
    <xf numFmtId="0" fontId="26" fillId="2" borderId="0" xfId="7" applyFont="1" applyFill="1" applyAlignment="1">
      <alignment vertical="top"/>
    </xf>
    <xf numFmtId="49" fontId="22" fillId="2" borderId="0" xfId="7" applyNumberFormat="1" applyFont="1" applyFill="1" applyAlignment="1">
      <alignment vertical="top"/>
    </xf>
    <xf numFmtId="0" fontId="22" fillId="2" borderId="0" xfId="7" applyFont="1" applyFill="1" applyAlignment="1">
      <alignment vertical="top"/>
    </xf>
    <xf numFmtId="41" fontId="22" fillId="2" borderId="0" xfId="7" applyNumberFormat="1" applyFont="1" applyFill="1" applyAlignment="1">
      <alignment vertical="top"/>
    </xf>
    <xf numFmtId="0" fontId="11" fillId="0" borderId="0" xfId="0" applyFont="1" applyAlignment="1">
      <alignment horizontal="left" vertical="center" wrapText="1"/>
    </xf>
    <xf numFmtId="1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22" fillId="0" borderId="0" xfId="0" applyFont="1"/>
    <xf numFmtId="0" fontId="30" fillId="0" borderId="0" xfId="0" applyFont="1"/>
    <xf numFmtId="0" fontId="30" fillId="0" borderId="0" xfId="0" applyFont="1" applyAlignment="1">
      <alignment horizontal="center"/>
    </xf>
    <xf numFmtId="1" fontId="3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1" fontId="6" fillId="2" borderId="2" xfId="2" applyNumberFormat="1" applyFont="1" applyFill="1" applyBorder="1" applyAlignment="1">
      <alignment horizontal="center" vertical="center"/>
    </xf>
    <xf numFmtId="1" fontId="6" fillId="2" borderId="3" xfId="2" applyNumberFormat="1" applyFont="1" applyFill="1" applyBorder="1" applyAlignment="1">
      <alignment horizontal="center" vertical="center"/>
    </xf>
    <xf numFmtId="1" fontId="6" fillId="2" borderId="8" xfId="2" applyNumberFormat="1" applyFont="1" applyFill="1" applyBorder="1" applyAlignment="1">
      <alignment horizontal="center" vertical="center"/>
    </xf>
    <xf numFmtId="1" fontId="6" fillId="2" borderId="0" xfId="2" applyNumberFormat="1" applyFont="1" applyFill="1" applyAlignment="1">
      <alignment horizontal="center" vertical="center"/>
    </xf>
    <xf numFmtId="1" fontId="6" fillId="2" borderId="1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6" fontId="6" fillId="2" borderId="4" xfId="2" applyFont="1" applyFill="1" applyBorder="1" applyAlignment="1">
      <alignment horizontal="center" vertical="center"/>
    </xf>
    <xf numFmtId="166" fontId="6" fillId="2" borderId="9" xfId="2" applyFont="1" applyFill="1" applyBorder="1" applyAlignment="1">
      <alignment horizontal="center" vertical="center"/>
    </xf>
    <xf numFmtId="166" fontId="6" fillId="2" borderId="12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2" fontId="6" fillId="0" borderId="4" xfId="2" applyNumberFormat="1" applyFont="1" applyBorder="1" applyAlignment="1">
      <alignment horizontal="center" vertical="center" wrapText="1"/>
    </xf>
    <xf numFmtId="42" fontId="6" fillId="0" borderId="9" xfId="2" applyNumberFormat="1" applyFont="1" applyBorder="1" applyAlignment="1">
      <alignment horizontal="center" vertical="center" wrapText="1"/>
    </xf>
    <xf numFmtId="42" fontId="6" fillId="0" borderId="12" xfId="2" applyNumberFormat="1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6" fontId="3" fillId="2" borderId="0" xfId="2" applyFont="1" applyFill="1" applyAlignment="1">
      <alignment horizontal="center"/>
    </xf>
    <xf numFmtId="1" fontId="5" fillId="2" borderId="1" xfId="3" applyNumberFormat="1" applyFont="1" applyFill="1" applyBorder="1" applyAlignment="1">
      <alignment horizontal="center" vertical="center"/>
    </xf>
    <xf numFmtId="166" fontId="6" fillId="2" borderId="4" xfId="2" applyFont="1" applyFill="1" applyBorder="1" applyAlignment="1">
      <alignment horizontal="center" vertical="center" wrapText="1"/>
    </xf>
    <xf numFmtId="166" fontId="6" fillId="2" borderId="9" xfId="2" applyFont="1" applyFill="1" applyBorder="1" applyAlignment="1">
      <alignment horizontal="center" vertical="center" wrapText="1"/>
    </xf>
    <xf numFmtId="166" fontId="6" fillId="2" borderId="12" xfId="2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/>
    </xf>
    <xf numFmtId="0" fontId="6" fillId="2" borderId="6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" fontId="17" fillId="2" borderId="0" xfId="3" applyNumberFormat="1" applyFont="1" applyFill="1" applyAlignment="1">
      <alignment horizontal="left" vertical="center"/>
    </xf>
    <xf numFmtId="166" fontId="17" fillId="2" borderId="0" xfId="2" applyFont="1" applyFill="1" applyAlignment="1">
      <alignment horizontal="center" vertical="center"/>
    </xf>
    <xf numFmtId="42" fontId="8" fillId="2" borderId="2" xfId="5" applyNumberFormat="1" applyFont="1" applyFill="1" applyBorder="1" applyAlignment="1">
      <alignment horizontal="center" vertical="center"/>
    </xf>
    <xf numFmtId="42" fontId="8" fillId="2" borderId="3" xfId="5" applyNumberFormat="1" applyFont="1" applyFill="1" applyBorder="1" applyAlignment="1">
      <alignment horizontal="center" vertical="center"/>
    </xf>
    <xf numFmtId="42" fontId="8" fillId="2" borderId="14" xfId="5" applyNumberFormat="1" applyFont="1" applyFill="1" applyBorder="1" applyAlignment="1">
      <alignment horizontal="center" vertical="center"/>
    </xf>
    <xf numFmtId="42" fontId="8" fillId="2" borderId="8" xfId="5" applyNumberFormat="1" applyFont="1" applyFill="1" applyBorder="1" applyAlignment="1">
      <alignment horizontal="center" vertical="center"/>
    </xf>
    <xf numFmtId="42" fontId="8" fillId="2" borderId="0" xfId="5" applyNumberFormat="1" applyFont="1" applyFill="1" applyBorder="1" applyAlignment="1">
      <alignment horizontal="center" vertical="center"/>
    </xf>
    <xf numFmtId="42" fontId="8" fillId="2" borderId="15" xfId="5" applyNumberFormat="1" applyFont="1" applyFill="1" applyBorder="1" applyAlignment="1">
      <alignment horizontal="center" vertical="center"/>
    </xf>
    <xf numFmtId="42" fontId="8" fillId="2" borderId="11" xfId="5" applyNumberFormat="1" applyFont="1" applyFill="1" applyBorder="1" applyAlignment="1">
      <alignment horizontal="center" vertical="center"/>
    </xf>
    <xf numFmtId="42" fontId="8" fillId="2" borderId="1" xfId="5" applyNumberFormat="1" applyFont="1" applyFill="1" applyBorder="1" applyAlignment="1">
      <alignment horizontal="center" vertical="center"/>
    </xf>
    <xf numFmtId="42" fontId="8" fillId="2" borderId="13" xfId="5" applyNumberFormat="1" applyFont="1" applyFill="1" applyBorder="1" applyAlignment="1">
      <alignment horizontal="center" vertical="center"/>
    </xf>
    <xf numFmtId="166" fontId="11" fillId="2" borderId="4" xfId="2" applyFont="1" applyFill="1" applyBorder="1" applyAlignment="1">
      <alignment horizontal="center" vertical="top" wrapText="1"/>
    </xf>
    <xf numFmtId="166" fontId="11" fillId="2" borderId="9" xfId="2" applyFont="1" applyFill="1" applyBorder="1" applyAlignment="1">
      <alignment horizontal="center" vertical="top" wrapText="1"/>
    </xf>
    <xf numFmtId="166" fontId="11" fillId="2" borderId="12" xfId="2" applyFont="1" applyFill="1" applyBorder="1" applyAlignment="1">
      <alignment horizontal="center" vertical="top" wrapText="1"/>
    </xf>
    <xf numFmtId="1" fontId="20" fillId="2" borderId="0" xfId="3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1" fontId="17" fillId="2" borderId="0" xfId="3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22" fillId="2" borderId="0" xfId="2" applyFont="1" applyFill="1" applyAlignment="1">
      <alignment horizontal="center"/>
    </xf>
    <xf numFmtId="0" fontId="2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24" fillId="5" borderId="5" xfId="2" applyNumberFormat="1" applyFont="1" applyFill="1" applyBorder="1" applyAlignment="1">
      <alignment horizontal="center" vertical="center" wrapText="1"/>
    </xf>
    <xf numFmtId="1" fontId="24" fillId="5" borderId="6" xfId="2" applyNumberFormat="1" applyFont="1" applyFill="1" applyBorder="1" applyAlignment="1">
      <alignment horizontal="center" vertical="center" wrapText="1"/>
    </xf>
    <xf numFmtId="1" fontId="24" fillId="5" borderId="7" xfId="2" applyNumberFormat="1" applyFont="1" applyFill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horizontal="center" vertical="center" wrapText="1"/>
    </xf>
    <xf numFmtId="49" fontId="22" fillId="2" borderId="0" xfId="7" applyNumberFormat="1" applyFont="1" applyFill="1" applyAlignment="1">
      <alignment horizontal="left" vertical="top"/>
    </xf>
    <xf numFmtId="0" fontId="22" fillId="2" borderId="0" xfId="0" applyFont="1" applyFill="1"/>
  </cellXfs>
  <cellStyles count="10">
    <cellStyle name="Comma [0]" xfId="1" builtinId="6"/>
    <cellStyle name="Comma [0] 2" xfId="5"/>
    <cellStyle name="Comma [0] 3" xfId="6"/>
    <cellStyle name="Comma 4" xfId="3"/>
    <cellStyle name="Normal" xfId="0" builtinId="0"/>
    <cellStyle name="Normal 2" xfId="2"/>
    <cellStyle name="Normal 2 2" xfId="4"/>
    <cellStyle name="Normal 2 3 2" xfId="7"/>
    <cellStyle name="Normal 3" xfId="9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(RPK)/LAPORAN%20FISIK%202020/9.%20Laporan%20Fisik%20Keuangan%20September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(RPK)/2020/Lap.%20SPJ%20JKN%202020/Sept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RUARI"/>
      <sheetName val="MARET"/>
      <sheetName val="APRIL"/>
      <sheetName val="MEI"/>
      <sheetName val="JUNI"/>
      <sheetName val="JULI"/>
      <sheetName val="AGUSTUS"/>
      <sheetName val="SEPT"/>
      <sheetName val="OKT"/>
      <sheetName val="NOV"/>
      <sheetName val="D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R16">
            <v>663122160</v>
          </cell>
        </row>
        <row r="62">
          <cell r="R62">
            <v>0</v>
          </cell>
        </row>
        <row r="78">
          <cell r="R78">
            <v>0</v>
          </cell>
        </row>
        <row r="82">
          <cell r="R82">
            <v>0</v>
          </cell>
        </row>
        <row r="85">
          <cell r="R85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SP3B"/>
      <sheetName val="2.BKU (spj-an)"/>
      <sheetName val="3.Realisasi"/>
      <sheetName val="4.SPTJ"/>
      <sheetName val="5.BK BANK (rek koran)"/>
      <sheetName val="7.BKT"/>
      <sheetName val="6.pajak br(ssp,NTPN) (2)"/>
      <sheetName val=" BA PemKAS  16(Rek Koran)"/>
      <sheetName val="REKONSILIASI"/>
    </sheetNames>
    <sheetDataSet>
      <sheetData sheetId="0" refreshError="1"/>
      <sheetData sheetId="1" refreshError="1"/>
      <sheetData sheetId="2" refreshError="1">
        <row r="207">
          <cell r="O207">
            <v>336920080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101"/>
  <sheetViews>
    <sheetView tabSelected="1" topLeftCell="N19" zoomScale="86" zoomScaleNormal="86" workbookViewId="0">
      <selection activeCell="AE24" sqref="AE24"/>
    </sheetView>
  </sheetViews>
  <sheetFormatPr defaultColWidth="9.140625" defaultRowHeight="12.75" x14ac:dyDescent="0.25"/>
  <cols>
    <col min="1" max="9" width="3.28515625" style="120" customWidth="1"/>
    <col min="10" max="10" width="3.28515625" style="121" customWidth="1"/>
    <col min="11" max="11" width="47.7109375" style="122" customWidth="1"/>
    <col min="12" max="12" width="12.5703125" style="122" customWidth="1"/>
    <col min="13" max="13" width="26.28515625" style="123" bestFit="1" customWidth="1"/>
    <col min="14" max="14" width="16.42578125" style="124" bestFit="1" customWidth="1"/>
    <col min="15" max="15" width="6.7109375" style="125" customWidth="1"/>
    <col min="16" max="16" width="13.85546875" style="124" bestFit="1" customWidth="1"/>
    <col min="17" max="17" width="6.7109375" style="125" customWidth="1"/>
    <col min="18" max="18" width="16.42578125" style="124" bestFit="1" customWidth="1"/>
    <col min="19" max="19" width="6.7109375" style="125" customWidth="1"/>
    <col min="20" max="20" width="7" style="125" customWidth="1"/>
    <col min="21" max="21" width="49" style="1" bestFit="1" customWidth="1"/>
    <col min="22" max="22" width="25.140625" style="1" customWidth="1"/>
    <col min="23" max="23" width="9.140625" style="1"/>
    <col min="24" max="24" width="0" style="1" hidden="1" customWidth="1"/>
    <col min="25" max="26" width="12.28515625" style="1" hidden="1" customWidth="1"/>
    <col min="27" max="27" width="11.42578125" style="1" hidden="1" customWidth="1"/>
    <col min="28" max="29" width="0" style="1" hidden="1" customWidth="1"/>
    <col min="30" max="16384" width="9.140625" style="1"/>
  </cols>
  <sheetData>
    <row r="1" spans="1:22" ht="16.5" x14ac:dyDescent="0.25">
      <c r="A1" s="291" t="s">
        <v>0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</row>
    <row r="2" spans="1:22" ht="16.5" x14ac:dyDescent="0.25">
      <c r="A2" s="291" t="s">
        <v>1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</row>
    <row r="3" spans="1:22" ht="16.5" x14ac:dyDescent="0.25">
      <c r="A3" s="291" t="s">
        <v>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ht="16.5" x14ac:dyDescent="0.25">
      <c r="A4" s="291" t="s">
        <v>104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</row>
    <row r="5" spans="1:22" ht="12" x14ac:dyDescent="0.25">
      <c r="A5" s="29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</row>
    <row r="6" spans="1:22" s="2" customFormat="1" ht="20.25" customHeight="1" x14ac:dyDescent="0.2">
      <c r="A6" s="273" t="s">
        <v>3</v>
      </c>
      <c r="B6" s="274"/>
      <c r="C6" s="274"/>
      <c r="D6" s="274"/>
      <c r="E6" s="274"/>
      <c r="F6" s="274"/>
      <c r="G6" s="274"/>
      <c r="H6" s="274"/>
      <c r="I6" s="274"/>
      <c r="J6" s="274"/>
      <c r="K6" s="279" t="s">
        <v>4</v>
      </c>
      <c r="L6" s="282" t="s">
        <v>5</v>
      </c>
      <c r="M6" s="285" t="s">
        <v>6</v>
      </c>
      <c r="N6" s="288" t="s">
        <v>7</v>
      </c>
      <c r="O6" s="289"/>
      <c r="P6" s="289"/>
      <c r="Q6" s="289"/>
      <c r="R6" s="289"/>
      <c r="S6" s="289"/>
      <c r="T6" s="290"/>
      <c r="U6" s="293" t="s">
        <v>8</v>
      </c>
      <c r="V6" s="293" t="s">
        <v>9</v>
      </c>
    </row>
    <row r="7" spans="1:22" s="3" customFormat="1" ht="19.5" customHeight="1" x14ac:dyDescent="0.25">
      <c r="A7" s="275"/>
      <c r="B7" s="276"/>
      <c r="C7" s="276"/>
      <c r="D7" s="276"/>
      <c r="E7" s="276"/>
      <c r="F7" s="276"/>
      <c r="G7" s="276"/>
      <c r="H7" s="276"/>
      <c r="I7" s="276"/>
      <c r="J7" s="276"/>
      <c r="K7" s="280"/>
      <c r="L7" s="283"/>
      <c r="M7" s="286"/>
      <c r="N7" s="296" t="s">
        <v>10</v>
      </c>
      <c r="O7" s="297"/>
      <c r="P7" s="296" t="s">
        <v>11</v>
      </c>
      <c r="Q7" s="297"/>
      <c r="R7" s="298" t="s">
        <v>12</v>
      </c>
      <c r="S7" s="299"/>
      <c r="T7" s="300"/>
      <c r="U7" s="294"/>
      <c r="V7" s="294"/>
    </row>
    <row r="8" spans="1:22" s="2" customFormat="1" ht="15.75" customHeight="1" x14ac:dyDescent="0.2">
      <c r="A8" s="275"/>
      <c r="B8" s="276"/>
      <c r="C8" s="276"/>
      <c r="D8" s="276"/>
      <c r="E8" s="276"/>
      <c r="F8" s="276"/>
      <c r="G8" s="276"/>
      <c r="H8" s="276"/>
      <c r="I8" s="276"/>
      <c r="J8" s="276"/>
      <c r="K8" s="280"/>
      <c r="L8" s="283"/>
      <c r="M8" s="286"/>
      <c r="N8" s="296" t="s">
        <v>13</v>
      </c>
      <c r="O8" s="297"/>
      <c r="P8" s="296" t="s">
        <v>13</v>
      </c>
      <c r="Q8" s="297"/>
      <c r="R8" s="296" t="s">
        <v>13</v>
      </c>
      <c r="S8" s="297"/>
      <c r="T8" s="4" t="s">
        <v>14</v>
      </c>
      <c r="U8" s="294"/>
      <c r="V8" s="294"/>
    </row>
    <row r="9" spans="1:22" s="2" customFormat="1" ht="15.75" customHeight="1" x14ac:dyDescent="0.2">
      <c r="A9" s="277"/>
      <c r="B9" s="278"/>
      <c r="C9" s="278"/>
      <c r="D9" s="278"/>
      <c r="E9" s="278"/>
      <c r="F9" s="278"/>
      <c r="G9" s="278"/>
      <c r="H9" s="278"/>
      <c r="I9" s="278"/>
      <c r="J9" s="278"/>
      <c r="K9" s="281"/>
      <c r="L9" s="284"/>
      <c r="M9" s="287"/>
      <c r="N9" s="5" t="s">
        <v>15</v>
      </c>
      <c r="O9" s="6" t="s">
        <v>16</v>
      </c>
      <c r="P9" s="5" t="s">
        <v>15</v>
      </c>
      <c r="Q9" s="7" t="s">
        <v>16</v>
      </c>
      <c r="R9" s="5" t="s">
        <v>15</v>
      </c>
      <c r="S9" s="7" t="s">
        <v>16</v>
      </c>
      <c r="T9" s="4" t="s">
        <v>16</v>
      </c>
      <c r="U9" s="295"/>
      <c r="V9" s="295"/>
    </row>
    <row r="10" spans="1:22" s="2" customFormat="1" ht="15.75" customHeight="1" x14ac:dyDescent="0.2">
      <c r="A10" s="301" t="s">
        <v>17</v>
      </c>
      <c r="B10" s="302"/>
      <c r="C10" s="302"/>
      <c r="D10" s="302"/>
      <c r="E10" s="302"/>
      <c r="F10" s="302"/>
      <c r="G10" s="302"/>
      <c r="H10" s="302"/>
      <c r="I10" s="302"/>
      <c r="J10" s="303"/>
      <c r="K10" s="8" t="s">
        <v>1</v>
      </c>
      <c r="L10" s="304" t="s">
        <v>18</v>
      </c>
      <c r="M10" s="9"/>
      <c r="N10" s="10"/>
      <c r="O10" s="11"/>
      <c r="P10" s="10"/>
      <c r="Q10" s="12"/>
      <c r="R10" s="10"/>
      <c r="S10" s="12"/>
      <c r="T10" s="13"/>
      <c r="U10" s="14"/>
      <c r="V10" s="14"/>
    </row>
    <row r="11" spans="1:22" s="2" customFormat="1" ht="45" x14ac:dyDescent="0.2">
      <c r="A11" s="301" t="s">
        <v>19</v>
      </c>
      <c r="B11" s="302"/>
      <c r="C11" s="302"/>
      <c r="D11" s="302"/>
      <c r="E11" s="302"/>
      <c r="F11" s="302"/>
      <c r="G11" s="302"/>
      <c r="H11" s="302"/>
      <c r="I11" s="302"/>
      <c r="J11" s="303"/>
      <c r="K11" s="8" t="s">
        <v>20</v>
      </c>
      <c r="L11" s="305"/>
      <c r="M11" s="9"/>
      <c r="N11" s="10"/>
      <c r="O11" s="11"/>
      <c r="P11" s="10"/>
      <c r="Q11" s="12"/>
      <c r="R11" s="15"/>
      <c r="S11" s="12"/>
      <c r="T11" s="13"/>
      <c r="U11" s="14"/>
      <c r="V11" s="14"/>
    </row>
    <row r="12" spans="1:22" s="2" customFormat="1" ht="15" x14ac:dyDescent="0.2">
      <c r="A12" s="16">
        <v>1</v>
      </c>
      <c r="B12" s="17" t="s">
        <v>21</v>
      </c>
      <c r="C12" s="17" t="s">
        <v>22</v>
      </c>
      <c r="D12" s="18">
        <v>38</v>
      </c>
      <c r="E12" s="17" t="s">
        <v>23</v>
      </c>
      <c r="F12" s="18">
        <v>5</v>
      </c>
      <c r="G12" s="18">
        <v>2</v>
      </c>
      <c r="H12" s="18"/>
      <c r="I12" s="18"/>
      <c r="J12" s="19"/>
      <c r="K12" s="20" t="s">
        <v>24</v>
      </c>
      <c r="L12" s="20"/>
      <c r="M12" s="21">
        <v>1930752000</v>
      </c>
      <c r="N12" s="22">
        <f>N18+N13</f>
        <v>1082500350</v>
      </c>
      <c r="O12" s="23">
        <f>N12/M12*100</f>
        <v>56.066255531523467</v>
      </c>
      <c r="P12" s="22">
        <f>P18+P13</f>
        <v>2768300</v>
      </c>
      <c r="Q12" s="23">
        <f>P12/M12*100</f>
        <v>0.14337936721028904</v>
      </c>
      <c r="R12" s="22">
        <f>R18+R13</f>
        <v>1085268650</v>
      </c>
      <c r="S12" s="23">
        <f>R12/M12*100</f>
        <v>56.209634898733761</v>
      </c>
      <c r="T12" s="23">
        <f>(T13+T18)/2</f>
        <v>54.338621638084405</v>
      </c>
      <c r="U12" s="24"/>
      <c r="V12" s="24"/>
    </row>
    <row r="13" spans="1:22" s="2" customFormat="1" ht="23.25" customHeight="1" x14ac:dyDescent="0.2">
      <c r="A13" s="16">
        <v>1</v>
      </c>
      <c r="B13" s="17" t="s">
        <v>21</v>
      </c>
      <c r="C13" s="17" t="s">
        <v>22</v>
      </c>
      <c r="D13" s="18">
        <v>38</v>
      </c>
      <c r="E13" s="17" t="s">
        <v>23</v>
      </c>
      <c r="F13" s="18">
        <v>5</v>
      </c>
      <c r="G13" s="18">
        <v>2</v>
      </c>
      <c r="H13" s="18">
        <v>1</v>
      </c>
      <c r="I13" s="18"/>
      <c r="J13" s="19"/>
      <c r="K13" s="20" t="s">
        <v>25</v>
      </c>
      <c r="L13" s="20"/>
      <c r="M13" s="21">
        <v>1158451200</v>
      </c>
      <c r="N13" s="22">
        <f>N15</f>
        <v>741296880</v>
      </c>
      <c r="O13" s="23">
        <f>N13/M13*100</f>
        <v>63.990341587112177</v>
      </c>
      <c r="P13" s="22">
        <f>P15</f>
        <v>0</v>
      </c>
      <c r="Q13" s="23">
        <f>P13/M13*100</f>
        <v>0</v>
      </c>
      <c r="R13" s="22">
        <f>N13+P13</f>
        <v>741296880</v>
      </c>
      <c r="S13" s="23">
        <f>R13/M13*100</f>
        <v>63.990341587112177</v>
      </c>
      <c r="T13" s="23">
        <f>T15</f>
        <v>83.333333333333343</v>
      </c>
      <c r="U13" s="24"/>
      <c r="V13" s="24"/>
    </row>
    <row r="14" spans="1:22" s="2" customFormat="1" ht="15" x14ac:dyDescent="0.2">
      <c r="A14" s="16"/>
      <c r="B14" s="17"/>
      <c r="C14" s="17"/>
      <c r="D14" s="18"/>
      <c r="E14" s="18"/>
      <c r="F14" s="18"/>
      <c r="G14" s="18"/>
      <c r="H14" s="18"/>
      <c r="I14" s="18"/>
      <c r="J14" s="19"/>
      <c r="K14" s="20"/>
      <c r="L14" s="20"/>
      <c r="M14" s="21"/>
      <c r="N14" s="25"/>
      <c r="O14" s="26"/>
      <c r="P14" s="25"/>
      <c r="Q14" s="26"/>
      <c r="R14" s="25"/>
      <c r="S14" s="26"/>
      <c r="T14" s="26"/>
      <c r="U14" s="24"/>
      <c r="V14" s="24"/>
    </row>
    <row r="15" spans="1:22" s="2" customFormat="1" ht="15.75" customHeight="1" x14ac:dyDescent="0.2">
      <c r="A15" s="16">
        <v>1</v>
      </c>
      <c r="B15" s="17" t="s">
        <v>21</v>
      </c>
      <c r="C15" s="17" t="s">
        <v>22</v>
      </c>
      <c r="D15" s="18">
        <v>38</v>
      </c>
      <c r="E15" s="17" t="s">
        <v>23</v>
      </c>
      <c r="F15" s="18">
        <v>5</v>
      </c>
      <c r="G15" s="18">
        <v>2</v>
      </c>
      <c r="H15" s="18">
        <v>1</v>
      </c>
      <c r="I15" s="17" t="s">
        <v>26</v>
      </c>
      <c r="J15" s="27"/>
      <c r="K15" s="28" t="s">
        <v>27</v>
      </c>
      <c r="L15" s="28"/>
      <c r="M15" s="21">
        <f>M16</f>
        <v>1158451200</v>
      </c>
      <c r="N15" s="22">
        <f>N16</f>
        <v>741296880</v>
      </c>
      <c r="O15" s="23">
        <f>N15/M15*100</f>
        <v>63.990341587112177</v>
      </c>
      <c r="P15" s="22">
        <f>P16</f>
        <v>0</v>
      </c>
      <c r="Q15" s="23">
        <f>P15/M15*100</f>
        <v>0</v>
      </c>
      <c r="R15" s="22">
        <f t="shared" ref="R15:R16" si="0">N15+P15</f>
        <v>741296880</v>
      </c>
      <c r="S15" s="23">
        <f>R15/M15*100</f>
        <v>63.990341587112177</v>
      </c>
      <c r="T15" s="23">
        <f>T16</f>
        <v>83.333333333333343</v>
      </c>
      <c r="U15" s="24"/>
      <c r="V15" s="24"/>
    </row>
    <row r="16" spans="1:22" s="2" customFormat="1" ht="15" x14ac:dyDescent="0.2">
      <c r="A16" s="29">
        <v>1</v>
      </c>
      <c r="B16" s="30" t="s">
        <v>21</v>
      </c>
      <c r="C16" s="30" t="s">
        <v>22</v>
      </c>
      <c r="D16" s="18">
        <v>38</v>
      </c>
      <c r="E16" s="17" t="s">
        <v>23</v>
      </c>
      <c r="F16" s="31">
        <v>5</v>
      </c>
      <c r="G16" s="31">
        <v>2</v>
      </c>
      <c r="H16" s="31">
        <v>1</v>
      </c>
      <c r="I16" s="30" t="s">
        <v>26</v>
      </c>
      <c r="J16" s="27" t="s">
        <v>22</v>
      </c>
      <c r="K16" s="32" t="s">
        <v>28</v>
      </c>
      <c r="L16" s="32"/>
      <c r="M16" s="33">
        <v>1158451200</v>
      </c>
      <c r="N16" s="25">
        <v>741296880</v>
      </c>
      <c r="O16" s="26">
        <f>N16/M16*100</f>
        <v>63.990341587112177</v>
      </c>
      <c r="P16" s="25">
        <v>0</v>
      </c>
      <c r="Q16" s="26">
        <f>P16/M16*100</f>
        <v>0</v>
      </c>
      <c r="R16" s="34">
        <f t="shared" si="0"/>
        <v>741296880</v>
      </c>
      <c r="S16" s="26">
        <f>R16/M16*100</f>
        <v>63.990341587112177</v>
      </c>
      <c r="T16" s="26">
        <f>10/12%</f>
        <v>83.333333333333343</v>
      </c>
      <c r="U16" s="126" t="s">
        <v>105</v>
      </c>
      <c r="V16" s="24"/>
    </row>
    <row r="17" spans="1:25" s="2" customFormat="1" ht="15.75" customHeight="1" x14ac:dyDescent="0.2">
      <c r="A17" s="29"/>
      <c r="B17" s="30"/>
      <c r="C17" s="30"/>
      <c r="D17" s="31"/>
      <c r="E17" s="31"/>
      <c r="F17" s="31"/>
      <c r="G17" s="31"/>
      <c r="H17" s="31"/>
      <c r="I17" s="30"/>
      <c r="J17" s="27"/>
      <c r="K17" s="32"/>
      <c r="L17" s="32"/>
      <c r="M17" s="35"/>
      <c r="N17" s="25"/>
      <c r="O17" s="26"/>
      <c r="P17" s="25"/>
      <c r="Q17" s="26"/>
      <c r="R17" s="25"/>
      <c r="S17" s="26"/>
      <c r="T17" s="26"/>
      <c r="U17" s="24"/>
      <c r="V17" s="24"/>
    </row>
    <row r="18" spans="1:25" s="2" customFormat="1" ht="15.75" customHeight="1" x14ac:dyDescent="0.2">
      <c r="A18" s="16">
        <v>1</v>
      </c>
      <c r="B18" s="17" t="s">
        <v>21</v>
      </c>
      <c r="C18" s="17" t="s">
        <v>22</v>
      </c>
      <c r="D18" s="18">
        <v>38</v>
      </c>
      <c r="E18" s="17" t="s">
        <v>23</v>
      </c>
      <c r="F18" s="18">
        <v>5</v>
      </c>
      <c r="G18" s="18">
        <v>2</v>
      </c>
      <c r="H18" s="18">
        <v>2</v>
      </c>
      <c r="I18" s="18"/>
      <c r="J18" s="19"/>
      <c r="K18" s="20" t="s">
        <v>29</v>
      </c>
      <c r="L18" s="20"/>
      <c r="M18" s="21">
        <f>M19+M30+M34+M39+M42+M46+M50+M53+M56+M60+M66+M70+M74+M77</f>
        <v>682688000</v>
      </c>
      <c r="N18" s="22">
        <f>N19+N30+N34+N39+N42+N46+N50+N53+N56+N60+N66+N70+N74+N77</f>
        <v>341203470</v>
      </c>
      <c r="O18" s="23">
        <f t="shared" ref="O18:O24" si="1">N18/M18*100</f>
        <v>49.979415194056436</v>
      </c>
      <c r="P18" s="22">
        <f>P19+P30+P34+P39+P42+P46+P50+P53+P56+P60+P66+P70+P74+P77</f>
        <v>2768300</v>
      </c>
      <c r="Q18" s="23">
        <f t="shared" ref="Q18:Q28" si="2">P18/M18*100</f>
        <v>0.40550002343676761</v>
      </c>
      <c r="R18" s="22">
        <f t="shared" ref="R18:R85" si="3">N18+P18</f>
        <v>343971770</v>
      </c>
      <c r="S18" s="23">
        <f t="shared" ref="S18:S28" si="4">R18/M18*100</f>
        <v>50.384915217493202</v>
      </c>
      <c r="T18" s="23">
        <f>(T19+T30+T34+T39+T42+T46+T50+T53+T56+T60+T66+T70+T74+T77)/14</f>
        <v>25.343909942835467</v>
      </c>
      <c r="U18" s="24"/>
      <c r="V18" s="24"/>
    </row>
    <row r="19" spans="1:25" s="2" customFormat="1" ht="15.75" customHeight="1" x14ac:dyDescent="0.2">
      <c r="A19" s="16">
        <v>1</v>
      </c>
      <c r="B19" s="17" t="s">
        <v>21</v>
      </c>
      <c r="C19" s="17" t="s">
        <v>22</v>
      </c>
      <c r="D19" s="18">
        <v>38</v>
      </c>
      <c r="E19" s="17" t="s">
        <v>23</v>
      </c>
      <c r="F19" s="18">
        <v>5</v>
      </c>
      <c r="G19" s="18">
        <v>2</v>
      </c>
      <c r="H19" s="18">
        <v>2</v>
      </c>
      <c r="I19" s="17" t="s">
        <v>22</v>
      </c>
      <c r="J19" s="36"/>
      <c r="K19" s="28" t="s">
        <v>30</v>
      </c>
      <c r="L19" s="28"/>
      <c r="M19" s="21">
        <f>SUM(M20:M28)</f>
        <v>224104920</v>
      </c>
      <c r="N19" s="22">
        <f>SUM(N20:N27)</f>
        <v>132915670</v>
      </c>
      <c r="O19" s="23">
        <f t="shared" si="1"/>
        <v>59.309572498452958</v>
      </c>
      <c r="P19" s="22">
        <f>SUM(P20:P27)</f>
        <v>1020000</v>
      </c>
      <c r="Q19" s="23">
        <f t="shared" si="2"/>
        <v>0.45514395667886276</v>
      </c>
      <c r="R19" s="22">
        <f>N19+P19</f>
        <v>133935670</v>
      </c>
      <c r="S19" s="23">
        <f t="shared" si="4"/>
        <v>59.764716455131818</v>
      </c>
      <c r="T19" s="23">
        <f>S19/9</f>
        <v>6.6405240505702023</v>
      </c>
      <c r="U19" s="24"/>
      <c r="V19" s="24"/>
    </row>
    <row r="20" spans="1:25" s="2" customFormat="1" ht="15" x14ac:dyDescent="0.2">
      <c r="A20" s="29">
        <v>1</v>
      </c>
      <c r="B20" s="30" t="s">
        <v>21</v>
      </c>
      <c r="C20" s="30" t="s">
        <v>22</v>
      </c>
      <c r="D20" s="18">
        <v>38</v>
      </c>
      <c r="E20" s="17" t="s">
        <v>23</v>
      </c>
      <c r="F20" s="31">
        <v>5</v>
      </c>
      <c r="G20" s="31">
        <v>2</v>
      </c>
      <c r="H20" s="31">
        <v>2</v>
      </c>
      <c r="I20" s="30" t="s">
        <v>22</v>
      </c>
      <c r="J20" s="27" t="s">
        <v>22</v>
      </c>
      <c r="K20" s="32" t="s">
        <v>31</v>
      </c>
      <c r="L20" s="32"/>
      <c r="M20" s="37">
        <v>27499160</v>
      </c>
      <c r="N20" s="25">
        <v>26500000</v>
      </c>
      <c r="O20" s="26">
        <f t="shared" si="1"/>
        <v>96.366579924623153</v>
      </c>
      <c r="P20" s="25">
        <v>0</v>
      </c>
      <c r="Q20" s="26">
        <f t="shared" si="2"/>
        <v>0</v>
      </c>
      <c r="R20" s="34">
        <f t="shared" si="3"/>
        <v>26500000</v>
      </c>
      <c r="S20" s="26">
        <f t="shared" si="4"/>
        <v>96.366579924623153</v>
      </c>
      <c r="T20" s="26">
        <f t="shared" ref="T20:T28" si="5">S20</f>
        <v>96.366579924623153</v>
      </c>
      <c r="U20" s="126" t="s">
        <v>106</v>
      </c>
      <c r="V20" s="24"/>
    </row>
    <row r="21" spans="1:25" s="2" customFormat="1" ht="28.5" x14ac:dyDescent="0.2">
      <c r="A21" s="29">
        <v>1</v>
      </c>
      <c r="B21" s="30" t="s">
        <v>21</v>
      </c>
      <c r="C21" s="30" t="s">
        <v>22</v>
      </c>
      <c r="D21" s="18">
        <v>38</v>
      </c>
      <c r="E21" s="17" t="s">
        <v>23</v>
      </c>
      <c r="F21" s="31">
        <v>5</v>
      </c>
      <c r="G21" s="31">
        <v>2</v>
      </c>
      <c r="H21" s="31">
        <v>2</v>
      </c>
      <c r="I21" s="30" t="s">
        <v>22</v>
      </c>
      <c r="J21" s="27" t="s">
        <v>32</v>
      </c>
      <c r="K21" s="38" t="s">
        <v>33</v>
      </c>
      <c r="L21" s="39"/>
      <c r="M21" s="37">
        <v>1440000</v>
      </c>
      <c r="N21" s="25">
        <v>720000</v>
      </c>
      <c r="O21" s="26">
        <f t="shared" si="1"/>
        <v>50</v>
      </c>
      <c r="P21" s="25">
        <v>0</v>
      </c>
      <c r="Q21" s="26">
        <f t="shared" si="2"/>
        <v>0</v>
      </c>
      <c r="R21" s="34">
        <f t="shared" si="3"/>
        <v>720000</v>
      </c>
      <c r="S21" s="26">
        <f t="shared" si="4"/>
        <v>50</v>
      </c>
      <c r="T21" s="26">
        <f t="shared" si="5"/>
        <v>50</v>
      </c>
      <c r="U21" s="127" t="s">
        <v>107</v>
      </c>
      <c r="V21" s="126" t="s">
        <v>137</v>
      </c>
    </row>
    <row r="22" spans="1:25" s="2" customFormat="1" ht="28.5" x14ac:dyDescent="0.2">
      <c r="A22" s="29">
        <v>1</v>
      </c>
      <c r="B22" s="30" t="s">
        <v>21</v>
      </c>
      <c r="C22" s="30" t="s">
        <v>22</v>
      </c>
      <c r="D22" s="18">
        <v>38</v>
      </c>
      <c r="E22" s="17" t="s">
        <v>23</v>
      </c>
      <c r="F22" s="31">
        <v>5</v>
      </c>
      <c r="G22" s="31">
        <v>2</v>
      </c>
      <c r="H22" s="31">
        <v>2</v>
      </c>
      <c r="I22" s="30" t="s">
        <v>22</v>
      </c>
      <c r="J22" s="27" t="s">
        <v>34</v>
      </c>
      <c r="K22" s="32" t="s">
        <v>35</v>
      </c>
      <c r="L22" s="32"/>
      <c r="M22" s="35">
        <v>1050000</v>
      </c>
      <c r="N22" s="25">
        <v>1050000</v>
      </c>
      <c r="O22" s="26">
        <f t="shared" si="1"/>
        <v>100</v>
      </c>
      <c r="P22" s="25">
        <v>0</v>
      </c>
      <c r="Q22" s="26">
        <f t="shared" si="2"/>
        <v>0</v>
      </c>
      <c r="R22" s="34">
        <f t="shared" si="3"/>
        <v>1050000</v>
      </c>
      <c r="S22" s="26">
        <f t="shared" si="4"/>
        <v>100</v>
      </c>
      <c r="T22" s="26">
        <f t="shared" si="5"/>
        <v>100</v>
      </c>
      <c r="U22" s="126" t="s">
        <v>106</v>
      </c>
      <c r="V22" s="24"/>
    </row>
    <row r="23" spans="1:25" s="2" customFormat="1" ht="28.5" x14ac:dyDescent="0.2">
      <c r="A23" s="29">
        <v>1</v>
      </c>
      <c r="B23" s="30" t="s">
        <v>21</v>
      </c>
      <c r="C23" s="30" t="s">
        <v>22</v>
      </c>
      <c r="D23" s="18">
        <v>38</v>
      </c>
      <c r="E23" s="17" t="s">
        <v>23</v>
      </c>
      <c r="F23" s="31">
        <v>5</v>
      </c>
      <c r="G23" s="31">
        <v>2</v>
      </c>
      <c r="H23" s="31">
        <v>2</v>
      </c>
      <c r="I23" s="30" t="s">
        <v>22</v>
      </c>
      <c r="J23" s="27" t="s">
        <v>36</v>
      </c>
      <c r="K23" s="32" t="s">
        <v>37</v>
      </c>
      <c r="L23" s="32"/>
      <c r="M23" s="35">
        <v>7155760</v>
      </c>
      <c r="N23" s="25">
        <v>7151190</v>
      </c>
      <c r="O23" s="26">
        <f t="shared" si="1"/>
        <v>99.936135365076524</v>
      </c>
      <c r="P23" s="25">
        <v>0</v>
      </c>
      <c r="Q23" s="26">
        <f t="shared" si="2"/>
        <v>0</v>
      </c>
      <c r="R23" s="34">
        <f t="shared" si="3"/>
        <v>7151190</v>
      </c>
      <c r="S23" s="26">
        <f t="shared" si="4"/>
        <v>99.936135365076524</v>
      </c>
      <c r="T23" s="26">
        <f t="shared" si="5"/>
        <v>99.936135365076524</v>
      </c>
      <c r="U23" s="126" t="s">
        <v>106</v>
      </c>
      <c r="V23" s="24"/>
    </row>
    <row r="24" spans="1:25" s="2" customFormat="1" ht="42.75" x14ac:dyDescent="0.2">
      <c r="A24" s="29">
        <v>1</v>
      </c>
      <c r="B24" s="30" t="s">
        <v>21</v>
      </c>
      <c r="C24" s="30" t="s">
        <v>22</v>
      </c>
      <c r="D24" s="18">
        <v>38</v>
      </c>
      <c r="E24" s="17" t="s">
        <v>23</v>
      </c>
      <c r="F24" s="31">
        <v>5</v>
      </c>
      <c r="G24" s="31">
        <v>2</v>
      </c>
      <c r="H24" s="31">
        <v>2</v>
      </c>
      <c r="I24" s="30" t="s">
        <v>22</v>
      </c>
      <c r="J24" s="27" t="s">
        <v>23</v>
      </c>
      <c r="K24" s="32" t="s">
        <v>38</v>
      </c>
      <c r="L24" s="32"/>
      <c r="M24" s="35">
        <v>1400000</v>
      </c>
      <c r="N24" s="25">
        <v>0</v>
      </c>
      <c r="O24" s="26">
        <f t="shared" si="1"/>
        <v>0</v>
      </c>
      <c r="P24" s="25">
        <v>0</v>
      </c>
      <c r="Q24" s="26">
        <f t="shared" si="2"/>
        <v>0</v>
      </c>
      <c r="R24" s="34">
        <f t="shared" si="3"/>
        <v>0</v>
      </c>
      <c r="S24" s="26">
        <f t="shared" si="4"/>
        <v>0</v>
      </c>
      <c r="T24" s="26">
        <f t="shared" si="5"/>
        <v>0</v>
      </c>
      <c r="U24" s="126" t="s">
        <v>108</v>
      </c>
      <c r="V24" s="126" t="s">
        <v>138</v>
      </c>
    </row>
    <row r="25" spans="1:25" s="2" customFormat="1" ht="15.75" customHeight="1" x14ac:dyDescent="0.2">
      <c r="A25" s="29">
        <v>1</v>
      </c>
      <c r="B25" s="30" t="s">
        <v>21</v>
      </c>
      <c r="C25" s="30" t="s">
        <v>22</v>
      </c>
      <c r="D25" s="18">
        <v>38</v>
      </c>
      <c r="E25" s="17" t="s">
        <v>23</v>
      </c>
      <c r="F25" s="31">
        <v>5</v>
      </c>
      <c r="G25" s="31">
        <v>2</v>
      </c>
      <c r="H25" s="31">
        <v>2</v>
      </c>
      <c r="I25" s="30" t="s">
        <v>22</v>
      </c>
      <c r="J25" s="27" t="s">
        <v>26</v>
      </c>
      <c r="K25" s="32" t="s">
        <v>39</v>
      </c>
      <c r="L25" s="32"/>
      <c r="M25" s="35">
        <v>1360000</v>
      </c>
      <c r="N25" s="25">
        <v>60000</v>
      </c>
      <c r="O25" s="26">
        <f>N25/M25*100</f>
        <v>4.4117647058823533</v>
      </c>
      <c r="P25" s="25">
        <v>0</v>
      </c>
      <c r="Q25" s="26">
        <f t="shared" si="2"/>
        <v>0</v>
      </c>
      <c r="R25" s="34">
        <f t="shared" si="3"/>
        <v>60000</v>
      </c>
      <c r="S25" s="26">
        <f t="shared" si="4"/>
        <v>4.4117647058823533</v>
      </c>
      <c r="T25" s="26">
        <f t="shared" si="5"/>
        <v>4.4117647058823533</v>
      </c>
      <c r="U25" s="126" t="s">
        <v>109</v>
      </c>
      <c r="V25" s="126" t="s">
        <v>133</v>
      </c>
    </row>
    <row r="26" spans="1:25" s="2" customFormat="1" ht="15.75" customHeight="1" x14ac:dyDescent="0.2">
      <c r="A26" s="29">
        <v>1</v>
      </c>
      <c r="B26" s="30" t="s">
        <v>21</v>
      </c>
      <c r="C26" s="30" t="s">
        <v>22</v>
      </c>
      <c r="D26" s="18">
        <v>38</v>
      </c>
      <c r="E26" s="17" t="s">
        <v>23</v>
      </c>
      <c r="F26" s="31">
        <v>5</v>
      </c>
      <c r="G26" s="31">
        <v>2</v>
      </c>
      <c r="H26" s="31">
        <v>2</v>
      </c>
      <c r="I26" s="30" t="s">
        <v>22</v>
      </c>
      <c r="J26" s="27" t="s">
        <v>40</v>
      </c>
      <c r="K26" s="32" t="s">
        <v>41</v>
      </c>
      <c r="L26" s="32"/>
      <c r="M26" s="35">
        <v>21600000</v>
      </c>
      <c r="N26" s="25">
        <v>3229480</v>
      </c>
      <c r="O26" s="26">
        <f>N26/M26*100</f>
        <v>14.951296296296295</v>
      </c>
      <c r="P26" s="25">
        <v>1020000</v>
      </c>
      <c r="Q26" s="26">
        <f t="shared" si="2"/>
        <v>4.7222222222222223</v>
      </c>
      <c r="R26" s="34">
        <f t="shared" si="3"/>
        <v>4249480</v>
      </c>
      <c r="S26" s="26">
        <f t="shared" si="4"/>
        <v>19.673518518518517</v>
      </c>
      <c r="T26" s="26">
        <f t="shared" si="5"/>
        <v>19.673518518518517</v>
      </c>
      <c r="U26" s="126" t="s">
        <v>109</v>
      </c>
      <c r="V26" s="126" t="s">
        <v>133</v>
      </c>
    </row>
    <row r="27" spans="1:25" s="2" customFormat="1" ht="28.5" x14ac:dyDescent="0.2">
      <c r="A27" s="29">
        <v>1</v>
      </c>
      <c r="B27" s="30" t="s">
        <v>21</v>
      </c>
      <c r="C27" s="30" t="s">
        <v>22</v>
      </c>
      <c r="D27" s="18">
        <v>38</v>
      </c>
      <c r="E27" s="17" t="s">
        <v>23</v>
      </c>
      <c r="F27" s="31">
        <v>5</v>
      </c>
      <c r="G27" s="31">
        <v>2</v>
      </c>
      <c r="H27" s="31">
        <v>2</v>
      </c>
      <c r="I27" s="30" t="s">
        <v>22</v>
      </c>
      <c r="J27" s="27" t="s">
        <v>42</v>
      </c>
      <c r="K27" s="32" t="s">
        <v>43</v>
      </c>
      <c r="L27" s="32"/>
      <c r="M27" s="35">
        <v>150000000</v>
      </c>
      <c r="N27" s="25">
        <v>94205000</v>
      </c>
      <c r="O27" s="26">
        <f t="shared" ref="O27:O28" si="6">N27/M27*100</f>
        <v>62.803333333333335</v>
      </c>
      <c r="P27" s="25">
        <v>0</v>
      </c>
      <c r="Q27" s="26">
        <f t="shared" si="2"/>
        <v>0</v>
      </c>
      <c r="R27" s="34">
        <f t="shared" si="3"/>
        <v>94205000</v>
      </c>
      <c r="S27" s="26">
        <f t="shared" si="4"/>
        <v>62.803333333333335</v>
      </c>
      <c r="T27" s="26">
        <f t="shared" si="5"/>
        <v>62.803333333333335</v>
      </c>
      <c r="U27" s="127" t="s">
        <v>110</v>
      </c>
      <c r="V27" s="126" t="s">
        <v>139</v>
      </c>
    </row>
    <row r="28" spans="1:25" s="2" customFormat="1" ht="15.75" customHeight="1" x14ac:dyDescent="0.2">
      <c r="A28" s="29">
        <v>1</v>
      </c>
      <c r="B28" s="30" t="s">
        <v>21</v>
      </c>
      <c r="C28" s="30" t="s">
        <v>22</v>
      </c>
      <c r="D28" s="18">
        <v>39</v>
      </c>
      <c r="E28" s="17" t="s">
        <v>23</v>
      </c>
      <c r="F28" s="31">
        <v>5</v>
      </c>
      <c r="G28" s="31">
        <v>2</v>
      </c>
      <c r="H28" s="31">
        <v>2</v>
      </c>
      <c r="I28" s="30" t="s">
        <v>22</v>
      </c>
      <c r="J28" s="27" t="s">
        <v>44</v>
      </c>
      <c r="K28" s="32" t="s">
        <v>45</v>
      </c>
      <c r="L28" s="32"/>
      <c r="M28" s="35">
        <v>12600000</v>
      </c>
      <c r="N28" s="25">
        <v>12400000</v>
      </c>
      <c r="O28" s="26">
        <f t="shared" si="6"/>
        <v>98.412698412698404</v>
      </c>
      <c r="P28" s="25">
        <v>0</v>
      </c>
      <c r="Q28" s="26">
        <f t="shared" si="2"/>
        <v>0</v>
      </c>
      <c r="R28" s="34">
        <f t="shared" si="3"/>
        <v>12400000</v>
      </c>
      <c r="S28" s="26">
        <f t="shared" si="4"/>
        <v>98.412698412698404</v>
      </c>
      <c r="T28" s="26">
        <f t="shared" si="5"/>
        <v>98.412698412698404</v>
      </c>
      <c r="U28" s="126" t="s">
        <v>106</v>
      </c>
      <c r="V28" s="24"/>
    </row>
    <row r="29" spans="1:25" s="2" customFormat="1" ht="15.75" customHeight="1" x14ac:dyDescent="0.2">
      <c r="A29" s="29"/>
      <c r="B29" s="30"/>
      <c r="C29" s="30"/>
      <c r="D29" s="31"/>
      <c r="E29" s="31"/>
      <c r="F29" s="31"/>
      <c r="G29" s="31"/>
      <c r="H29" s="31"/>
      <c r="I29" s="30"/>
      <c r="J29" s="27"/>
      <c r="K29" s="32"/>
      <c r="L29" s="32"/>
      <c r="M29" s="35"/>
      <c r="N29" s="25"/>
      <c r="O29" s="26"/>
      <c r="P29" s="25"/>
      <c r="Q29" s="26"/>
      <c r="R29" s="22"/>
      <c r="S29" s="26"/>
      <c r="T29" s="26"/>
      <c r="U29" s="24"/>
      <c r="V29" s="24"/>
    </row>
    <row r="30" spans="1:25" s="2" customFormat="1" ht="15.75" customHeight="1" x14ac:dyDescent="0.2">
      <c r="A30" s="16">
        <v>1</v>
      </c>
      <c r="B30" s="17" t="s">
        <v>21</v>
      </c>
      <c r="C30" s="17" t="s">
        <v>22</v>
      </c>
      <c r="D30" s="18">
        <v>38</v>
      </c>
      <c r="E30" s="17" t="s">
        <v>23</v>
      </c>
      <c r="F30" s="18">
        <v>5</v>
      </c>
      <c r="G30" s="18">
        <v>2</v>
      </c>
      <c r="H30" s="18">
        <v>2</v>
      </c>
      <c r="I30" s="17" t="s">
        <v>21</v>
      </c>
      <c r="J30" s="27"/>
      <c r="K30" s="28" t="s">
        <v>46</v>
      </c>
      <c r="L30" s="28"/>
      <c r="M30" s="21">
        <f>M31+M32</f>
        <v>53600000</v>
      </c>
      <c r="N30" s="22">
        <f>SUM(N31:N32)</f>
        <v>2430000</v>
      </c>
      <c r="O30" s="23">
        <f>N30/M30*100</f>
        <v>4.5335820895522394</v>
      </c>
      <c r="P30" s="22">
        <f>SUM(P31:P32)</f>
        <v>270000</v>
      </c>
      <c r="Q30" s="23">
        <f>P30/M30*100</f>
        <v>0.50373134328358204</v>
      </c>
      <c r="R30" s="22">
        <f t="shared" si="3"/>
        <v>2700000</v>
      </c>
      <c r="S30" s="23">
        <f>R30/M30*100</f>
        <v>5.0373134328358207</v>
      </c>
      <c r="T30" s="23">
        <f>SUM(T31:T32)/2</f>
        <v>41.666666666666671</v>
      </c>
      <c r="U30" s="24"/>
      <c r="V30" s="24"/>
    </row>
    <row r="31" spans="1:25" s="2" customFormat="1" ht="28.5" x14ac:dyDescent="0.2">
      <c r="A31" s="29">
        <v>1</v>
      </c>
      <c r="B31" s="30" t="s">
        <v>21</v>
      </c>
      <c r="C31" s="30" t="s">
        <v>22</v>
      </c>
      <c r="D31" s="18">
        <v>38</v>
      </c>
      <c r="E31" s="17" t="s">
        <v>23</v>
      </c>
      <c r="F31" s="31">
        <v>5</v>
      </c>
      <c r="G31" s="31">
        <v>2</v>
      </c>
      <c r="H31" s="31">
        <v>2</v>
      </c>
      <c r="I31" s="30" t="s">
        <v>21</v>
      </c>
      <c r="J31" s="27" t="s">
        <v>34</v>
      </c>
      <c r="K31" s="32" t="s">
        <v>47</v>
      </c>
      <c r="L31" s="32"/>
      <c r="M31" s="35">
        <v>50000000</v>
      </c>
      <c r="N31" s="25">
        <v>0</v>
      </c>
      <c r="O31" s="26">
        <f>N31/M31*100</f>
        <v>0</v>
      </c>
      <c r="P31" s="25">
        <v>0</v>
      </c>
      <c r="Q31" s="26">
        <f>P31/M31*100</f>
        <v>0</v>
      </c>
      <c r="R31" s="22">
        <f t="shared" si="3"/>
        <v>0</v>
      </c>
      <c r="S31" s="26">
        <f>R31/M31*100</f>
        <v>0</v>
      </c>
      <c r="T31" s="26">
        <v>0</v>
      </c>
      <c r="U31" s="126" t="s">
        <v>113</v>
      </c>
      <c r="V31" s="126" t="s">
        <v>111</v>
      </c>
      <c r="Y31" s="2" t="s">
        <v>48</v>
      </c>
    </row>
    <row r="32" spans="1:25" s="2" customFormat="1" ht="15.75" customHeight="1" x14ac:dyDescent="0.2">
      <c r="A32" s="29">
        <v>1</v>
      </c>
      <c r="B32" s="30" t="s">
        <v>21</v>
      </c>
      <c r="C32" s="30" t="s">
        <v>22</v>
      </c>
      <c r="D32" s="18">
        <v>38</v>
      </c>
      <c r="E32" s="17" t="s">
        <v>23</v>
      </c>
      <c r="F32" s="31">
        <v>5</v>
      </c>
      <c r="G32" s="31">
        <v>2</v>
      </c>
      <c r="H32" s="31">
        <v>2</v>
      </c>
      <c r="I32" s="30" t="s">
        <v>21</v>
      </c>
      <c r="J32" s="27" t="s">
        <v>49</v>
      </c>
      <c r="K32" s="32" t="s">
        <v>50</v>
      </c>
      <c r="L32" s="32"/>
      <c r="M32" s="35">
        <v>3600000</v>
      </c>
      <c r="N32" s="25">
        <v>2430000</v>
      </c>
      <c r="O32" s="26">
        <f>N32/M32*100</f>
        <v>67.5</v>
      </c>
      <c r="P32" s="25">
        <v>270000</v>
      </c>
      <c r="Q32" s="26">
        <f>P32/M32*100</f>
        <v>7.5</v>
      </c>
      <c r="R32" s="34">
        <f t="shared" si="3"/>
        <v>2700000</v>
      </c>
      <c r="S32" s="26">
        <f>R32/M32*100</f>
        <v>75</v>
      </c>
      <c r="T32" s="26">
        <f>10/12*100</f>
        <v>83.333333333333343</v>
      </c>
      <c r="U32" s="126" t="s">
        <v>109</v>
      </c>
      <c r="V32" s="126" t="s">
        <v>112</v>
      </c>
    </row>
    <row r="33" spans="1:27" s="2" customFormat="1" ht="15.75" customHeight="1" x14ac:dyDescent="0.2">
      <c r="A33" s="29"/>
      <c r="B33" s="30"/>
      <c r="C33" s="30"/>
      <c r="D33" s="31"/>
      <c r="E33" s="31"/>
      <c r="F33" s="31"/>
      <c r="G33" s="31"/>
      <c r="H33" s="31"/>
      <c r="I33" s="30"/>
      <c r="J33" s="27"/>
      <c r="K33" s="32"/>
      <c r="L33" s="32"/>
      <c r="M33" s="35"/>
      <c r="N33" s="25"/>
      <c r="O33" s="26"/>
      <c r="P33" s="25"/>
      <c r="Q33" s="26"/>
      <c r="R33" s="22"/>
      <c r="S33" s="26"/>
      <c r="T33" s="26"/>
      <c r="U33" s="24"/>
      <c r="V33" s="24"/>
    </row>
    <row r="34" spans="1:27" s="2" customFormat="1" ht="15.75" customHeight="1" x14ac:dyDescent="0.2">
      <c r="A34" s="16">
        <v>1</v>
      </c>
      <c r="B34" s="17" t="s">
        <v>21</v>
      </c>
      <c r="C34" s="17" t="s">
        <v>22</v>
      </c>
      <c r="D34" s="18">
        <v>38</v>
      </c>
      <c r="E34" s="17" t="s">
        <v>23</v>
      </c>
      <c r="F34" s="18">
        <v>5</v>
      </c>
      <c r="G34" s="18">
        <v>2</v>
      </c>
      <c r="H34" s="18">
        <v>2</v>
      </c>
      <c r="I34" s="17" t="s">
        <v>32</v>
      </c>
      <c r="J34" s="36"/>
      <c r="K34" s="28" t="s">
        <v>51</v>
      </c>
      <c r="L34" s="28"/>
      <c r="M34" s="21">
        <f>SUM(M35:M37)</f>
        <v>29550000</v>
      </c>
      <c r="N34" s="22">
        <f>SUM(N35:N37)</f>
        <v>8042300</v>
      </c>
      <c r="O34" s="23">
        <f>N34/M34*100</f>
        <v>27.215905245346871</v>
      </c>
      <c r="P34" s="22">
        <f>SUM(P35:P37)</f>
        <v>922200</v>
      </c>
      <c r="Q34" s="23">
        <f>P34/M34*100</f>
        <v>3.1208121827411168</v>
      </c>
      <c r="R34" s="22">
        <f t="shared" si="3"/>
        <v>8964500</v>
      </c>
      <c r="S34" s="23">
        <f>R34/M34*100</f>
        <v>30.33671742808799</v>
      </c>
      <c r="T34" s="23">
        <f>SUM(T35:T37)/3</f>
        <v>59.6045751633987</v>
      </c>
      <c r="U34" s="24"/>
      <c r="V34" s="24"/>
      <c r="Y34" s="2">
        <v>2603500</v>
      </c>
      <c r="Z34" s="2">
        <v>2500000</v>
      </c>
      <c r="AA34" s="2">
        <v>103500</v>
      </c>
    </row>
    <row r="35" spans="1:27" s="2" customFormat="1" ht="28.5" x14ac:dyDescent="0.2">
      <c r="A35" s="29">
        <v>1</v>
      </c>
      <c r="B35" s="30" t="s">
        <v>21</v>
      </c>
      <c r="C35" s="30" t="s">
        <v>22</v>
      </c>
      <c r="D35" s="18">
        <v>38</v>
      </c>
      <c r="E35" s="17" t="s">
        <v>23</v>
      </c>
      <c r="F35" s="31">
        <v>5</v>
      </c>
      <c r="G35" s="31">
        <v>2</v>
      </c>
      <c r="H35" s="31">
        <v>2</v>
      </c>
      <c r="I35" s="30" t="s">
        <v>32</v>
      </c>
      <c r="J35" s="27" t="s">
        <v>49</v>
      </c>
      <c r="K35" s="32" t="s">
        <v>52</v>
      </c>
      <c r="L35" s="32"/>
      <c r="M35" s="35">
        <v>12000000</v>
      </c>
      <c r="N35" s="25">
        <v>6108800</v>
      </c>
      <c r="O35" s="26">
        <f>N35/M35*100</f>
        <v>50.906666666666666</v>
      </c>
      <c r="P35" s="25">
        <v>759300</v>
      </c>
      <c r="Q35" s="26">
        <f>P35/M35*100</f>
        <v>6.3274999999999997</v>
      </c>
      <c r="R35" s="34">
        <f t="shared" si="3"/>
        <v>6868100</v>
      </c>
      <c r="S35" s="26">
        <f>R35/M35*100</f>
        <v>57.234166666666667</v>
      </c>
      <c r="T35" s="26">
        <f>10/12*100</f>
        <v>83.333333333333343</v>
      </c>
      <c r="U35" s="126" t="s">
        <v>114</v>
      </c>
      <c r="V35" s="126" t="s">
        <v>134</v>
      </c>
    </row>
    <row r="36" spans="1:27" s="2" customFormat="1" ht="28.5" x14ac:dyDescent="0.2">
      <c r="A36" s="29">
        <v>1</v>
      </c>
      <c r="B36" s="30" t="s">
        <v>21</v>
      </c>
      <c r="C36" s="30" t="s">
        <v>22</v>
      </c>
      <c r="D36" s="18">
        <v>38</v>
      </c>
      <c r="E36" s="17" t="s">
        <v>23</v>
      </c>
      <c r="F36" s="31">
        <v>5</v>
      </c>
      <c r="G36" s="31">
        <v>2</v>
      </c>
      <c r="H36" s="31">
        <v>2</v>
      </c>
      <c r="I36" s="30" t="s">
        <v>32</v>
      </c>
      <c r="J36" s="27" t="s">
        <v>53</v>
      </c>
      <c r="K36" s="32" t="s">
        <v>54</v>
      </c>
      <c r="L36" s="32"/>
      <c r="M36" s="35">
        <v>550000</v>
      </c>
      <c r="N36" s="25">
        <v>28500</v>
      </c>
      <c r="O36" s="26">
        <f>N36/M36*100</f>
        <v>5.1818181818181817</v>
      </c>
      <c r="P36" s="25">
        <v>2900</v>
      </c>
      <c r="Q36" s="26">
        <f>P36/M36*100</f>
        <v>0.52727272727272723</v>
      </c>
      <c r="R36" s="34">
        <f t="shared" si="3"/>
        <v>31400</v>
      </c>
      <c r="S36" s="26">
        <f>R36/M36*100</f>
        <v>5.709090909090909</v>
      </c>
      <c r="T36" s="26">
        <f>10/12*100</f>
        <v>83.333333333333343</v>
      </c>
      <c r="U36" s="126" t="s">
        <v>114</v>
      </c>
      <c r="V36" s="126" t="s">
        <v>134</v>
      </c>
    </row>
    <row r="37" spans="1:27" s="2" customFormat="1" ht="26.25" customHeight="1" x14ac:dyDescent="0.2">
      <c r="A37" s="29">
        <v>1</v>
      </c>
      <c r="B37" s="30" t="s">
        <v>21</v>
      </c>
      <c r="C37" s="30" t="s">
        <v>22</v>
      </c>
      <c r="D37" s="18">
        <v>38</v>
      </c>
      <c r="E37" s="17" t="s">
        <v>23</v>
      </c>
      <c r="F37" s="31">
        <v>5</v>
      </c>
      <c r="G37" s="31">
        <v>2</v>
      </c>
      <c r="H37" s="31">
        <v>2</v>
      </c>
      <c r="I37" s="30" t="s">
        <v>32</v>
      </c>
      <c r="J37" s="27" t="s">
        <v>55</v>
      </c>
      <c r="K37" s="32" t="s">
        <v>56</v>
      </c>
      <c r="L37" s="32"/>
      <c r="M37" s="35">
        <v>17000000</v>
      </c>
      <c r="N37" s="25">
        <v>1905000</v>
      </c>
      <c r="O37" s="26">
        <f>N37/M37*100</f>
        <v>11.205882352941178</v>
      </c>
      <c r="P37" s="25">
        <v>160000</v>
      </c>
      <c r="Q37" s="26">
        <f>P37/M37*100</f>
        <v>0.94117647058823517</v>
      </c>
      <c r="R37" s="34">
        <f t="shared" si="3"/>
        <v>2065000</v>
      </c>
      <c r="S37" s="26">
        <f>R37/M37*100</f>
        <v>12.147058823529413</v>
      </c>
      <c r="T37" s="26">
        <f>S37</f>
        <v>12.147058823529413</v>
      </c>
      <c r="U37" s="126" t="s">
        <v>109</v>
      </c>
      <c r="V37" s="24"/>
      <c r="Y37" s="40">
        <f>R37</f>
        <v>2065000</v>
      </c>
      <c r="Z37" s="40">
        <v>2500000</v>
      </c>
      <c r="AA37" s="41">
        <f>Y37-Z37</f>
        <v>-435000</v>
      </c>
    </row>
    <row r="38" spans="1:27" s="2" customFormat="1" ht="12" customHeight="1" x14ac:dyDescent="0.2">
      <c r="A38" s="29"/>
      <c r="B38" s="30"/>
      <c r="C38" s="30"/>
      <c r="D38" s="31"/>
      <c r="E38" s="31"/>
      <c r="F38" s="31"/>
      <c r="G38" s="31"/>
      <c r="H38" s="31"/>
      <c r="I38" s="30"/>
      <c r="J38" s="27"/>
      <c r="K38" s="32"/>
      <c r="L38" s="32"/>
      <c r="M38" s="35"/>
      <c r="N38" s="25"/>
      <c r="O38" s="26"/>
      <c r="P38" s="25"/>
      <c r="Q38" s="26"/>
      <c r="R38" s="22"/>
      <c r="S38" s="26"/>
      <c r="T38" s="26"/>
      <c r="U38" s="24"/>
      <c r="V38" s="24"/>
    </row>
    <row r="39" spans="1:27" s="2" customFormat="1" ht="15.75" customHeight="1" x14ac:dyDescent="0.2">
      <c r="A39" s="16">
        <v>1</v>
      </c>
      <c r="B39" s="17" t="s">
        <v>21</v>
      </c>
      <c r="C39" s="17" t="s">
        <v>22</v>
      </c>
      <c r="D39" s="18">
        <v>38</v>
      </c>
      <c r="E39" s="17" t="s">
        <v>23</v>
      </c>
      <c r="F39" s="18">
        <v>5</v>
      </c>
      <c r="G39" s="18">
        <v>2</v>
      </c>
      <c r="H39" s="18">
        <v>2</v>
      </c>
      <c r="I39" s="17" t="s">
        <v>34</v>
      </c>
      <c r="J39" s="36"/>
      <c r="K39" s="28" t="s">
        <v>57</v>
      </c>
      <c r="L39" s="28"/>
      <c r="M39" s="21">
        <f>M40</f>
        <v>4200000</v>
      </c>
      <c r="N39" s="42">
        <f>N40</f>
        <v>0</v>
      </c>
      <c r="O39" s="23">
        <f>N39/M39*100</f>
        <v>0</v>
      </c>
      <c r="P39" s="42">
        <v>0</v>
      </c>
      <c r="Q39" s="26">
        <f>P39/M39*100</f>
        <v>0</v>
      </c>
      <c r="R39" s="22">
        <f>P39+N39</f>
        <v>0</v>
      </c>
      <c r="S39" s="26">
        <f>R39/M39*100</f>
        <v>0</v>
      </c>
      <c r="T39" s="23">
        <v>0</v>
      </c>
      <c r="U39" s="43"/>
      <c r="V39" s="43"/>
    </row>
    <row r="40" spans="1:27" s="2" customFormat="1" ht="15.75" customHeight="1" x14ac:dyDescent="0.2">
      <c r="A40" s="29">
        <v>1</v>
      </c>
      <c r="B40" s="30" t="s">
        <v>21</v>
      </c>
      <c r="C40" s="30" t="s">
        <v>22</v>
      </c>
      <c r="D40" s="31">
        <v>38</v>
      </c>
      <c r="E40" s="30" t="s">
        <v>23</v>
      </c>
      <c r="F40" s="31">
        <v>5</v>
      </c>
      <c r="G40" s="31">
        <v>2</v>
      </c>
      <c r="H40" s="31">
        <v>2</v>
      </c>
      <c r="I40" s="30" t="s">
        <v>34</v>
      </c>
      <c r="J40" s="27" t="s">
        <v>21</v>
      </c>
      <c r="K40" s="32" t="s">
        <v>58</v>
      </c>
      <c r="L40" s="32"/>
      <c r="M40" s="35">
        <v>4200000</v>
      </c>
      <c r="N40" s="44">
        <v>0</v>
      </c>
      <c r="O40" s="26">
        <f>N40/M40*100</f>
        <v>0</v>
      </c>
      <c r="P40" s="44">
        <v>0</v>
      </c>
      <c r="Q40" s="26">
        <f>P40/M40*100</f>
        <v>0</v>
      </c>
      <c r="R40" s="34">
        <f>N40+P40</f>
        <v>0</v>
      </c>
      <c r="S40" s="26">
        <f>R40/M40*100</f>
        <v>0</v>
      </c>
      <c r="T40" s="26">
        <v>0</v>
      </c>
      <c r="U40" s="126" t="s">
        <v>115</v>
      </c>
      <c r="V40" s="126" t="s">
        <v>133</v>
      </c>
    </row>
    <row r="41" spans="1:27" s="2" customFormat="1" ht="15.75" customHeight="1" x14ac:dyDescent="0.2">
      <c r="A41" s="16"/>
      <c r="B41" s="17"/>
      <c r="C41" s="17"/>
      <c r="D41" s="18"/>
      <c r="E41" s="17"/>
      <c r="F41" s="18"/>
      <c r="G41" s="18"/>
      <c r="H41" s="18"/>
      <c r="I41" s="17"/>
      <c r="J41" s="36"/>
      <c r="K41" s="32"/>
      <c r="L41" s="32"/>
      <c r="M41" s="35"/>
      <c r="N41" s="44"/>
      <c r="O41" s="26"/>
      <c r="P41" s="44"/>
      <c r="Q41" s="26"/>
      <c r="R41" s="22"/>
      <c r="S41" s="26"/>
      <c r="T41" s="26"/>
      <c r="U41" s="24"/>
      <c r="V41" s="24"/>
      <c r="Y41" s="40">
        <f>P41</f>
        <v>0</v>
      </c>
      <c r="Z41" s="40">
        <f>AA37</f>
        <v>-435000</v>
      </c>
      <c r="AA41" s="41">
        <f>Y41+Z41</f>
        <v>-435000</v>
      </c>
    </row>
    <row r="42" spans="1:27" s="2" customFormat="1" ht="15.75" customHeight="1" x14ac:dyDescent="0.2">
      <c r="A42" s="16">
        <v>1</v>
      </c>
      <c r="B42" s="17" t="s">
        <v>21</v>
      </c>
      <c r="C42" s="17" t="s">
        <v>22</v>
      </c>
      <c r="D42" s="18">
        <v>38</v>
      </c>
      <c r="E42" s="17" t="s">
        <v>23</v>
      </c>
      <c r="F42" s="18">
        <v>5</v>
      </c>
      <c r="G42" s="18">
        <v>2</v>
      </c>
      <c r="H42" s="18">
        <v>2</v>
      </c>
      <c r="I42" s="17" t="s">
        <v>36</v>
      </c>
      <c r="J42" s="36"/>
      <c r="K42" s="28" t="s">
        <v>59</v>
      </c>
      <c r="L42" s="28"/>
      <c r="M42" s="21">
        <f>SUM(M43:M44)</f>
        <v>4700000</v>
      </c>
      <c r="N42" s="42">
        <f>SUM(N43:N44)</f>
        <v>0</v>
      </c>
      <c r="O42" s="23">
        <f>N42/M42*100</f>
        <v>0</v>
      </c>
      <c r="P42" s="42">
        <f>SUM(P43:P44)</f>
        <v>0</v>
      </c>
      <c r="Q42" s="23">
        <f>P42/M42*100</f>
        <v>0</v>
      </c>
      <c r="R42" s="22">
        <f>N42+P42</f>
        <v>0</v>
      </c>
      <c r="S42" s="23">
        <f>R42/M42*100</f>
        <v>0</v>
      </c>
      <c r="T42" s="23">
        <v>0</v>
      </c>
      <c r="U42" s="43"/>
      <c r="V42" s="43"/>
    </row>
    <row r="43" spans="1:27" s="2" customFormat="1" ht="28.5" x14ac:dyDescent="0.2">
      <c r="A43" s="29">
        <v>1</v>
      </c>
      <c r="B43" s="30" t="s">
        <v>21</v>
      </c>
      <c r="C43" s="30" t="s">
        <v>22</v>
      </c>
      <c r="D43" s="31">
        <v>38</v>
      </c>
      <c r="E43" s="30" t="s">
        <v>23</v>
      </c>
      <c r="F43" s="31">
        <v>5</v>
      </c>
      <c r="G43" s="31">
        <v>2</v>
      </c>
      <c r="H43" s="31">
        <v>2</v>
      </c>
      <c r="I43" s="30" t="s">
        <v>36</v>
      </c>
      <c r="J43" s="27" t="s">
        <v>22</v>
      </c>
      <c r="K43" s="32" t="s">
        <v>60</v>
      </c>
      <c r="L43" s="32"/>
      <c r="M43" s="35">
        <v>1200000</v>
      </c>
      <c r="N43" s="44">
        <v>0</v>
      </c>
      <c r="O43" s="26">
        <f t="shared" ref="O43:O44" si="7">N43/M43*100</f>
        <v>0</v>
      </c>
      <c r="P43" s="44">
        <v>0</v>
      </c>
      <c r="Q43" s="26">
        <f t="shared" ref="Q43:Q44" si="8">P43/M43*100</f>
        <v>0</v>
      </c>
      <c r="R43" s="34">
        <f t="shared" ref="R43:R44" si="9">N43+P43</f>
        <v>0</v>
      </c>
      <c r="S43" s="26">
        <f t="shared" ref="S43:S44" si="10">R43/M43*100</f>
        <v>0</v>
      </c>
      <c r="T43" s="26">
        <v>0</v>
      </c>
      <c r="U43" s="126" t="s">
        <v>115</v>
      </c>
      <c r="V43" s="126" t="s">
        <v>135</v>
      </c>
    </row>
    <row r="44" spans="1:27" s="2" customFormat="1" ht="15.75" customHeight="1" x14ac:dyDescent="0.2">
      <c r="A44" s="29">
        <v>1</v>
      </c>
      <c r="B44" s="30" t="s">
        <v>21</v>
      </c>
      <c r="C44" s="30" t="s">
        <v>22</v>
      </c>
      <c r="D44" s="31">
        <v>38</v>
      </c>
      <c r="E44" s="30" t="s">
        <v>23</v>
      </c>
      <c r="F44" s="31">
        <v>5</v>
      </c>
      <c r="G44" s="31">
        <v>2</v>
      </c>
      <c r="H44" s="31">
        <v>2</v>
      </c>
      <c r="I44" s="30" t="s">
        <v>36</v>
      </c>
      <c r="J44" s="27" t="s">
        <v>34</v>
      </c>
      <c r="K44" s="32" t="s">
        <v>61</v>
      </c>
      <c r="L44" s="32"/>
      <c r="M44" s="35">
        <v>3500000</v>
      </c>
      <c r="N44" s="44">
        <v>0</v>
      </c>
      <c r="O44" s="26">
        <f t="shared" si="7"/>
        <v>0</v>
      </c>
      <c r="P44" s="44">
        <v>0</v>
      </c>
      <c r="Q44" s="26">
        <f t="shared" si="8"/>
        <v>0</v>
      </c>
      <c r="R44" s="34">
        <f t="shared" si="9"/>
        <v>0</v>
      </c>
      <c r="S44" s="26">
        <f t="shared" si="10"/>
        <v>0</v>
      </c>
      <c r="T44" s="26">
        <v>0</v>
      </c>
      <c r="U44" s="126" t="s">
        <v>115</v>
      </c>
      <c r="V44" s="24"/>
    </row>
    <row r="45" spans="1:27" s="2" customFormat="1" ht="15.75" customHeight="1" x14ac:dyDescent="0.2">
      <c r="A45" s="29"/>
      <c r="B45" s="30"/>
      <c r="C45" s="30"/>
      <c r="D45" s="31"/>
      <c r="E45" s="31"/>
      <c r="F45" s="31"/>
      <c r="G45" s="31"/>
      <c r="H45" s="31"/>
      <c r="I45" s="30"/>
      <c r="J45" s="27"/>
      <c r="K45" s="32"/>
      <c r="L45" s="32"/>
      <c r="M45" s="35"/>
      <c r="N45" s="44"/>
      <c r="O45" s="26"/>
      <c r="P45" s="44"/>
      <c r="Q45" s="26"/>
      <c r="R45" s="22"/>
      <c r="S45" s="26"/>
      <c r="T45" s="26"/>
      <c r="U45" s="24"/>
      <c r="V45" s="24"/>
    </row>
    <row r="46" spans="1:27" s="2" customFormat="1" ht="18" customHeight="1" x14ac:dyDescent="0.2">
      <c r="A46" s="16">
        <v>1</v>
      </c>
      <c r="B46" s="17" t="s">
        <v>21</v>
      </c>
      <c r="C46" s="17" t="s">
        <v>22</v>
      </c>
      <c r="D46" s="18">
        <v>38</v>
      </c>
      <c r="E46" s="17" t="s">
        <v>23</v>
      </c>
      <c r="F46" s="18">
        <v>5</v>
      </c>
      <c r="G46" s="18">
        <v>2</v>
      </c>
      <c r="H46" s="18">
        <v>2</v>
      </c>
      <c r="I46" s="17" t="s">
        <v>49</v>
      </c>
      <c r="J46" s="36"/>
      <c r="K46" s="28" t="s">
        <v>62</v>
      </c>
      <c r="L46" s="28"/>
      <c r="M46" s="21">
        <f>SUM(M47:M48)</f>
        <v>162889000</v>
      </c>
      <c r="N46" s="22">
        <f>SUM(N47:N48)</f>
        <v>147992000</v>
      </c>
      <c r="O46" s="23">
        <f>N46/M46*100</f>
        <v>90.854508284782881</v>
      </c>
      <c r="P46" s="22">
        <f>SUM(P47:P48)</f>
        <v>556100</v>
      </c>
      <c r="Q46" s="23">
        <f>P46/M46*100</f>
        <v>0.34139813001491814</v>
      </c>
      <c r="R46" s="22">
        <f t="shared" si="3"/>
        <v>148548100</v>
      </c>
      <c r="S46" s="23">
        <f>R46/M46*100</f>
        <v>91.195906414797818</v>
      </c>
      <c r="T46" s="23">
        <f>SUM(T47:T48)/2</f>
        <v>59.265200096339726</v>
      </c>
      <c r="U46" s="24"/>
      <c r="V46" s="24"/>
    </row>
    <row r="47" spans="1:27" s="2" customFormat="1" ht="18" customHeight="1" x14ac:dyDescent="0.2">
      <c r="A47" s="29">
        <v>1</v>
      </c>
      <c r="B47" s="30" t="s">
        <v>21</v>
      </c>
      <c r="C47" s="30" t="s">
        <v>22</v>
      </c>
      <c r="D47" s="18">
        <v>38</v>
      </c>
      <c r="E47" s="17" t="s">
        <v>23</v>
      </c>
      <c r="F47" s="31">
        <v>5</v>
      </c>
      <c r="G47" s="31">
        <v>2</v>
      </c>
      <c r="H47" s="31">
        <v>2</v>
      </c>
      <c r="I47" s="30" t="s">
        <v>49</v>
      </c>
      <c r="J47" s="27" t="s">
        <v>22</v>
      </c>
      <c r="K47" s="32" t="s">
        <v>63</v>
      </c>
      <c r="L47" s="32"/>
      <c r="M47" s="35">
        <v>154690000</v>
      </c>
      <c r="N47" s="25">
        <v>146600000</v>
      </c>
      <c r="O47" s="26">
        <f>N47/M47*100</f>
        <v>94.770185532355029</v>
      </c>
      <c r="P47" s="25">
        <v>0</v>
      </c>
      <c r="Q47" s="26">
        <f>P47/M47*100</f>
        <v>0</v>
      </c>
      <c r="R47" s="34">
        <f t="shared" si="3"/>
        <v>146600000</v>
      </c>
      <c r="S47" s="26">
        <f>R47/M47*100</f>
        <v>94.770185532355029</v>
      </c>
      <c r="T47" s="26">
        <f>S47</f>
        <v>94.770185532355029</v>
      </c>
      <c r="U47" s="126" t="s">
        <v>106</v>
      </c>
      <c r="V47" s="24"/>
    </row>
    <row r="48" spans="1:27" s="2" customFormat="1" ht="18" customHeight="1" x14ac:dyDescent="0.2">
      <c r="A48" s="29">
        <v>1</v>
      </c>
      <c r="B48" s="30" t="s">
        <v>21</v>
      </c>
      <c r="C48" s="30" t="s">
        <v>22</v>
      </c>
      <c r="D48" s="18">
        <v>38</v>
      </c>
      <c r="E48" s="17" t="s">
        <v>23</v>
      </c>
      <c r="F48" s="31">
        <v>5</v>
      </c>
      <c r="G48" s="31">
        <v>2</v>
      </c>
      <c r="H48" s="31">
        <v>2</v>
      </c>
      <c r="I48" s="30" t="s">
        <v>49</v>
      </c>
      <c r="J48" s="27" t="s">
        <v>21</v>
      </c>
      <c r="K48" s="32" t="s">
        <v>64</v>
      </c>
      <c r="L48" s="32"/>
      <c r="M48" s="35">
        <v>8199000</v>
      </c>
      <c r="N48" s="25">
        <v>1392000</v>
      </c>
      <c r="O48" s="26">
        <f>N48/M48*100</f>
        <v>16.977680204903038</v>
      </c>
      <c r="P48" s="25">
        <v>556100</v>
      </c>
      <c r="Q48" s="26">
        <f>P48/M48*100</f>
        <v>6.7825344554213931</v>
      </c>
      <c r="R48" s="34">
        <f t="shared" si="3"/>
        <v>1948100</v>
      </c>
      <c r="S48" s="26">
        <f>R48/M48*100</f>
        <v>23.760214660324429</v>
      </c>
      <c r="T48" s="26">
        <f>S48</f>
        <v>23.760214660324429</v>
      </c>
      <c r="U48" s="126" t="s">
        <v>109</v>
      </c>
      <c r="V48" s="24"/>
    </row>
    <row r="49" spans="1:22" s="2" customFormat="1" ht="18" customHeight="1" x14ac:dyDescent="0.2">
      <c r="A49" s="29"/>
      <c r="B49" s="30"/>
      <c r="C49" s="30"/>
      <c r="D49" s="31"/>
      <c r="E49" s="31"/>
      <c r="F49" s="31"/>
      <c r="G49" s="31"/>
      <c r="H49" s="31"/>
      <c r="I49" s="30"/>
      <c r="J49" s="27"/>
      <c r="K49" s="32"/>
      <c r="L49" s="32"/>
      <c r="M49" s="35"/>
      <c r="N49" s="25"/>
      <c r="O49" s="26"/>
      <c r="P49" s="25"/>
      <c r="Q49" s="26"/>
      <c r="R49" s="22"/>
      <c r="S49" s="26"/>
      <c r="T49" s="26"/>
      <c r="U49" s="24"/>
      <c r="V49" s="24"/>
    </row>
    <row r="50" spans="1:22" s="2" customFormat="1" ht="23.25" customHeight="1" x14ac:dyDescent="0.2">
      <c r="A50" s="16">
        <v>1</v>
      </c>
      <c r="B50" s="17" t="s">
        <v>21</v>
      </c>
      <c r="C50" s="17" t="s">
        <v>22</v>
      </c>
      <c r="D50" s="18">
        <v>38</v>
      </c>
      <c r="E50" s="17" t="s">
        <v>23</v>
      </c>
      <c r="F50" s="18">
        <v>5</v>
      </c>
      <c r="G50" s="18">
        <v>2</v>
      </c>
      <c r="H50" s="18">
        <v>2</v>
      </c>
      <c r="I50" s="17">
        <v>11</v>
      </c>
      <c r="J50" s="36"/>
      <c r="K50" s="28" t="s">
        <v>65</v>
      </c>
      <c r="L50" s="28"/>
      <c r="M50" s="21">
        <f>M51</f>
        <v>39700000</v>
      </c>
      <c r="N50" s="22">
        <f>N51</f>
        <v>4700000</v>
      </c>
      <c r="O50" s="23">
        <f>N50/M50*100</f>
        <v>11.838790931989925</v>
      </c>
      <c r="P50" s="22">
        <f>P51</f>
        <v>0</v>
      </c>
      <c r="Q50" s="23">
        <f>P50/M50*100</f>
        <v>0</v>
      </c>
      <c r="R50" s="22">
        <f t="shared" si="3"/>
        <v>4700000</v>
      </c>
      <c r="S50" s="23">
        <f>R50/M50*100</f>
        <v>11.838790931989925</v>
      </c>
      <c r="T50" s="23">
        <f>T51</f>
        <v>11.838790931989925</v>
      </c>
      <c r="U50" s="24"/>
      <c r="V50" s="24"/>
    </row>
    <row r="51" spans="1:22" s="2" customFormat="1" ht="42.75" x14ac:dyDescent="0.2">
      <c r="A51" s="29">
        <v>1</v>
      </c>
      <c r="B51" s="30" t="s">
        <v>21</v>
      </c>
      <c r="C51" s="30" t="s">
        <v>22</v>
      </c>
      <c r="D51" s="18">
        <v>38</v>
      </c>
      <c r="E51" s="17" t="s">
        <v>23</v>
      </c>
      <c r="F51" s="31">
        <v>5</v>
      </c>
      <c r="G51" s="31">
        <v>2</v>
      </c>
      <c r="H51" s="31">
        <v>2</v>
      </c>
      <c r="I51" s="30">
        <v>11</v>
      </c>
      <c r="J51" s="27" t="s">
        <v>21</v>
      </c>
      <c r="K51" s="32" t="s">
        <v>66</v>
      </c>
      <c r="L51" s="32"/>
      <c r="M51" s="35">
        <v>39700000</v>
      </c>
      <c r="N51" s="25">
        <v>4700000</v>
      </c>
      <c r="O51" s="26">
        <f>N51/M51*100</f>
        <v>11.838790931989925</v>
      </c>
      <c r="P51" s="25">
        <v>0</v>
      </c>
      <c r="Q51" s="26">
        <f>P51/M51*100</f>
        <v>0</v>
      </c>
      <c r="R51" s="34">
        <f t="shared" si="3"/>
        <v>4700000</v>
      </c>
      <c r="S51" s="26">
        <f>R51/M51*100</f>
        <v>11.838790931989925</v>
      </c>
      <c r="T51" s="26">
        <f>S51</f>
        <v>11.838790931989925</v>
      </c>
      <c r="U51" s="126" t="s">
        <v>116</v>
      </c>
      <c r="V51" s="126" t="s">
        <v>136</v>
      </c>
    </row>
    <row r="52" spans="1:22" s="2" customFormat="1" ht="18" customHeight="1" x14ac:dyDescent="0.2">
      <c r="A52" s="29"/>
      <c r="B52" s="30"/>
      <c r="C52" s="30"/>
      <c r="D52" s="31"/>
      <c r="E52" s="31"/>
      <c r="F52" s="31"/>
      <c r="G52" s="31"/>
      <c r="H52" s="31"/>
      <c r="I52" s="30"/>
      <c r="J52" s="27"/>
      <c r="K52" s="32"/>
      <c r="L52" s="32"/>
      <c r="M52" s="35"/>
      <c r="N52" s="25"/>
      <c r="O52" s="26"/>
      <c r="P52" s="25"/>
      <c r="Q52" s="26"/>
      <c r="R52" s="22"/>
      <c r="S52" s="26"/>
      <c r="T52" s="26"/>
      <c r="U52" s="24"/>
      <c r="V52" s="24"/>
    </row>
    <row r="53" spans="1:22" s="2" customFormat="1" ht="18" customHeight="1" x14ac:dyDescent="0.2">
      <c r="A53" s="16">
        <v>1</v>
      </c>
      <c r="B53" s="17" t="s">
        <v>21</v>
      </c>
      <c r="C53" s="17" t="s">
        <v>22</v>
      </c>
      <c r="D53" s="18">
        <v>38</v>
      </c>
      <c r="E53" s="17" t="s">
        <v>23</v>
      </c>
      <c r="F53" s="18">
        <v>5</v>
      </c>
      <c r="G53" s="18">
        <v>2</v>
      </c>
      <c r="H53" s="18">
        <v>2</v>
      </c>
      <c r="I53" s="17">
        <v>15</v>
      </c>
      <c r="J53" s="36"/>
      <c r="K53" s="28" t="s">
        <v>67</v>
      </c>
      <c r="L53" s="28"/>
      <c r="M53" s="21">
        <f>SUM(M54:M54)</f>
        <v>26000000</v>
      </c>
      <c r="N53" s="22">
        <f>SUM(N54:N54)</f>
        <v>9268200</v>
      </c>
      <c r="O53" s="23">
        <f>N53/M53*100</f>
        <v>35.646923076923073</v>
      </c>
      <c r="P53" s="22">
        <f>SUM(P54:P54)</f>
        <v>0</v>
      </c>
      <c r="Q53" s="23">
        <f>P53/M53*100</f>
        <v>0</v>
      </c>
      <c r="R53" s="22">
        <f t="shared" si="3"/>
        <v>9268200</v>
      </c>
      <c r="S53" s="23">
        <f>R53/M53*100</f>
        <v>35.646923076923073</v>
      </c>
      <c r="T53" s="23">
        <f>SUM(T54:T54)/2</f>
        <v>17.823461538461537</v>
      </c>
      <c r="U53" s="24"/>
      <c r="V53" s="24"/>
    </row>
    <row r="54" spans="1:22" s="2" customFormat="1" ht="18" customHeight="1" x14ac:dyDescent="0.2">
      <c r="A54" s="29">
        <v>1</v>
      </c>
      <c r="B54" s="30" t="s">
        <v>21</v>
      </c>
      <c r="C54" s="30" t="s">
        <v>22</v>
      </c>
      <c r="D54" s="18">
        <v>38</v>
      </c>
      <c r="E54" s="17" t="s">
        <v>23</v>
      </c>
      <c r="F54" s="31">
        <v>5</v>
      </c>
      <c r="G54" s="31">
        <v>2</v>
      </c>
      <c r="H54" s="31">
        <v>2</v>
      </c>
      <c r="I54" s="30">
        <v>15</v>
      </c>
      <c r="J54" s="27" t="s">
        <v>21</v>
      </c>
      <c r="K54" s="32" t="s">
        <v>68</v>
      </c>
      <c r="L54" s="32"/>
      <c r="M54" s="45">
        <v>26000000</v>
      </c>
      <c r="N54" s="25">
        <v>9268200</v>
      </c>
      <c r="O54" s="26">
        <f>N54/M54*100</f>
        <v>35.646923076923073</v>
      </c>
      <c r="P54" s="25">
        <v>0</v>
      </c>
      <c r="Q54" s="26">
        <f>P54/M54*100</f>
        <v>0</v>
      </c>
      <c r="R54" s="34">
        <f t="shared" si="3"/>
        <v>9268200</v>
      </c>
      <c r="S54" s="26">
        <f>R54/M54*100</f>
        <v>35.646923076923073</v>
      </c>
      <c r="T54" s="26">
        <f>S54</f>
        <v>35.646923076923073</v>
      </c>
      <c r="U54" s="24"/>
      <c r="V54" s="24"/>
    </row>
    <row r="55" spans="1:22" s="2" customFormat="1" ht="18" customHeight="1" x14ac:dyDescent="0.2">
      <c r="A55" s="29"/>
      <c r="B55" s="30"/>
      <c r="C55" s="30"/>
      <c r="D55" s="31"/>
      <c r="E55" s="31"/>
      <c r="F55" s="31"/>
      <c r="G55" s="31"/>
      <c r="H55" s="31"/>
      <c r="I55" s="30"/>
      <c r="J55" s="27"/>
      <c r="K55" s="32"/>
      <c r="L55" s="32"/>
      <c r="M55" s="35"/>
      <c r="N55" s="25"/>
      <c r="O55" s="26"/>
      <c r="P55" s="25"/>
      <c r="Q55" s="26"/>
      <c r="R55" s="22">
        <f t="shared" si="3"/>
        <v>0</v>
      </c>
      <c r="S55" s="26"/>
      <c r="T55" s="26"/>
      <c r="U55" s="24"/>
      <c r="V55" s="24"/>
    </row>
    <row r="56" spans="1:22" s="2" customFormat="1" ht="18" customHeight="1" x14ac:dyDescent="0.2">
      <c r="A56" s="16">
        <v>1</v>
      </c>
      <c r="B56" s="17" t="s">
        <v>21</v>
      </c>
      <c r="C56" s="17" t="s">
        <v>22</v>
      </c>
      <c r="D56" s="18">
        <v>38</v>
      </c>
      <c r="E56" s="17" t="s">
        <v>23</v>
      </c>
      <c r="F56" s="18">
        <v>5</v>
      </c>
      <c r="G56" s="18">
        <v>2</v>
      </c>
      <c r="H56" s="18">
        <v>2</v>
      </c>
      <c r="I56" s="17">
        <v>17</v>
      </c>
      <c r="J56" s="46"/>
      <c r="K56" s="47" t="s">
        <v>69</v>
      </c>
      <c r="L56" s="48"/>
      <c r="M56" s="21">
        <f>SUM(M57:M58)</f>
        <v>40000000</v>
      </c>
      <c r="N56" s="22">
        <f>SUM(N57:N58)</f>
        <v>15000000</v>
      </c>
      <c r="O56" s="23">
        <f>N56/M56*100</f>
        <v>37.5</v>
      </c>
      <c r="P56" s="22">
        <f>P57</f>
        <v>0</v>
      </c>
      <c r="Q56" s="23">
        <f>P56/M56*100</f>
        <v>0</v>
      </c>
      <c r="R56" s="22">
        <f t="shared" si="3"/>
        <v>15000000</v>
      </c>
      <c r="S56" s="23">
        <f>R56/M56*100</f>
        <v>37.5</v>
      </c>
      <c r="T56" s="23">
        <f>(T57+T58)/2</f>
        <v>37.5</v>
      </c>
      <c r="U56" s="24"/>
      <c r="V56" s="24"/>
    </row>
    <row r="57" spans="1:22" s="2" customFormat="1" ht="28.5" x14ac:dyDescent="0.2">
      <c r="A57" s="29">
        <v>1</v>
      </c>
      <c r="B57" s="30" t="s">
        <v>21</v>
      </c>
      <c r="C57" s="30" t="s">
        <v>22</v>
      </c>
      <c r="D57" s="18">
        <v>38</v>
      </c>
      <c r="E57" s="17" t="s">
        <v>23</v>
      </c>
      <c r="F57" s="31">
        <v>5</v>
      </c>
      <c r="G57" s="31">
        <v>2</v>
      </c>
      <c r="H57" s="31">
        <v>2</v>
      </c>
      <c r="I57" s="30">
        <v>17</v>
      </c>
      <c r="J57" s="49" t="s">
        <v>22</v>
      </c>
      <c r="K57" s="50" t="s">
        <v>70</v>
      </c>
      <c r="L57" s="51"/>
      <c r="M57" s="52">
        <v>20000000</v>
      </c>
      <c r="N57" s="25">
        <v>15000000</v>
      </c>
      <c r="O57" s="26">
        <f>N57/M57*100</f>
        <v>75</v>
      </c>
      <c r="P57" s="25">
        <v>0</v>
      </c>
      <c r="Q57" s="26">
        <f>P57/M57*100</f>
        <v>0</v>
      </c>
      <c r="R57" s="34">
        <f t="shared" si="3"/>
        <v>15000000</v>
      </c>
      <c r="S57" s="26">
        <f>R57/M57*100</f>
        <v>75</v>
      </c>
      <c r="T57" s="26">
        <f>S57</f>
        <v>75</v>
      </c>
      <c r="U57" s="126" t="s">
        <v>109</v>
      </c>
      <c r="V57" s="126" t="s">
        <v>117</v>
      </c>
    </row>
    <row r="58" spans="1:22" s="2" customFormat="1" ht="28.5" x14ac:dyDescent="0.2">
      <c r="A58" s="29">
        <v>1</v>
      </c>
      <c r="B58" s="30" t="s">
        <v>21</v>
      </c>
      <c r="C58" s="30" t="s">
        <v>22</v>
      </c>
      <c r="D58" s="18">
        <v>39</v>
      </c>
      <c r="E58" s="17" t="s">
        <v>23</v>
      </c>
      <c r="F58" s="31">
        <v>5</v>
      </c>
      <c r="G58" s="31">
        <v>2</v>
      </c>
      <c r="H58" s="31">
        <v>2</v>
      </c>
      <c r="I58" s="30">
        <v>17</v>
      </c>
      <c r="J58" s="49" t="s">
        <v>32</v>
      </c>
      <c r="K58" s="50" t="s">
        <v>71</v>
      </c>
      <c r="L58" s="51"/>
      <c r="M58" s="52">
        <v>20000000</v>
      </c>
      <c r="N58" s="25">
        <v>0</v>
      </c>
      <c r="O58" s="26">
        <f>N58/M58*100</f>
        <v>0</v>
      </c>
      <c r="P58" s="25">
        <v>0</v>
      </c>
      <c r="Q58" s="26">
        <f>P58/M58*100</f>
        <v>0</v>
      </c>
      <c r="R58" s="34">
        <f t="shared" si="3"/>
        <v>0</v>
      </c>
      <c r="S58" s="26">
        <f>R58/M58*100</f>
        <v>0</v>
      </c>
      <c r="T58" s="26">
        <v>0</v>
      </c>
      <c r="U58" s="126" t="s">
        <v>109</v>
      </c>
      <c r="V58" s="126" t="s">
        <v>117</v>
      </c>
    </row>
    <row r="59" spans="1:22" s="2" customFormat="1" ht="18" customHeight="1" x14ac:dyDescent="0.2">
      <c r="A59" s="29"/>
      <c r="B59" s="30"/>
      <c r="C59" s="30"/>
      <c r="D59" s="31"/>
      <c r="E59" s="31"/>
      <c r="F59" s="31"/>
      <c r="G59" s="31"/>
      <c r="H59" s="31"/>
      <c r="I59" s="30"/>
      <c r="J59" s="53"/>
      <c r="K59" s="50"/>
      <c r="L59" s="51"/>
      <c r="M59" s="52"/>
      <c r="N59" s="25"/>
      <c r="O59" s="26"/>
      <c r="P59" s="25"/>
      <c r="Q59" s="26"/>
      <c r="R59" s="22"/>
      <c r="S59" s="26"/>
      <c r="T59" s="26"/>
      <c r="U59" s="24"/>
      <c r="V59" s="24"/>
    </row>
    <row r="60" spans="1:22" s="2" customFormat="1" ht="19.5" customHeight="1" x14ac:dyDescent="0.2">
      <c r="A60" s="16">
        <v>1</v>
      </c>
      <c r="B60" s="17" t="s">
        <v>21</v>
      </c>
      <c r="C60" s="17" t="s">
        <v>22</v>
      </c>
      <c r="D60" s="18">
        <v>38</v>
      </c>
      <c r="E60" s="17" t="s">
        <v>23</v>
      </c>
      <c r="F60" s="18">
        <v>5</v>
      </c>
      <c r="G60" s="18">
        <v>2</v>
      </c>
      <c r="H60" s="18">
        <v>2</v>
      </c>
      <c r="I60" s="17">
        <v>20</v>
      </c>
      <c r="J60" s="53"/>
      <c r="K60" s="54" t="s">
        <v>72</v>
      </c>
      <c r="L60" s="55"/>
      <c r="M60" s="56">
        <f>SUM(M61:M64)</f>
        <v>53819080</v>
      </c>
      <c r="N60" s="57">
        <f>SUM(N61:N64)</f>
        <v>8705300</v>
      </c>
      <c r="O60" s="23">
        <f>N60/M60*100</f>
        <v>16.175118563899645</v>
      </c>
      <c r="P60" s="57">
        <f>SUM(P61:P64)</f>
        <v>0</v>
      </c>
      <c r="Q60" s="23">
        <f>P60/M60*100</f>
        <v>0</v>
      </c>
      <c r="R60" s="22">
        <f t="shared" si="3"/>
        <v>8705300</v>
      </c>
      <c r="S60" s="23">
        <f>R60/M60*100</f>
        <v>16.175118563899645</v>
      </c>
      <c r="T60" s="23">
        <f>SUM(T61:T64)/4</f>
        <v>38.238166666666672</v>
      </c>
      <c r="U60" s="24"/>
      <c r="V60" s="24"/>
    </row>
    <row r="61" spans="1:22" s="2" customFormat="1" ht="18" customHeight="1" x14ac:dyDescent="0.2">
      <c r="A61" s="29">
        <v>1</v>
      </c>
      <c r="B61" s="30" t="s">
        <v>21</v>
      </c>
      <c r="C61" s="30" t="s">
        <v>22</v>
      </c>
      <c r="D61" s="18">
        <v>38</v>
      </c>
      <c r="E61" s="17" t="s">
        <v>23</v>
      </c>
      <c r="F61" s="31">
        <v>5</v>
      </c>
      <c r="G61" s="31">
        <v>2</v>
      </c>
      <c r="H61" s="31">
        <v>2</v>
      </c>
      <c r="I61" s="30">
        <v>20</v>
      </c>
      <c r="J61" s="58" t="s">
        <v>32</v>
      </c>
      <c r="K61" s="50" t="s">
        <v>73</v>
      </c>
      <c r="L61" s="51"/>
      <c r="M61" s="52">
        <v>6000000</v>
      </c>
      <c r="N61" s="25">
        <v>2746000</v>
      </c>
      <c r="O61" s="26">
        <f>N61/M61*100</f>
        <v>45.766666666666666</v>
      </c>
      <c r="P61" s="25">
        <v>0</v>
      </c>
      <c r="Q61" s="26">
        <f>P61/M61*100</f>
        <v>0</v>
      </c>
      <c r="R61" s="22">
        <f t="shared" si="3"/>
        <v>2746000</v>
      </c>
      <c r="S61" s="26">
        <f>R61/M61*100</f>
        <v>45.766666666666666</v>
      </c>
      <c r="T61" s="26">
        <f>S61</f>
        <v>45.766666666666666</v>
      </c>
      <c r="U61" s="126" t="s">
        <v>109</v>
      </c>
      <c r="V61" s="126" t="s">
        <v>118</v>
      </c>
    </row>
    <row r="62" spans="1:22" s="2" customFormat="1" ht="57" x14ac:dyDescent="0.2">
      <c r="A62" s="29">
        <v>1</v>
      </c>
      <c r="B62" s="30" t="s">
        <v>21</v>
      </c>
      <c r="C62" s="30" t="s">
        <v>22</v>
      </c>
      <c r="D62" s="18">
        <v>38</v>
      </c>
      <c r="E62" s="17" t="s">
        <v>23</v>
      </c>
      <c r="F62" s="31">
        <v>5</v>
      </c>
      <c r="G62" s="31">
        <v>2</v>
      </c>
      <c r="H62" s="31">
        <v>2</v>
      </c>
      <c r="I62" s="30">
        <v>20</v>
      </c>
      <c r="J62" s="58" t="s">
        <v>34</v>
      </c>
      <c r="K62" s="50" t="s">
        <v>74</v>
      </c>
      <c r="L62" s="51"/>
      <c r="M62" s="52">
        <v>32819080</v>
      </c>
      <c r="N62" s="25">
        <f>[1]AGUSTUS!R62</f>
        <v>0</v>
      </c>
      <c r="O62" s="26">
        <f t="shared" ref="O62:O63" si="11">N62/M62*100</f>
        <v>0</v>
      </c>
      <c r="P62" s="25">
        <v>0</v>
      </c>
      <c r="Q62" s="26">
        <f t="shared" ref="Q62:Q63" si="12">P62/M62*100</f>
        <v>0</v>
      </c>
      <c r="R62" s="22">
        <f t="shared" si="3"/>
        <v>0</v>
      </c>
      <c r="S62" s="26">
        <f t="shared" ref="S62:S63" si="13">R62/M62*100</f>
        <v>0</v>
      </c>
      <c r="T62" s="26">
        <f>S62</f>
        <v>0</v>
      </c>
      <c r="U62" s="126" t="s">
        <v>119</v>
      </c>
      <c r="V62" s="126" t="s">
        <v>141</v>
      </c>
    </row>
    <row r="63" spans="1:22" s="2" customFormat="1" ht="18" customHeight="1" x14ac:dyDescent="0.2">
      <c r="A63" s="29">
        <v>1</v>
      </c>
      <c r="B63" s="30" t="s">
        <v>21</v>
      </c>
      <c r="C63" s="30" t="s">
        <v>22</v>
      </c>
      <c r="D63" s="18">
        <v>38</v>
      </c>
      <c r="E63" s="17" t="s">
        <v>23</v>
      </c>
      <c r="F63" s="31">
        <v>5</v>
      </c>
      <c r="G63" s="31">
        <v>2</v>
      </c>
      <c r="H63" s="31">
        <v>2</v>
      </c>
      <c r="I63" s="30">
        <v>20</v>
      </c>
      <c r="J63" s="58" t="s">
        <v>23</v>
      </c>
      <c r="K63" s="50" t="s">
        <v>75</v>
      </c>
      <c r="L63" s="51"/>
      <c r="M63" s="52">
        <v>10000000</v>
      </c>
      <c r="N63" s="25">
        <v>1200000</v>
      </c>
      <c r="O63" s="26">
        <f t="shared" si="11"/>
        <v>12</v>
      </c>
      <c r="P63" s="25">
        <v>0</v>
      </c>
      <c r="Q63" s="26">
        <f t="shared" si="12"/>
        <v>0</v>
      </c>
      <c r="R63" s="22">
        <f t="shared" si="3"/>
        <v>1200000</v>
      </c>
      <c r="S63" s="26">
        <f t="shared" si="13"/>
        <v>12</v>
      </c>
      <c r="T63" s="26">
        <f>S63</f>
        <v>12</v>
      </c>
      <c r="U63" s="126" t="s">
        <v>119</v>
      </c>
      <c r="V63" s="126" t="s">
        <v>120</v>
      </c>
    </row>
    <row r="64" spans="1:22" s="2" customFormat="1" ht="18" customHeight="1" x14ac:dyDescent="0.2">
      <c r="A64" s="29">
        <v>1</v>
      </c>
      <c r="B64" s="30" t="s">
        <v>21</v>
      </c>
      <c r="C64" s="30" t="s">
        <v>22</v>
      </c>
      <c r="D64" s="18">
        <v>38</v>
      </c>
      <c r="E64" s="17" t="s">
        <v>23</v>
      </c>
      <c r="F64" s="31">
        <v>5</v>
      </c>
      <c r="G64" s="31">
        <v>2</v>
      </c>
      <c r="H64" s="31">
        <v>2</v>
      </c>
      <c r="I64" s="30">
        <v>20</v>
      </c>
      <c r="J64" s="58" t="s">
        <v>40</v>
      </c>
      <c r="K64" s="59" t="s">
        <v>76</v>
      </c>
      <c r="L64" s="51"/>
      <c r="M64" s="52">
        <v>5000000</v>
      </c>
      <c r="N64" s="25">
        <v>4759300</v>
      </c>
      <c r="O64" s="26">
        <f>N64/M64*100</f>
        <v>95.186000000000007</v>
      </c>
      <c r="P64" s="25">
        <v>0</v>
      </c>
      <c r="Q64" s="26">
        <f>P64/M64*100</f>
        <v>0</v>
      </c>
      <c r="R64" s="22">
        <f t="shared" si="3"/>
        <v>4759300</v>
      </c>
      <c r="S64" s="26">
        <f>R64/M64*100</f>
        <v>95.186000000000007</v>
      </c>
      <c r="T64" s="26">
        <f>S64</f>
        <v>95.186000000000007</v>
      </c>
      <c r="U64" s="126" t="s">
        <v>106</v>
      </c>
      <c r="V64" s="128"/>
    </row>
    <row r="65" spans="1:27" s="2" customFormat="1" ht="18" customHeight="1" x14ac:dyDescent="0.2">
      <c r="A65" s="29"/>
      <c r="B65" s="30"/>
      <c r="C65" s="30"/>
      <c r="D65" s="31"/>
      <c r="E65" s="31"/>
      <c r="F65" s="31"/>
      <c r="G65" s="31"/>
      <c r="H65" s="31"/>
      <c r="I65" s="30"/>
      <c r="J65" s="27"/>
      <c r="K65" s="32"/>
      <c r="L65" s="32"/>
      <c r="M65" s="35"/>
      <c r="N65" s="25"/>
      <c r="O65" s="26"/>
      <c r="P65" s="25"/>
      <c r="Q65" s="26"/>
      <c r="R65" s="22"/>
      <c r="S65" s="26"/>
      <c r="T65" s="26"/>
      <c r="U65" s="24"/>
      <c r="V65" s="24"/>
    </row>
    <row r="66" spans="1:27" s="2" customFormat="1" ht="15.75" customHeight="1" x14ac:dyDescent="0.2">
      <c r="A66" s="16">
        <v>1</v>
      </c>
      <c r="B66" s="17" t="s">
        <v>21</v>
      </c>
      <c r="C66" s="17" t="s">
        <v>22</v>
      </c>
      <c r="D66" s="18">
        <v>38</v>
      </c>
      <c r="E66" s="17" t="s">
        <v>23</v>
      </c>
      <c r="F66" s="18">
        <v>5</v>
      </c>
      <c r="G66" s="18">
        <v>2</v>
      </c>
      <c r="H66" s="18">
        <v>2</v>
      </c>
      <c r="I66" s="17">
        <v>25</v>
      </c>
      <c r="J66" s="36"/>
      <c r="K66" s="28" t="s">
        <v>77</v>
      </c>
      <c r="L66" s="28"/>
      <c r="M66" s="21">
        <f>SUM(M67:M68)</f>
        <v>6000000</v>
      </c>
      <c r="N66" s="22">
        <f>SUM(N67:N68)</f>
        <v>1300000</v>
      </c>
      <c r="O66" s="23">
        <f>N66/M66*100</f>
        <v>21.666666666666668</v>
      </c>
      <c r="P66" s="22">
        <f>SUM(P68:P68)</f>
        <v>0</v>
      </c>
      <c r="Q66" s="23">
        <f>P66/M66*100</f>
        <v>0</v>
      </c>
      <c r="R66" s="22">
        <f t="shared" si="3"/>
        <v>1300000</v>
      </c>
      <c r="S66" s="23">
        <f>R66/M66*100</f>
        <v>21.666666666666668</v>
      </c>
      <c r="T66" s="23">
        <f>SUM(T67:T68)/2</f>
        <v>21.666666666666668</v>
      </c>
      <c r="U66" s="24"/>
      <c r="V66" s="24"/>
    </row>
    <row r="67" spans="1:27" s="2" customFormat="1" ht="15.75" customHeight="1" x14ac:dyDescent="0.2">
      <c r="A67" s="29">
        <v>1</v>
      </c>
      <c r="B67" s="30" t="s">
        <v>21</v>
      </c>
      <c r="C67" s="30" t="s">
        <v>22</v>
      </c>
      <c r="D67" s="18">
        <v>38</v>
      </c>
      <c r="E67" s="17" t="s">
        <v>23</v>
      </c>
      <c r="F67" s="31">
        <v>5</v>
      </c>
      <c r="G67" s="31">
        <v>2</v>
      </c>
      <c r="H67" s="31">
        <v>2</v>
      </c>
      <c r="I67" s="30">
        <v>25</v>
      </c>
      <c r="J67" s="27" t="s">
        <v>26</v>
      </c>
      <c r="K67" s="32" t="s">
        <v>78</v>
      </c>
      <c r="L67" s="32"/>
      <c r="M67" s="35">
        <v>3000000</v>
      </c>
      <c r="N67" s="34">
        <v>0</v>
      </c>
      <c r="O67" s="26">
        <f>N67/M67*100</f>
        <v>0</v>
      </c>
      <c r="P67" s="34">
        <v>0</v>
      </c>
      <c r="Q67" s="26">
        <f>P67/M67*100</f>
        <v>0</v>
      </c>
      <c r="R67" s="34">
        <f t="shared" si="3"/>
        <v>0</v>
      </c>
      <c r="S67" s="26">
        <f>R67/M67*100</f>
        <v>0</v>
      </c>
      <c r="T67" s="26">
        <v>0</v>
      </c>
      <c r="U67" s="126" t="s">
        <v>121</v>
      </c>
      <c r="V67" s="126" t="s">
        <v>120</v>
      </c>
    </row>
    <row r="68" spans="1:27" s="2" customFormat="1" ht="15.75" customHeight="1" x14ac:dyDescent="0.2">
      <c r="A68" s="29">
        <v>1</v>
      </c>
      <c r="B68" s="30" t="s">
        <v>21</v>
      </c>
      <c r="C68" s="30" t="s">
        <v>22</v>
      </c>
      <c r="D68" s="18">
        <v>38</v>
      </c>
      <c r="E68" s="17" t="s">
        <v>23</v>
      </c>
      <c r="F68" s="31">
        <v>5</v>
      </c>
      <c r="G68" s="31">
        <v>2</v>
      </c>
      <c r="H68" s="31">
        <v>2</v>
      </c>
      <c r="I68" s="30">
        <v>25</v>
      </c>
      <c r="J68" s="27" t="s">
        <v>79</v>
      </c>
      <c r="K68" s="59" t="s">
        <v>80</v>
      </c>
      <c r="L68" s="51"/>
      <c r="M68" s="35">
        <v>3000000</v>
      </c>
      <c r="N68" s="34">
        <v>1300000</v>
      </c>
      <c r="O68" s="26">
        <f>N68/M68*100</f>
        <v>43.333333333333336</v>
      </c>
      <c r="P68" s="25">
        <v>0</v>
      </c>
      <c r="Q68" s="26">
        <f>P68/M68*100</f>
        <v>0</v>
      </c>
      <c r="R68" s="34">
        <f t="shared" si="3"/>
        <v>1300000</v>
      </c>
      <c r="S68" s="26">
        <f>R68/M68*100</f>
        <v>43.333333333333336</v>
      </c>
      <c r="T68" s="26">
        <f>S68</f>
        <v>43.333333333333336</v>
      </c>
      <c r="U68" s="126" t="s">
        <v>122</v>
      </c>
      <c r="V68" s="128"/>
    </row>
    <row r="69" spans="1:27" s="2" customFormat="1" ht="26.25" customHeight="1" x14ac:dyDescent="0.2">
      <c r="A69" s="29"/>
      <c r="B69" s="30"/>
      <c r="C69" s="30"/>
      <c r="D69" s="31"/>
      <c r="E69" s="31"/>
      <c r="F69" s="31"/>
      <c r="G69" s="31"/>
      <c r="H69" s="31"/>
      <c r="I69" s="30"/>
      <c r="J69" s="27"/>
      <c r="K69" s="32"/>
      <c r="L69" s="32"/>
      <c r="M69" s="35"/>
      <c r="N69" s="25"/>
      <c r="O69" s="26"/>
      <c r="P69" s="25"/>
      <c r="Q69" s="26"/>
      <c r="R69" s="22"/>
      <c r="S69" s="26"/>
      <c r="T69" s="26"/>
      <c r="U69" s="24"/>
      <c r="V69" s="24"/>
    </row>
    <row r="70" spans="1:27" s="2" customFormat="1" ht="15.75" customHeight="1" x14ac:dyDescent="0.2">
      <c r="A70" s="16">
        <v>1</v>
      </c>
      <c r="B70" s="17" t="s">
        <v>21</v>
      </c>
      <c r="C70" s="17" t="s">
        <v>22</v>
      </c>
      <c r="D70" s="18">
        <v>38</v>
      </c>
      <c r="E70" s="17" t="s">
        <v>23</v>
      </c>
      <c r="F70" s="18">
        <v>5</v>
      </c>
      <c r="G70" s="18">
        <v>2</v>
      </c>
      <c r="H70" s="18">
        <v>2</v>
      </c>
      <c r="I70" s="17">
        <v>31</v>
      </c>
      <c r="J70" s="36"/>
      <c r="K70" s="47" t="s">
        <v>81</v>
      </c>
      <c r="L70" s="55"/>
      <c r="M70" s="21">
        <f>SUM(M71:M72)</f>
        <v>13600000</v>
      </c>
      <c r="N70" s="22">
        <f>SUM(N71:N72)</f>
        <v>5600000</v>
      </c>
      <c r="O70" s="23">
        <f>N70/M70*100</f>
        <v>41.17647058823529</v>
      </c>
      <c r="P70" s="22">
        <f>SUM(P71:P72)</f>
        <v>0</v>
      </c>
      <c r="Q70" s="23">
        <f>P70/M70*100</f>
        <v>0</v>
      </c>
      <c r="R70" s="22">
        <f t="shared" ref="R70:R72" si="14">N70+P70</f>
        <v>5600000</v>
      </c>
      <c r="S70" s="23">
        <f>R70/M70*100</f>
        <v>41.17647058823529</v>
      </c>
      <c r="T70" s="23">
        <f>SUM(T71:T72)/2</f>
        <v>33.333333333333329</v>
      </c>
      <c r="U70" s="24"/>
      <c r="V70" s="24"/>
    </row>
    <row r="71" spans="1:27" s="60" customFormat="1" ht="26.25" customHeight="1" x14ac:dyDescent="0.2">
      <c r="A71" s="29">
        <v>1</v>
      </c>
      <c r="B71" s="30" t="s">
        <v>21</v>
      </c>
      <c r="C71" s="30" t="s">
        <v>22</v>
      </c>
      <c r="D71" s="18">
        <v>38</v>
      </c>
      <c r="E71" s="17" t="s">
        <v>23</v>
      </c>
      <c r="F71" s="31">
        <v>5</v>
      </c>
      <c r="G71" s="31">
        <v>2</v>
      </c>
      <c r="H71" s="31">
        <v>2</v>
      </c>
      <c r="I71" s="30">
        <v>31</v>
      </c>
      <c r="J71" s="27" t="s">
        <v>21</v>
      </c>
      <c r="K71" s="59" t="s">
        <v>82</v>
      </c>
      <c r="L71" s="51"/>
      <c r="M71" s="35">
        <v>3600000</v>
      </c>
      <c r="N71" s="25">
        <v>600000</v>
      </c>
      <c r="O71" s="26">
        <f>N71/M71*100</f>
        <v>16.666666666666664</v>
      </c>
      <c r="P71" s="25">
        <v>0</v>
      </c>
      <c r="Q71" s="26">
        <f>P71/M71*100</f>
        <v>0</v>
      </c>
      <c r="R71" s="34">
        <f t="shared" si="14"/>
        <v>600000</v>
      </c>
      <c r="S71" s="26">
        <f>R71/M71*100</f>
        <v>16.666666666666664</v>
      </c>
      <c r="T71" s="26">
        <f>S71</f>
        <v>16.666666666666664</v>
      </c>
      <c r="U71" s="126" t="s">
        <v>123</v>
      </c>
      <c r="V71" s="126" t="s">
        <v>120</v>
      </c>
    </row>
    <row r="72" spans="1:27" s="2" customFormat="1" ht="28.5" x14ac:dyDescent="0.2">
      <c r="A72" s="29">
        <v>1</v>
      </c>
      <c r="B72" s="30" t="s">
        <v>21</v>
      </c>
      <c r="C72" s="30" t="s">
        <v>22</v>
      </c>
      <c r="D72" s="18">
        <v>38</v>
      </c>
      <c r="E72" s="17" t="s">
        <v>23</v>
      </c>
      <c r="F72" s="31">
        <v>5</v>
      </c>
      <c r="G72" s="31">
        <v>2</v>
      </c>
      <c r="H72" s="31">
        <v>2</v>
      </c>
      <c r="I72" s="30">
        <v>31</v>
      </c>
      <c r="J72" s="27" t="s">
        <v>32</v>
      </c>
      <c r="K72" s="59" t="s">
        <v>83</v>
      </c>
      <c r="L72" s="51"/>
      <c r="M72" s="35">
        <v>10000000</v>
      </c>
      <c r="N72" s="25">
        <v>5000000</v>
      </c>
      <c r="O72" s="26">
        <f>N72/M72*100</f>
        <v>50</v>
      </c>
      <c r="P72" s="25">
        <v>0</v>
      </c>
      <c r="Q72" s="26">
        <f>P72/M72*100</f>
        <v>0</v>
      </c>
      <c r="R72" s="34">
        <f t="shared" si="14"/>
        <v>5000000</v>
      </c>
      <c r="S72" s="26">
        <f>R72/M72*100</f>
        <v>50</v>
      </c>
      <c r="T72" s="26">
        <f>S72</f>
        <v>50</v>
      </c>
      <c r="U72" s="126" t="s">
        <v>124</v>
      </c>
      <c r="V72" s="126" t="s">
        <v>125</v>
      </c>
    </row>
    <row r="73" spans="1:27" s="2" customFormat="1" ht="15.75" customHeight="1" x14ac:dyDescent="0.2">
      <c r="A73" s="29"/>
      <c r="B73" s="30"/>
      <c r="C73" s="30"/>
      <c r="D73" s="31"/>
      <c r="E73" s="31"/>
      <c r="F73" s="31"/>
      <c r="G73" s="31"/>
      <c r="H73" s="31"/>
      <c r="I73" s="30"/>
      <c r="J73" s="27"/>
      <c r="K73" s="59"/>
      <c r="L73" s="51"/>
      <c r="M73" s="35"/>
      <c r="N73" s="44"/>
      <c r="O73" s="26"/>
      <c r="P73" s="44"/>
      <c r="Q73" s="26"/>
      <c r="R73" s="22"/>
      <c r="S73" s="26"/>
      <c r="T73" s="26"/>
      <c r="U73" s="24"/>
      <c r="V73" s="24"/>
    </row>
    <row r="74" spans="1:27" s="2" customFormat="1" ht="15.75" customHeight="1" x14ac:dyDescent="0.2">
      <c r="A74" s="16">
        <v>1</v>
      </c>
      <c r="B74" s="17" t="s">
        <v>21</v>
      </c>
      <c r="C74" s="17" t="s">
        <v>22</v>
      </c>
      <c r="D74" s="18">
        <v>38</v>
      </c>
      <c r="E74" s="17" t="s">
        <v>23</v>
      </c>
      <c r="F74" s="18">
        <v>5</v>
      </c>
      <c r="G74" s="18">
        <v>2</v>
      </c>
      <c r="H74" s="18">
        <v>2</v>
      </c>
      <c r="I74" s="17">
        <v>33</v>
      </c>
      <c r="J74" s="36"/>
      <c r="K74" s="47" t="s">
        <v>84</v>
      </c>
      <c r="L74" s="55"/>
      <c r="M74" s="21">
        <f>SUM(M75:M75)</f>
        <v>19275000</v>
      </c>
      <c r="N74" s="22">
        <f>SUM(N75)</f>
        <v>5250000</v>
      </c>
      <c r="O74" s="23">
        <f>N74/M74*100</f>
        <v>27.237354085603112</v>
      </c>
      <c r="P74" s="22">
        <f>SUM(P75:P75)</f>
        <v>0</v>
      </c>
      <c r="Q74" s="23">
        <f>P74/M74*100</f>
        <v>0</v>
      </c>
      <c r="R74" s="22">
        <f t="shared" si="3"/>
        <v>5250000</v>
      </c>
      <c r="S74" s="23">
        <f>R74/M74*100</f>
        <v>27.237354085603112</v>
      </c>
      <c r="T74" s="23">
        <f>T75</f>
        <v>27.237354085603112</v>
      </c>
      <c r="U74" s="24"/>
      <c r="V74" s="24"/>
    </row>
    <row r="75" spans="1:27" s="2" customFormat="1" ht="28.5" x14ac:dyDescent="0.2">
      <c r="A75" s="29">
        <v>1</v>
      </c>
      <c r="B75" s="30" t="s">
        <v>21</v>
      </c>
      <c r="C75" s="30" t="s">
        <v>22</v>
      </c>
      <c r="D75" s="18">
        <v>38</v>
      </c>
      <c r="E75" s="17" t="s">
        <v>23</v>
      </c>
      <c r="F75" s="31">
        <v>5</v>
      </c>
      <c r="G75" s="31">
        <v>2</v>
      </c>
      <c r="H75" s="31">
        <v>2</v>
      </c>
      <c r="I75" s="30">
        <v>33</v>
      </c>
      <c r="J75" s="27" t="s">
        <v>22</v>
      </c>
      <c r="K75" s="59" t="s">
        <v>85</v>
      </c>
      <c r="L75" s="51"/>
      <c r="M75" s="35">
        <v>19275000</v>
      </c>
      <c r="N75" s="25">
        <v>5250000</v>
      </c>
      <c r="O75" s="26">
        <f>N75/M75*100</f>
        <v>27.237354085603112</v>
      </c>
      <c r="P75" s="25">
        <v>0</v>
      </c>
      <c r="Q75" s="26">
        <f>P75/M75*100</f>
        <v>0</v>
      </c>
      <c r="R75" s="34">
        <f t="shared" si="3"/>
        <v>5250000</v>
      </c>
      <c r="S75" s="26">
        <f>R75/M75*100</f>
        <v>27.237354085603112</v>
      </c>
      <c r="T75" s="26">
        <f>S75</f>
        <v>27.237354085603112</v>
      </c>
      <c r="U75" s="126" t="s">
        <v>126</v>
      </c>
      <c r="V75" s="126" t="s">
        <v>127</v>
      </c>
    </row>
    <row r="76" spans="1:27" s="2" customFormat="1" ht="30" customHeight="1" x14ac:dyDescent="0.2">
      <c r="A76" s="29"/>
      <c r="B76" s="30"/>
      <c r="C76" s="30"/>
      <c r="D76" s="18"/>
      <c r="E76" s="17"/>
      <c r="F76" s="31"/>
      <c r="G76" s="31"/>
      <c r="H76" s="31"/>
      <c r="I76" s="30"/>
      <c r="J76" s="27"/>
      <c r="K76" s="50"/>
      <c r="L76" s="51"/>
      <c r="M76" s="35"/>
      <c r="N76" s="25"/>
      <c r="O76" s="26"/>
      <c r="P76" s="25"/>
      <c r="Q76" s="26"/>
      <c r="R76" s="22"/>
      <c r="S76" s="26"/>
      <c r="T76" s="26"/>
      <c r="U76" s="24"/>
      <c r="V76" s="24"/>
    </row>
    <row r="77" spans="1:27" s="2" customFormat="1" ht="30" x14ac:dyDescent="0.2">
      <c r="A77" s="16">
        <v>1</v>
      </c>
      <c r="B77" s="17" t="s">
        <v>21</v>
      </c>
      <c r="C77" s="17" t="s">
        <v>22</v>
      </c>
      <c r="D77" s="18">
        <v>38</v>
      </c>
      <c r="E77" s="17" t="s">
        <v>23</v>
      </c>
      <c r="F77" s="18">
        <v>5</v>
      </c>
      <c r="G77" s="18">
        <v>2</v>
      </c>
      <c r="H77" s="18">
        <v>2</v>
      </c>
      <c r="I77" s="17">
        <v>35</v>
      </c>
      <c r="J77" s="36"/>
      <c r="K77" s="54" t="s">
        <v>86</v>
      </c>
      <c r="L77" s="51"/>
      <c r="M77" s="21">
        <f>M78</f>
        <v>5250000</v>
      </c>
      <c r="N77" s="63">
        <f>SUM(N78)</f>
        <v>0</v>
      </c>
      <c r="O77" s="23">
        <f>N77/M77*100</f>
        <v>0</v>
      </c>
      <c r="P77" s="63">
        <f>P78</f>
        <v>0</v>
      </c>
      <c r="Q77" s="23">
        <f>P77/M77*100</f>
        <v>0</v>
      </c>
      <c r="R77" s="22">
        <f>N77+P77</f>
        <v>0</v>
      </c>
      <c r="S77" s="23">
        <f>R77/M77*100</f>
        <v>0</v>
      </c>
      <c r="T77" s="23">
        <v>0</v>
      </c>
      <c r="U77" s="24"/>
      <c r="V77" s="24"/>
    </row>
    <row r="78" spans="1:27" ht="28.5" x14ac:dyDescent="0.25">
      <c r="A78" s="29">
        <v>1</v>
      </c>
      <c r="B78" s="30" t="s">
        <v>21</v>
      </c>
      <c r="C78" s="30" t="s">
        <v>22</v>
      </c>
      <c r="D78" s="18">
        <v>38</v>
      </c>
      <c r="E78" s="17" t="s">
        <v>23</v>
      </c>
      <c r="F78" s="31">
        <v>5</v>
      </c>
      <c r="G78" s="31">
        <v>2</v>
      </c>
      <c r="H78" s="31">
        <v>2</v>
      </c>
      <c r="I78" s="30">
        <v>35</v>
      </c>
      <c r="J78" s="27" t="s">
        <v>21</v>
      </c>
      <c r="K78" s="50" t="s">
        <v>87</v>
      </c>
      <c r="L78" s="51"/>
      <c r="M78" s="35">
        <v>5250000</v>
      </c>
      <c r="N78" s="25">
        <f>[1]AGUSTUS!R78</f>
        <v>0</v>
      </c>
      <c r="O78" s="26">
        <f>N78/M78*100</f>
        <v>0</v>
      </c>
      <c r="P78" s="25">
        <v>0</v>
      </c>
      <c r="Q78" s="26">
        <f>P78/M78*100</f>
        <v>0</v>
      </c>
      <c r="R78" s="34">
        <f>N78+P78</f>
        <v>0</v>
      </c>
      <c r="S78" s="26">
        <f>R78/M78*100</f>
        <v>0</v>
      </c>
      <c r="T78" s="26">
        <v>0</v>
      </c>
      <c r="U78" s="126" t="s">
        <v>128</v>
      </c>
      <c r="V78" s="126" t="s">
        <v>140</v>
      </c>
    </row>
    <row r="79" spans="1:27" s="61" customFormat="1" ht="14.25" x14ac:dyDescent="0.25">
      <c r="A79" s="29"/>
      <c r="B79" s="30"/>
      <c r="C79" s="30"/>
      <c r="D79" s="31"/>
      <c r="E79" s="31"/>
      <c r="F79" s="31"/>
      <c r="G79" s="31"/>
      <c r="H79" s="31"/>
      <c r="I79" s="30"/>
      <c r="J79" s="27"/>
      <c r="K79" s="32"/>
      <c r="L79" s="32"/>
      <c r="M79" s="35"/>
      <c r="N79" s="25"/>
      <c r="O79" s="26"/>
      <c r="P79" s="25"/>
      <c r="Q79" s="26"/>
      <c r="R79" s="22"/>
      <c r="S79" s="26"/>
      <c r="T79" s="26"/>
      <c r="U79" s="24"/>
      <c r="V79" s="24"/>
      <c r="Y79" s="62"/>
      <c r="Z79" s="62"/>
      <c r="AA79" s="62"/>
    </row>
    <row r="80" spans="1:27" s="61" customFormat="1" ht="15" x14ac:dyDescent="0.25">
      <c r="A80" s="16">
        <v>1</v>
      </c>
      <c r="B80" s="17" t="s">
        <v>21</v>
      </c>
      <c r="C80" s="17" t="s">
        <v>22</v>
      </c>
      <c r="D80" s="18">
        <v>38</v>
      </c>
      <c r="E80" s="17" t="s">
        <v>23</v>
      </c>
      <c r="F80" s="18">
        <v>5</v>
      </c>
      <c r="G80" s="18">
        <v>2</v>
      </c>
      <c r="H80" s="18">
        <v>3</v>
      </c>
      <c r="I80" s="17"/>
      <c r="J80" s="36"/>
      <c r="K80" s="28" t="s">
        <v>88</v>
      </c>
      <c r="L80" s="28"/>
      <c r="M80" s="21">
        <f>M81+M84</f>
        <v>89612800</v>
      </c>
      <c r="N80" s="63">
        <f>N81+N84</f>
        <v>0</v>
      </c>
      <c r="O80" s="23">
        <f>N80/M80*100</f>
        <v>0</v>
      </c>
      <c r="P80" s="63">
        <f>P81</f>
        <v>0</v>
      </c>
      <c r="Q80" s="23">
        <f>P80/M80*100</f>
        <v>0</v>
      </c>
      <c r="R80" s="22">
        <f t="shared" ref="R80" si="15">N80+P80</f>
        <v>0</v>
      </c>
      <c r="S80" s="23">
        <f>R80/M80*100</f>
        <v>0</v>
      </c>
      <c r="T80" s="23">
        <v>0</v>
      </c>
      <c r="U80" s="24"/>
      <c r="V80" s="24"/>
      <c r="Y80" s="62"/>
      <c r="Z80" s="62"/>
      <c r="AA80" s="62"/>
    </row>
    <row r="81" spans="1:27" s="61" customFormat="1" ht="15" x14ac:dyDescent="0.25">
      <c r="A81" s="16">
        <v>1</v>
      </c>
      <c r="B81" s="17" t="s">
        <v>21</v>
      </c>
      <c r="C81" s="17" t="s">
        <v>22</v>
      </c>
      <c r="D81" s="18">
        <v>38</v>
      </c>
      <c r="E81" s="17" t="s">
        <v>23</v>
      </c>
      <c r="F81" s="18">
        <v>5</v>
      </c>
      <c r="G81" s="18">
        <v>2</v>
      </c>
      <c r="H81" s="18">
        <v>3</v>
      </c>
      <c r="I81" s="17" t="s">
        <v>89</v>
      </c>
      <c r="J81" s="36"/>
      <c r="K81" s="28" t="s">
        <v>90</v>
      </c>
      <c r="L81" s="28"/>
      <c r="M81" s="21">
        <f>M82</f>
        <v>10000000</v>
      </c>
      <c r="N81" s="63">
        <f>N82</f>
        <v>0</v>
      </c>
      <c r="O81" s="23">
        <f>N81/M81*100</f>
        <v>0</v>
      </c>
      <c r="P81" s="63">
        <v>0</v>
      </c>
      <c r="Q81" s="23">
        <f>P81/M81*100</f>
        <v>0</v>
      </c>
      <c r="R81" s="22">
        <f t="shared" si="3"/>
        <v>0</v>
      </c>
      <c r="S81" s="23">
        <f>R81/M81*100</f>
        <v>0</v>
      </c>
      <c r="T81" s="23">
        <v>0</v>
      </c>
      <c r="U81" s="24"/>
      <c r="V81" s="24"/>
      <c r="Y81" s="62"/>
      <c r="Z81" s="62"/>
      <c r="AA81" s="62"/>
    </row>
    <row r="82" spans="1:27" s="61" customFormat="1" ht="15" x14ac:dyDescent="0.25">
      <c r="A82" s="29">
        <v>1</v>
      </c>
      <c r="B82" s="30" t="s">
        <v>21</v>
      </c>
      <c r="C82" s="30" t="s">
        <v>22</v>
      </c>
      <c r="D82" s="18">
        <v>38</v>
      </c>
      <c r="E82" s="17" t="s">
        <v>23</v>
      </c>
      <c r="F82" s="31">
        <v>5</v>
      </c>
      <c r="G82" s="31">
        <v>2</v>
      </c>
      <c r="H82" s="31">
        <v>3</v>
      </c>
      <c r="I82" s="30" t="s">
        <v>89</v>
      </c>
      <c r="J82" s="27" t="s">
        <v>91</v>
      </c>
      <c r="K82" s="32" t="s">
        <v>92</v>
      </c>
      <c r="L82" s="32"/>
      <c r="M82" s="35">
        <v>10000000</v>
      </c>
      <c r="N82" s="25">
        <f>[1]AGUSTUS!R82</f>
        <v>0</v>
      </c>
      <c r="O82" s="26">
        <f>N82/M82*100</f>
        <v>0</v>
      </c>
      <c r="P82" s="25">
        <v>0</v>
      </c>
      <c r="Q82" s="26">
        <f>P82/M82*100</f>
        <v>0</v>
      </c>
      <c r="R82" s="22">
        <f t="shared" si="3"/>
        <v>0</v>
      </c>
      <c r="S82" s="26">
        <f>R82/M82*100</f>
        <v>0</v>
      </c>
      <c r="T82" s="26">
        <v>0</v>
      </c>
      <c r="U82" s="126" t="s">
        <v>128</v>
      </c>
      <c r="V82" s="126" t="s">
        <v>120</v>
      </c>
      <c r="Y82" s="62"/>
      <c r="Z82" s="62"/>
      <c r="AA82" s="62"/>
    </row>
    <row r="83" spans="1:27" s="65" customFormat="1" ht="14.25" x14ac:dyDescent="0.25">
      <c r="A83" s="29"/>
      <c r="B83" s="30"/>
      <c r="C83" s="30"/>
      <c r="D83" s="31"/>
      <c r="E83" s="31"/>
      <c r="F83" s="31"/>
      <c r="G83" s="31"/>
      <c r="H83" s="31"/>
      <c r="I83" s="30"/>
      <c r="J83" s="27"/>
      <c r="K83" s="64"/>
      <c r="L83" s="64"/>
      <c r="M83" s="35"/>
      <c r="N83" s="25"/>
      <c r="O83" s="26"/>
      <c r="P83" s="25"/>
      <c r="Q83" s="26"/>
      <c r="R83" s="22"/>
      <c r="S83" s="26"/>
      <c r="T83" s="26"/>
      <c r="U83" s="24"/>
      <c r="V83" s="24"/>
      <c r="Y83" s="66"/>
      <c r="Z83" s="66"/>
      <c r="AA83" s="66"/>
    </row>
    <row r="84" spans="1:27" s="67" customFormat="1" ht="30" x14ac:dyDescent="0.25">
      <c r="A84" s="16">
        <v>1</v>
      </c>
      <c r="B84" s="17" t="s">
        <v>21</v>
      </c>
      <c r="C84" s="17" t="s">
        <v>22</v>
      </c>
      <c r="D84" s="18">
        <v>38</v>
      </c>
      <c r="E84" s="17" t="s">
        <v>23</v>
      </c>
      <c r="F84" s="18">
        <v>5</v>
      </c>
      <c r="G84" s="18">
        <v>2</v>
      </c>
      <c r="H84" s="18">
        <v>3</v>
      </c>
      <c r="I84" s="17" t="s">
        <v>93</v>
      </c>
      <c r="J84" s="36"/>
      <c r="K84" s="28" t="s">
        <v>94</v>
      </c>
      <c r="L84" s="28"/>
      <c r="M84" s="21">
        <f>M85</f>
        <v>79612800</v>
      </c>
      <c r="N84" s="63">
        <f>N85</f>
        <v>0</v>
      </c>
      <c r="O84" s="23">
        <f>N84/M84*100</f>
        <v>0</v>
      </c>
      <c r="P84" s="63">
        <f>P85</f>
        <v>0</v>
      </c>
      <c r="Q84" s="23">
        <f>P84/M84*100</f>
        <v>0</v>
      </c>
      <c r="R84" s="22">
        <f t="shared" si="3"/>
        <v>0</v>
      </c>
      <c r="S84" s="23">
        <f>R84/M84*100</f>
        <v>0</v>
      </c>
      <c r="T84" s="23">
        <v>0</v>
      </c>
      <c r="U84" s="43"/>
      <c r="V84" s="43"/>
      <c r="Y84" s="68"/>
      <c r="Z84" s="68"/>
      <c r="AA84" s="68"/>
    </row>
    <row r="85" spans="1:27" s="65" customFormat="1" ht="15" x14ac:dyDescent="0.25">
      <c r="A85" s="29">
        <v>1</v>
      </c>
      <c r="B85" s="30" t="s">
        <v>21</v>
      </c>
      <c r="C85" s="30" t="s">
        <v>22</v>
      </c>
      <c r="D85" s="18">
        <v>38</v>
      </c>
      <c r="E85" s="17" t="s">
        <v>23</v>
      </c>
      <c r="F85" s="31">
        <v>5</v>
      </c>
      <c r="G85" s="31">
        <v>2</v>
      </c>
      <c r="H85" s="31">
        <v>3</v>
      </c>
      <c r="I85" s="30" t="s">
        <v>93</v>
      </c>
      <c r="J85" s="27" t="s">
        <v>95</v>
      </c>
      <c r="K85" s="69" t="s">
        <v>96</v>
      </c>
      <c r="L85" s="64"/>
      <c r="M85" s="35">
        <v>79612800</v>
      </c>
      <c r="N85" s="25">
        <f>[1]AGUSTUS!R85</f>
        <v>0</v>
      </c>
      <c r="O85" s="26">
        <f>N85/M85*100</f>
        <v>0</v>
      </c>
      <c r="P85" s="25">
        <v>0</v>
      </c>
      <c r="Q85" s="26">
        <f>P85/M85*100</f>
        <v>0</v>
      </c>
      <c r="R85" s="34">
        <f t="shared" si="3"/>
        <v>0</v>
      </c>
      <c r="S85" s="26">
        <f>R85/M85*100</f>
        <v>0</v>
      </c>
      <c r="T85" s="26">
        <v>0</v>
      </c>
      <c r="U85" s="126" t="s">
        <v>128</v>
      </c>
      <c r="V85" s="126" t="s">
        <v>120</v>
      </c>
      <c r="Y85" s="66"/>
      <c r="Z85" s="66"/>
      <c r="AA85" s="66"/>
    </row>
    <row r="86" spans="1:27" ht="14.25" x14ac:dyDescent="0.25">
      <c r="A86" s="29"/>
      <c r="B86" s="30"/>
      <c r="C86" s="30"/>
      <c r="D86" s="31"/>
      <c r="E86" s="31"/>
      <c r="F86" s="31"/>
      <c r="G86" s="31"/>
      <c r="H86" s="31"/>
      <c r="I86" s="30"/>
      <c r="J86" s="27"/>
      <c r="K86" s="32"/>
      <c r="L86" s="32"/>
      <c r="M86" s="35"/>
      <c r="N86" s="70"/>
      <c r="O86" s="71"/>
      <c r="P86" s="70"/>
      <c r="Q86" s="72"/>
      <c r="R86" s="22"/>
      <c r="S86" s="72"/>
      <c r="T86" s="71"/>
      <c r="U86" s="24"/>
      <c r="V86" s="24"/>
    </row>
    <row r="87" spans="1:27" ht="63.75" customHeight="1" x14ac:dyDescent="0.2">
      <c r="A87" s="129"/>
      <c r="B87" s="130"/>
      <c r="C87" s="130"/>
      <c r="D87" s="129"/>
      <c r="E87" s="129"/>
      <c r="F87" s="129"/>
      <c r="G87" s="129"/>
      <c r="H87" s="129"/>
      <c r="I87" s="130"/>
      <c r="J87" s="131"/>
      <c r="K87" s="132"/>
      <c r="L87" s="132"/>
      <c r="M87" s="77"/>
      <c r="N87" s="78"/>
      <c r="O87" s="133"/>
      <c r="P87" s="78"/>
      <c r="Q87" s="134"/>
      <c r="R87" s="308" t="s">
        <v>48</v>
      </c>
      <c r="S87" s="309"/>
      <c r="T87" s="310"/>
      <c r="U87" s="135" t="s">
        <v>143</v>
      </c>
      <c r="V87" s="317" t="s">
        <v>129</v>
      </c>
    </row>
    <row r="88" spans="1:27" ht="25.5" x14ac:dyDescent="0.2">
      <c r="A88" s="73"/>
      <c r="B88" s="74"/>
      <c r="C88" s="74"/>
      <c r="D88" s="73"/>
      <c r="E88" s="73"/>
      <c r="F88" s="73"/>
      <c r="G88" s="73"/>
      <c r="H88" s="73"/>
      <c r="I88" s="74"/>
      <c r="J88" s="75"/>
      <c r="K88" s="76"/>
      <c r="L88" s="76"/>
      <c r="M88" s="77"/>
      <c r="N88" s="78"/>
      <c r="O88" s="79"/>
      <c r="P88" s="78"/>
      <c r="Q88" s="80"/>
      <c r="R88" s="311"/>
      <c r="S88" s="312"/>
      <c r="T88" s="313"/>
      <c r="U88" s="135" t="s">
        <v>130</v>
      </c>
      <c r="V88" s="318"/>
    </row>
    <row r="89" spans="1:27" ht="25.5" x14ac:dyDescent="0.2">
      <c r="A89" s="73"/>
      <c r="B89" s="74"/>
      <c r="C89" s="74"/>
      <c r="D89" s="73"/>
      <c r="E89" s="73"/>
      <c r="F89" s="73"/>
      <c r="G89" s="73"/>
      <c r="H89" s="73"/>
      <c r="I89" s="74"/>
      <c r="J89" s="75"/>
      <c r="K89" s="76"/>
      <c r="L89" s="76"/>
      <c r="M89" s="77"/>
      <c r="N89" s="78"/>
      <c r="O89" s="79"/>
      <c r="P89" s="78"/>
      <c r="Q89" s="80"/>
      <c r="R89" s="311"/>
      <c r="S89" s="312"/>
      <c r="T89" s="313"/>
      <c r="U89" s="136" t="s">
        <v>131</v>
      </c>
      <c r="V89" s="318"/>
    </row>
    <row r="90" spans="1:27" ht="25.5" x14ac:dyDescent="0.25">
      <c r="A90" s="73"/>
      <c r="B90" s="74"/>
      <c r="C90" s="74"/>
      <c r="D90" s="73"/>
      <c r="E90" s="73"/>
      <c r="F90" s="73"/>
      <c r="G90" s="73"/>
      <c r="H90" s="73"/>
      <c r="I90" s="74"/>
      <c r="J90" s="75"/>
      <c r="K90" s="76"/>
      <c r="L90" s="76"/>
      <c r="M90" s="77"/>
      <c r="N90" s="78"/>
      <c r="O90" s="79"/>
      <c r="P90" s="78"/>
      <c r="Q90" s="80"/>
      <c r="R90" s="311"/>
      <c r="S90" s="312"/>
      <c r="T90" s="313"/>
      <c r="U90" s="137" t="s">
        <v>132</v>
      </c>
      <c r="V90" s="318"/>
    </row>
    <row r="91" spans="1:27" ht="25.5" x14ac:dyDescent="0.25">
      <c r="A91" s="73"/>
      <c r="B91" s="74"/>
      <c r="C91" s="74"/>
      <c r="D91" s="73"/>
      <c r="E91" s="73"/>
      <c r="F91" s="73"/>
      <c r="G91" s="73"/>
      <c r="H91" s="73"/>
      <c r="I91" s="74"/>
      <c r="J91" s="75"/>
      <c r="K91" s="76"/>
      <c r="L91" s="76"/>
      <c r="M91" s="77"/>
      <c r="N91" s="78"/>
      <c r="O91" s="79"/>
      <c r="P91" s="78"/>
      <c r="Q91" s="80"/>
      <c r="R91" s="314"/>
      <c r="S91" s="315"/>
      <c r="T91" s="316"/>
      <c r="U91" s="137" t="s">
        <v>144</v>
      </c>
      <c r="V91" s="319"/>
    </row>
    <row r="92" spans="1:27" ht="14.25" x14ac:dyDescent="0.25">
      <c r="A92" s="73"/>
      <c r="B92" s="74"/>
      <c r="C92" s="74"/>
      <c r="D92" s="73"/>
      <c r="E92" s="73"/>
      <c r="F92" s="73"/>
      <c r="G92" s="73"/>
      <c r="H92" s="73"/>
      <c r="I92" s="74"/>
      <c r="J92" s="75"/>
      <c r="K92" s="76"/>
      <c r="L92" s="76"/>
      <c r="M92" s="77"/>
      <c r="N92" s="78"/>
      <c r="O92" s="79"/>
      <c r="P92" s="78"/>
      <c r="Q92" s="80"/>
      <c r="R92" s="81"/>
      <c r="S92" s="80"/>
      <c r="T92" s="79"/>
      <c r="U92" s="82"/>
      <c r="V92" s="82"/>
    </row>
    <row r="93" spans="1:27" ht="14.25" x14ac:dyDescent="0.25">
      <c r="A93" s="83"/>
      <c r="B93" s="84"/>
      <c r="C93" s="84"/>
      <c r="D93" s="83"/>
      <c r="E93" s="83"/>
      <c r="F93" s="83"/>
      <c r="G93" s="83"/>
      <c r="H93" s="83"/>
      <c r="I93" s="85"/>
      <c r="J93" s="86"/>
      <c r="K93" s="87"/>
      <c r="L93" s="88"/>
      <c r="M93" s="89"/>
      <c r="N93" s="90"/>
      <c r="O93" s="80"/>
      <c r="P93" s="90"/>
      <c r="Q93" s="80"/>
      <c r="R93" s="90"/>
      <c r="S93" s="80"/>
      <c r="T93" s="80"/>
      <c r="U93" s="91"/>
      <c r="V93" s="91"/>
    </row>
    <row r="94" spans="1:27" ht="16.5" x14ac:dyDescent="0.25">
      <c r="A94" s="306" t="s">
        <v>97</v>
      </c>
      <c r="B94" s="306"/>
      <c r="C94" s="306"/>
      <c r="D94" s="306"/>
      <c r="E94" s="306"/>
      <c r="F94" s="306"/>
      <c r="G94" s="306"/>
      <c r="H94" s="306"/>
      <c r="I94" s="306"/>
      <c r="J94" s="306"/>
      <c r="K94" s="306"/>
      <c r="L94" s="306"/>
      <c r="M94" s="92"/>
      <c r="N94" s="93"/>
      <c r="O94" s="94"/>
      <c r="P94" s="307" t="s">
        <v>142</v>
      </c>
      <c r="Q94" s="307"/>
      <c r="R94" s="307"/>
      <c r="S94" s="307"/>
      <c r="T94" s="307"/>
      <c r="U94" s="307"/>
      <c r="V94" s="94"/>
    </row>
    <row r="95" spans="1:27" ht="16.5" x14ac:dyDescent="0.3">
      <c r="A95" s="322" t="s">
        <v>98</v>
      </c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95"/>
      <c r="M95" s="92"/>
      <c r="N95" s="93"/>
      <c r="O95" s="94"/>
      <c r="P95" s="307" t="s">
        <v>99</v>
      </c>
      <c r="Q95" s="307"/>
      <c r="R95" s="307"/>
      <c r="S95" s="307"/>
      <c r="T95" s="307"/>
      <c r="U95" s="307"/>
      <c r="V95" s="94"/>
    </row>
    <row r="96" spans="1:27" ht="16.5" x14ac:dyDescent="0.3">
      <c r="A96" s="96"/>
      <c r="B96" s="97"/>
      <c r="C96" s="97"/>
      <c r="D96" s="96"/>
      <c r="E96" s="98"/>
      <c r="F96" s="99"/>
      <c r="G96" s="99"/>
      <c r="H96" s="99"/>
      <c r="I96" s="99"/>
      <c r="J96" s="99"/>
      <c r="K96" s="100"/>
      <c r="L96" s="95"/>
      <c r="M96" s="92"/>
      <c r="N96" s="93"/>
      <c r="O96" s="94"/>
      <c r="P96" s="101"/>
      <c r="Q96" s="102"/>
      <c r="R96" s="101"/>
      <c r="S96" s="103"/>
      <c r="T96" s="104"/>
      <c r="U96" s="105"/>
      <c r="V96" s="106"/>
    </row>
    <row r="97" spans="1:22" ht="16.5" x14ac:dyDescent="0.3">
      <c r="A97" s="96"/>
      <c r="B97" s="97"/>
      <c r="C97" s="97"/>
      <c r="D97" s="96"/>
      <c r="E97" s="96"/>
      <c r="F97" s="99"/>
      <c r="G97" s="99"/>
      <c r="H97" s="99"/>
      <c r="I97" s="99"/>
      <c r="J97" s="99"/>
      <c r="K97" s="100"/>
      <c r="L97" s="95"/>
      <c r="M97" s="92"/>
      <c r="N97" s="107"/>
      <c r="O97" s="108"/>
      <c r="P97" s="101"/>
      <c r="Q97" s="109"/>
      <c r="R97" s="101"/>
      <c r="S97" s="103"/>
      <c r="T97" s="104"/>
      <c r="U97" s="105"/>
      <c r="V97" s="106"/>
    </row>
    <row r="98" spans="1:22" ht="16.5" x14ac:dyDescent="0.3">
      <c r="A98" s="96"/>
      <c r="B98" s="97"/>
      <c r="C98" s="97"/>
      <c r="D98" s="96"/>
      <c r="E98" s="96"/>
      <c r="F98" s="99"/>
      <c r="G98" s="99"/>
      <c r="H98" s="99"/>
      <c r="I98" s="99"/>
      <c r="J98" s="99"/>
      <c r="K98" s="100"/>
      <c r="L98" s="95"/>
      <c r="M98" s="92"/>
      <c r="N98" s="107"/>
      <c r="O98" s="108"/>
      <c r="P98" s="101"/>
      <c r="Q98" s="109"/>
      <c r="R98" s="101"/>
      <c r="S98" s="103"/>
      <c r="T98" s="104"/>
      <c r="U98" s="105"/>
      <c r="V98" s="106"/>
    </row>
    <row r="99" spans="1:22" ht="16.5" x14ac:dyDescent="0.3">
      <c r="A99" s="96"/>
      <c r="B99" s="97"/>
      <c r="C99" s="97"/>
      <c r="D99" s="96"/>
      <c r="E99" s="96"/>
      <c r="F99" s="110"/>
      <c r="G99" s="110"/>
      <c r="H99" s="110"/>
      <c r="I99" s="110"/>
      <c r="J99" s="110"/>
      <c r="K99" s="111"/>
      <c r="L99" s="112"/>
      <c r="M99" s="113"/>
      <c r="N99" s="107"/>
      <c r="O99" s="108"/>
      <c r="P99" s="101"/>
      <c r="Q99" s="109"/>
      <c r="R99" s="101"/>
      <c r="S99" s="103"/>
      <c r="T99" s="109"/>
      <c r="U99" s="105"/>
      <c r="V99" s="106"/>
    </row>
    <row r="100" spans="1:22" ht="15" x14ac:dyDescent="0.25">
      <c r="A100" s="320" t="s">
        <v>100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114"/>
      <c r="M100" s="115"/>
      <c r="N100" s="116"/>
      <c r="O100" s="117"/>
      <c r="P100" s="321" t="s">
        <v>101</v>
      </c>
      <c r="Q100" s="321"/>
      <c r="R100" s="321"/>
      <c r="S100" s="321"/>
      <c r="T100" s="321"/>
      <c r="U100" s="321"/>
      <c r="V100" s="118"/>
    </row>
    <row r="101" spans="1:22" ht="16.5" x14ac:dyDescent="0.25">
      <c r="A101" s="322" t="s">
        <v>102</v>
      </c>
      <c r="B101" s="322"/>
      <c r="C101" s="322"/>
      <c r="D101" s="322"/>
      <c r="E101" s="322"/>
      <c r="F101" s="322"/>
      <c r="G101" s="322"/>
      <c r="H101" s="322"/>
      <c r="I101" s="322"/>
      <c r="J101" s="322"/>
      <c r="K101" s="322"/>
      <c r="L101" s="119"/>
      <c r="M101" s="92"/>
      <c r="N101" s="93"/>
      <c r="O101" s="94"/>
      <c r="P101" s="323" t="s">
        <v>103</v>
      </c>
      <c r="Q101" s="323"/>
      <c r="R101" s="323"/>
      <c r="S101" s="323"/>
      <c r="T101" s="323"/>
      <c r="U101" s="323"/>
      <c r="V101" s="106"/>
    </row>
  </sheetData>
  <mergeCells count="31">
    <mergeCell ref="V87:V91"/>
    <mergeCell ref="A100:K100"/>
    <mergeCell ref="P100:U100"/>
    <mergeCell ref="A101:K101"/>
    <mergeCell ref="P101:U101"/>
    <mergeCell ref="A95:K95"/>
    <mergeCell ref="P95:U95"/>
    <mergeCell ref="A10:J10"/>
    <mergeCell ref="L10:L11"/>
    <mergeCell ref="A11:J11"/>
    <mergeCell ref="A94:L94"/>
    <mergeCell ref="P94:U94"/>
    <mergeCell ref="R87:T91"/>
    <mergeCell ref="U6:U9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5:V5"/>
    <mergeCell ref="A6:J9"/>
    <mergeCell ref="K6:K9"/>
    <mergeCell ref="L6:L9"/>
    <mergeCell ref="M6:M9"/>
    <mergeCell ref="N6:T6"/>
  </mergeCells>
  <pageMargins left="0.31496062992125984" right="0.31496062992125984" top="0.74803149606299213" bottom="0.74803149606299213" header="0.31496062992125984" footer="0.31496062992125984"/>
  <pageSetup paperSize="256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"/>
  <sheetViews>
    <sheetView topLeftCell="A166" workbookViewId="0">
      <selection activeCell="M211" sqref="M211:O211"/>
    </sheetView>
  </sheetViews>
  <sheetFormatPr defaultRowHeight="15" x14ac:dyDescent="0.25"/>
  <cols>
    <col min="1" max="1" width="5.85546875" customWidth="1"/>
    <col min="2" max="10" width="3.28515625" customWidth="1"/>
    <col min="11" max="11" width="3.7109375" customWidth="1"/>
    <col min="12" max="12" width="70.42578125" customWidth="1"/>
    <col min="13" max="13" width="16.42578125" customWidth="1"/>
    <col min="14" max="14" width="16.5703125" customWidth="1"/>
    <col min="15" max="15" width="15.28515625" customWidth="1"/>
  </cols>
  <sheetData>
    <row r="1" spans="1:15" x14ac:dyDescent="0.25">
      <c r="A1" s="328" t="s">
        <v>145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</row>
    <row r="2" spans="1:15" x14ac:dyDescent="0.25">
      <c r="A2" s="328" t="s">
        <v>146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</row>
    <row r="3" spans="1:15" x14ac:dyDescent="0.25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40"/>
      <c r="L3" s="141"/>
      <c r="M3" s="141"/>
      <c r="N3" s="142"/>
      <c r="O3" s="143"/>
    </row>
    <row r="4" spans="1:15" x14ac:dyDescent="0.25">
      <c r="A4" s="329" t="s">
        <v>147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</row>
    <row r="5" spans="1:15" x14ac:dyDescent="0.25">
      <c r="A5" s="138" t="s">
        <v>148</v>
      </c>
      <c r="B5" s="139"/>
      <c r="C5" s="139"/>
      <c r="D5" s="139"/>
      <c r="E5" s="139"/>
      <c r="F5" s="139"/>
      <c r="G5" s="144"/>
      <c r="H5" s="144"/>
      <c r="I5" s="144"/>
      <c r="J5" s="144"/>
      <c r="K5" s="145"/>
      <c r="L5" s="138"/>
      <c r="M5" s="138"/>
      <c r="N5" s="146"/>
      <c r="O5" s="147"/>
    </row>
    <row r="6" spans="1:15" x14ac:dyDescent="0.25">
      <c r="A6" s="138"/>
      <c r="B6" s="148"/>
      <c r="C6" s="148"/>
      <c r="D6" s="148"/>
      <c r="E6" s="148"/>
      <c r="F6" s="148"/>
      <c r="G6" s="148"/>
      <c r="H6" s="148"/>
      <c r="I6" s="148"/>
      <c r="J6" s="148"/>
      <c r="K6" s="149"/>
      <c r="L6" s="150"/>
      <c r="M6" s="150"/>
      <c r="N6" s="142"/>
      <c r="O6" s="143"/>
    </row>
    <row r="7" spans="1:15" ht="38.25" x14ac:dyDescent="0.25">
      <c r="A7" s="151" t="s">
        <v>149</v>
      </c>
      <c r="B7" s="330" t="s">
        <v>3</v>
      </c>
      <c r="C7" s="331"/>
      <c r="D7" s="331"/>
      <c r="E7" s="331"/>
      <c r="F7" s="331"/>
      <c r="G7" s="331"/>
      <c r="H7" s="331"/>
      <c r="I7" s="331"/>
      <c r="J7" s="331"/>
      <c r="K7" s="332"/>
      <c r="L7" s="152" t="s">
        <v>150</v>
      </c>
      <c r="M7" s="152" t="s">
        <v>151</v>
      </c>
      <c r="N7" s="153" t="s">
        <v>152</v>
      </c>
      <c r="O7" s="154" t="s">
        <v>153</v>
      </c>
    </row>
    <row r="8" spans="1:15" x14ac:dyDescent="0.25">
      <c r="A8" s="155"/>
      <c r="B8" s="156"/>
      <c r="C8" s="156"/>
      <c r="D8" s="156"/>
      <c r="E8" s="156"/>
      <c r="F8" s="157"/>
      <c r="G8" s="156"/>
      <c r="H8" s="156" t="s">
        <v>154</v>
      </c>
      <c r="I8" s="156" t="s">
        <v>155</v>
      </c>
      <c r="J8" s="156"/>
      <c r="K8" s="158"/>
      <c r="L8" s="159"/>
      <c r="M8" s="160"/>
      <c r="N8" s="161"/>
      <c r="O8" s="162"/>
    </row>
    <row r="9" spans="1:15" x14ac:dyDescent="0.25">
      <c r="A9" s="155"/>
      <c r="B9" s="163"/>
      <c r="C9" s="163"/>
      <c r="D9" s="163"/>
      <c r="E9" s="163"/>
      <c r="F9" s="163"/>
      <c r="G9" s="163"/>
      <c r="H9" s="163"/>
      <c r="I9" s="163"/>
      <c r="J9" s="163"/>
      <c r="K9" s="164"/>
      <c r="L9" s="165" t="s">
        <v>156</v>
      </c>
      <c r="M9" s="166">
        <f>'[2]3.Realisasi'!$O$207</f>
        <v>336920080</v>
      </c>
      <c r="N9" s="167"/>
      <c r="O9" s="168"/>
    </row>
    <row r="10" spans="1:15" x14ac:dyDescent="0.25">
      <c r="A10" s="155"/>
      <c r="B10" s="169" t="s">
        <v>157</v>
      </c>
      <c r="C10" s="169" t="s">
        <v>158</v>
      </c>
      <c r="D10" s="169" t="s">
        <v>157</v>
      </c>
      <c r="E10" s="163"/>
      <c r="F10" s="163"/>
      <c r="G10" s="163"/>
      <c r="H10" s="163"/>
      <c r="I10" s="163"/>
      <c r="J10" s="163"/>
      <c r="K10" s="164"/>
      <c r="L10" s="165" t="s">
        <v>159</v>
      </c>
      <c r="M10" s="170">
        <f>+M11</f>
        <v>130253400</v>
      </c>
      <c r="N10" s="171"/>
      <c r="O10" s="168"/>
    </row>
    <row r="11" spans="1:15" x14ac:dyDescent="0.25">
      <c r="A11" s="155"/>
      <c r="B11" s="169" t="s">
        <v>157</v>
      </c>
      <c r="C11" s="169" t="s">
        <v>158</v>
      </c>
      <c r="D11" s="169" t="s">
        <v>157</v>
      </c>
      <c r="E11" s="169" t="s">
        <v>44</v>
      </c>
      <c r="F11" s="163"/>
      <c r="G11" s="163"/>
      <c r="H11" s="163"/>
      <c r="I11" s="163"/>
      <c r="J11" s="163"/>
      <c r="K11" s="164"/>
      <c r="L11" s="165" t="s">
        <v>160</v>
      </c>
      <c r="M11" s="170">
        <v>130253400</v>
      </c>
      <c r="N11" s="171"/>
      <c r="O11" s="168"/>
    </row>
    <row r="12" spans="1:15" x14ac:dyDescent="0.25">
      <c r="A12" s="155"/>
      <c r="B12" s="169" t="s">
        <v>157</v>
      </c>
      <c r="C12" s="169" t="s">
        <v>158</v>
      </c>
      <c r="D12" s="169" t="s">
        <v>157</v>
      </c>
      <c r="E12" s="169" t="s">
        <v>44</v>
      </c>
      <c r="F12" s="169" t="s">
        <v>26</v>
      </c>
      <c r="G12" s="156"/>
      <c r="H12" s="156" t="s">
        <v>154</v>
      </c>
      <c r="I12" s="156" t="s">
        <v>155</v>
      </c>
      <c r="J12" s="156"/>
      <c r="K12" s="158"/>
      <c r="L12" s="165" t="s">
        <v>161</v>
      </c>
      <c r="M12" s="170">
        <v>130253400</v>
      </c>
      <c r="N12" s="172"/>
      <c r="O12" s="168"/>
    </row>
    <row r="13" spans="1:15" x14ac:dyDescent="0.25">
      <c r="A13" s="155"/>
      <c r="B13" s="156"/>
      <c r="C13" s="156"/>
      <c r="D13" s="156"/>
      <c r="E13" s="156"/>
      <c r="F13" s="157"/>
      <c r="G13" s="156"/>
      <c r="H13" s="156"/>
      <c r="I13" s="156"/>
      <c r="J13" s="156"/>
      <c r="K13" s="158"/>
      <c r="L13" s="165" t="s">
        <v>162</v>
      </c>
      <c r="M13" s="173">
        <f>+M12+M9</f>
        <v>467173480</v>
      </c>
      <c r="N13" s="174"/>
      <c r="O13" s="162"/>
    </row>
    <row r="14" spans="1:15" x14ac:dyDescent="0.25">
      <c r="A14" s="155"/>
      <c r="B14" s="156"/>
      <c r="C14" s="156"/>
      <c r="D14" s="156"/>
      <c r="E14" s="156"/>
      <c r="F14" s="157"/>
      <c r="G14" s="156"/>
      <c r="H14" s="156"/>
      <c r="I14" s="156"/>
      <c r="J14" s="156"/>
      <c r="K14" s="158"/>
      <c r="L14" s="165"/>
      <c r="M14" s="173"/>
      <c r="N14" s="174"/>
      <c r="O14" s="175"/>
    </row>
    <row r="15" spans="1:15" x14ac:dyDescent="0.25">
      <c r="A15" s="176"/>
      <c r="B15" s="177">
        <v>1</v>
      </c>
      <c r="C15" s="178" t="s">
        <v>21</v>
      </c>
      <c r="D15" s="178" t="s">
        <v>22</v>
      </c>
      <c r="E15" s="177">
        <v>38</v>
      </c>
      <c r="F15" s="179" t="s">
        <v>23</v>
      </c>
      <c r="G15" s="180">
        <v>5</v>
      </c>
      <c r="H15" s="181">
        <v>2</v>
      </c>
      <c r="I15" s="181"/>
      <c r="J15" s="181"/>
      <c r="K15" s="182"/>
      <c r="L15" s="183" t="s">
        <v>24</v>
      </c>
      <c r="M15" s="184"/>
      <c r="N15" s="166">
        <f>SUM(N16:N18)</f>
        <v>2768300</v>
      </c>
      <c r="O15" s="184"/>
    </row>
    <row r="16" spans="1:15" x14ac:dyDescent="0.25">
      <c r="A16" s="176"/>
      <c r="B16" s="177">
        <v>1</v>
      </c>
      <c r="C16" s="178" t="s">
        <v>21</v>
      </c>
      <c r="D16" s="178" t="s">
        <v>22</v>
      </c>
      <c r="E16" s="177">
        <v>38</v>
      </c>
      <c r="F16" s="179" t="s">
        <v>23</v>
      </c>
      <c r="G16" s="180">
        <v>5</v>
      </c>
      <c r="H16" s="181">
        <v>2</v>
      </c>
      <c r="I16" s="185">
        <v>1</v>
      </c>
      <c r="J16" s="181"/>
      <c r="K16" s="182"/>
      <c r="L16" s="183" t="s">
        <v>25</v>
      </c>
      <c r="M16" s="184"/>
      <c r="N16" s="186">
        <f>N20</f>
        <v>0</v>
      </c>
      <c r="O16" s="184"/>
    </row>
    <row r="17" spans="1:15" x14ac:dyDescent="0.25">
      <c r="A17" s="187"/>
      <c r="B17" s="177">
        <v>1</v>
      </c>
      <c r="C17" s="178" t="s">
        <v>21</v>
      </c>
      <c r="D17" s="178" t="s">
        <v>22</v>
      </c>
      <c r="E17" s="177">
        <v>38</v>
      </c>
      <c r="F17" s="179" t="s">
        <v>23</v>
      </c>
      <c r="G17" s="188" t="s">
        <v>163</v>
      </c>
      <c r="H17" s="189" t="s">
        <v>164</v>
      </c>
      <c r="I17" s="189" t="s">
        <v>164</v>
      </c>
      <c r="J17" s="189"/>
      <c r="K17" s="189"/>
      <c r="L17" s="190" t="s">
        <v>29</v>
      </c>
      <c r="M17" s="184"/>
      <c r="N17" s="170">
        <f>N25</f>
        <v>2768300</v>
      </c>
      <c r="O17" s="184"/>
    </row>
    <row r="18" spans="1:15" x14ac:dyDescent="0.25">
      <c r="A18" s="187"/>
      <c r="B18" s="177">
        <v>1</v>
      </c>
      <c r="C18" s="178" t="s">
        <v>21</v>
      </c>
      <c r="D18" s="178" t="s">
        <v>22</v>
      </c>
      <c r="E18" s="177">
        <v>38</v>
      </c>
      <c r="F18" s="179" t="s">
        <v>23</v>
      </c>
      <c r="G18" s="188" t="s">
        <v>163</v>
      </c>
      <c r="H18" s="189" t="s">
        <v>164</v>
      </c>
      <c r="I18" s="189" t="s">
        <v>165</v>
      </c>
      <c r="J18" s="189"/>
      <c r="K18" s="189"/>
      <c r="L18" s="190" t="s">
        <v>88</v>
      </c>
      <c r="M18" s="184"/>
      <c r="N18" s="191">
        <f>N193</f>
        <v>0</v>
      </c>
      <c r="O18" s="184"/>
    </row>
    <row r="19" spans="1:15" x14ac:dyDescent="0.25">
      <c r="A19" s="187"/>
      <c r="B19" s="177"/>
      <c r="C19" s="178"/>
      <c r="D19" s="178"/>
      <c r="E19" s="177"/>
      <c r="F19" s="177"/>
      <c r="G19" s="188"/>
      <c r="H19" s="189"/>
      <c r="I19" s="189"/>
      <c r="J19" s="189"/>
      <c r="K19" s="189"/>
      <c r="L19" s="190"/>
      <c r="M19" s="184"/>
      <c r="N19" s="192"/>
      <c r="O19" s="184"/>
    </row>
    <row r="20" spans="1:15" x14ac:dyDescent="0.25">
      <c r="A20" s="193"/>
      <c r="B20" s="177">
        <v>1</v>
      </c>
      <c r="C20" s="178" t="s">
        <v>21</v>
      </c>
      <c r="D20" s="178" t="s">
        <v>22</v>
      </c>
      <c r="E20" s="177">
        <v>38</v>
      </c>
      <c r="F20" s="179" t="s">
        <v>23</v>
      </c>
      <c r="G20" s="188" t="s">
        <v>163</v>
      </c>
      <c r="H20" s="189" t="s">
        <v>164</v>
      </c>
      <c r="I20" s="189" t="s">
        <v>158</v>
      </c>
      <c r="J20" s="189"/>
      <c r="K20" s="189"/>
      <c r="L20" s="190" t="s">
        <v>25</v>
      </c>
      <c r="M20" s="184"/>
      <c r="N20" s="194">
        <f>N21</f>
        <v>0</v>
      </c>
      <c r="O20" s="184"/>
    </row>
    <row r="21" spans="1:15" x14ac:dyDescent="0.25">
      <c r="A21" s="176"/>
      <c r="B21" s="177">
        <v>1</v>
      </c>
      <c r="C21" s="178" t="s">
        <v>21</v>
      </c>
      <c r="D21" s="178" t="s">
        <v>22</v>
      </c>
      <c r="E21" s="177">
        <v>38</v>
      </c>
      <c r="F21" s="179" t="s">
        <v>23</v>
      </c>
      <c r="G21" s="180">
        <v>5</v>
      </c>
      <c r="H21" s="181">
        <v>2</v>
      </c>
      <c r="I21" s="181">
        <v>1</v>
      </c>
      <c r="J21" s="189" t="s">
        <v>26</v>
      </c>
      <c r="K21" s="195"/>
      <c r="L21" s="190" t="s">
        <v>27</v>
      </c>
      <c r="M21" s="184"/>
      <c r="N21" s="194">
        <f>N22</f>
        <v>0</v>
      </c>
      <c r="O21" s="184"/>
    </row>
    <row r="22" spans="1:15" x14ac:dyDescent="0.25">
      <c r="A22" s="176"/>
      <c r="B22" s="176"/>
      <c r="C22" s="176"/>
      <c r="D22" s="176"/>
      <c r="E22" s="176"/>
      <c r="F22" s="176"/>
      <c r="G22" s="180"/>
      <c r="H22" s="181"/>
      <c r="I22" s="181"/>
      <c r="J22" s="185"/>
      <c r="K22" s="195" t="s">
        <v>22</v>
      </c>
      <c r="L22" s="190" t="s">
        <v>166</v>
      </c>
      <c r="M22" s="184"/>
      <c r="N22" s="194">
        <f>N23</f>
        <v>0</v>
      </c>
      <c r="O22" s="184"/>
    </row>
    <row r="23" spans="1:15" x14ac:dyDescent="0.25">
      <c r="A23" s="176"/>
      <c r="B23" s="176"/>
      <c r="C23" s="176"/>
      <c r="D23" s="176"/>
      <c r="E23" s="176"/>
      <c r="F23" s="176"/>
      <c r="G23" s="180"/>
      <c r="H23" s="181"/>
      <c r="I23" s="181"/>
      <c r="J23" s="185"/>
      <c r="K23" s="195"/>
      <c r="L23" s="196" t="s">
        <v>167</v>
      </c>
      <c r="M23" s="184"/>
      <c r="N23" s="197"/>
      <c r="O23" s="184"/>
    </row>
    <row r="24" spans="1:15" x14ac:dyDescent="0.25">
      <c r="A24" s="176"/>
      <c r="B24" s="176"/>
      <c r="C24" s="176"/>
      <c r="D24" s="176"/>
      <c r="E24" s="176"/>
      <c r="F24" s="176"/>
      <c r="G24" s="180"/>
      <c r="H24" s="181"/>
      <c r="I24" s="181"/>
      <c r="J24" s="185"/>
      <c r="K24" s="195"/>
      <c r="L24" s="196"/>
      <c r="M24" s="184"/>
      <c r="N24" s="192"/>
      <c r="O24" s="184"/>
    </row>
    <row r="25" spans="1:15" x14ac:dyDescent="0.25">
      <c r="A25" s="187"/>
      <c r="B25" s="177">
        <v>1</v>
      </c>
      <c r="C25" s="178" t="s">
        <v>21</v>
      </c>
      <c r="D25" s="178" t="s">
        <v>22</v>
      </c>
      <c r="E25" s="177">
        <v>38</v>
      </c>
      <c r="F25" s="179" t="s">
        <v>23</v>
      </c>
      <c r="G25" s="188" t="s">
        <v>163</v>
      </c>
      <c r="H25" s="189" t="s">
        <v>164</v>
      </c>
      <c r="I25" s="189" t="s">
        <v>164</v>
      </c>
      <c r="J25" s="189"/>
      <c r="K25" s="189"/>
      <c r="L25" s="190" t="s">
        <v>29</v>
      </c>
      <c r="M25" s="198">
        <v>0</v>
      </c>
      <c r="N25" s="194">
        <f>N26+N96+N102+N111+N116+N123+N139+N149+N154+N160+N170+N176+N183+N188</f>
        <v>2768300</v>
      </c>
      <c r="O25" s="184"/>
    </row>
    <row r="26" spans="1:15" x14ac:dyDescent="0.25">
      <c r="A26" s="187"/>
      <c r="B26" s="177">
        <v>1</v>
      </c>
      <c r="C26" s="178" t="s">
        <v>21</v>
      </c>
      <c r="D26" s="178" t="s">
        <v>22</v>
      </c>
      <c r="E26" s="177">
        <v>38</v>
      </c>
      <c r="F26" s="179" t="s">
        <v>23</v>
      </c>
      <c r="G26" s="188" t="s">
        <v>163</v>
      </c>
      <c r="H26" s="189" t="s">
        <v>164</v>
      </c>
      <c r="I26" s="189" t="s">
        <v>164</v>
      </c>
      <c r="J26" s="189" t="s">
        <v>22</v>
      </c>
      <c r="K26" s="189"/>
      <c r="L26" s="190" t="s">
        <v>168</v>
      </c>
      <c r="M26" s="198">
        <v>0</v>
      </c>
      <c r="N26" s="194">
        <f>N27+N56+N59+N62+N79+N81+N85+N90+N92</f>
        <v>1020000</v>
      </c>
      <c r="O26" s="184"/>
    </row>
    <row r="27" spans="1:15" x14ac:dyDescent="0.25">
      <c r="A27" s="193"/>
      <c r="B27" s="193"/>
      <c r="C27" s="193"/>
      <c r="D27" s="193"/>
      <c r="E27" s="193"/>
      <c r="F27" s="193"/>
      <c r="G27" s="188"/>
      <c r="H27" s="189"/>
      <c r="I27" s="189"/>
      <c r="J27" s="189"/>
      <c r="K27" s="199" t="s">
        <v>22</v>
      </c>
      <c r="L27" s="200" t="s">
        <v>169</v>
      </c>
      <c r="M27" s="198">
        <v>0</v>
      </c>
      <c r="N27" s="194">
        <f>SUM(N28:N55)</f>
        <v>0</v>
      </c>
      <c r="O27" s="184"/>
    </row>
    <row r="28" spans="1:15" x14ac:dyDescent="0.25">
      <c r="A28" s="193"/>
      <c r="B28" s="193"/>
      <c r="C28" s="193"/>
      <c r="D28" s="193"/>
      <c r="E28" s="193"/>
      <c r="F28" s="193"/>
      <c r="G28" s="180"/>
      <c r="H28" s="181"/>
      <c r="I28" s="181"/>
      <c r="J28" s="181"/>
      <c r="K28" s="182"/>
      <c r="L28" s="201" t="s">
        <v>170</v>
      </c>
      <c r="M28" s="198">
        <v>0</v>
      </c>
      <c r="N28" s="192"/>
      <c r="O28" s="184"/>
    </row>
    <row r="29" spans="1:15" x14ac:dyDescent="0.25">
      <c r="A29" s="193"/>
      <c r="B29" s="193"/>
      <c r="C29" s="193"/>
      <c r="D29" s="193"/>
      <c r="E29" s="193"/>
      <c r="F29" s="193"/>
      <c r="G29" s="180"/>
      <c r="H29" s="181"/>
      <c r="I29" s="181"/>
      <c r="J29" s="181"/>
      <c r="K29" s="182"/>
      <c r="L29" s="201" t="s">
        <v>171</v>
      </c>
      <c r="M29" s="198">
        <v>0</v>
      </c>
      <c r="N29" s="192"/>
      <c r="O29" s="184"/>
    </row>
    <row r="30" spans="1:15" x14ac:dyDescent="0.25">
      <c r="A30" s="193"/>
      <c r="B30" s="193"/>
      <c r="C30" s="193"/>
      <c r="D30" s="193"/>
      <c r="E30" s="193"/>
      <c r="F30" s="193"/>
      <c r="G30" s="180"/>
      <c r="H30" s="181"/>
      <c r="I30" s="181"/>
      <c r="J30" s="181"/>
      <c r="K30" s="182"/>
      <c r="L30" s="201" t="s">
        <v>172</v>
      </c>
      <c r="M30" s="202"/>
      <c r="N30" s="203"/>
      <c r="O30" s="204"/>
    </row>
    <row r="31" spans="1:15" x14ac:dyDescent="0.25">
      <c r="A31" s="193"/>
      <c r="B31" s="193"/>
      <c r="C31" s="193"/>
      <c r="D31" s="193"/>
      <c r="E31" s="193"/>
      <c r="F31" s="193"/>
      <c r="G31" s="180"/>
      <c r="H31" s="181"/>
      <c r="I31" s="181"/>
      <c r="J31" s="181"/>
      <c r="K31" s="182"/>
      <c r="L31" s="201" t="s">
        <v>173</v>
      </c>
      <c r="M31" s="202">
        <v>0</v>
      </c>
      <c r="N31" s="203"/>
      <c r="O31" s="204"/>
    </row>
    <row r="32" spans="1:15" x14ac:dyDescent="0.25">
      <c r="A32" s="193"/>
      <c r="B32" s="193"/>
      <c r="C32" s="193"/>
      <c r="D32" s="193"/>
      <c r="E32" s="193"/>
      <c r="F32" s="193"/>
      <c r="G32" s="180"/>
      <c r="H32" s="181"/>
      <c r="I32" s="181"/>
      <c r="J32" s="181"/>
      <c r="K32" s="182"/>
      <c r="L32" s="201" t="s">
        <v>174</v>
      </c>
      <c r="M32" s="202">
        <v>0</v>
      </c>
      <c r="N32" s="203"/>
      <c r="O32" s="204"/>
    </row>
    <row r="33" spans="1:15" x14ac:dyDescent="0.25">
      <c r="A33" s="176"/>
      <c r="B33" s="176"/>
      <c r="C33" s="176"/>
      <c r="D33" s="176"/>
      <c r="E33" s="176"/>
      <c r="F33" s="176"/>
      <c r="G33" s="205"/>
      <c r="H33" s="206"/>
      <c r="I33" s="206"/>
      <c r="J33" s="206"/>
      <c r="K33" s="207"/>
      <c r="L33" s="201" t="s">
        <v>175</v>
      </c>
      <c r="M33" s="198"/>
      <c r="N33" s="192"/>
      <c r="O33" s="184"/>
    </row>
    <row r="34" spans="1:15" x14ac:dyDescent="0.25">
      <c r="A34" s="193"/>
      <c r="B34" s="193"/>
      <c r="C34" s="193"/>
      <c r="D34" s="193"/>
      <c r="E34" s="193"/>
      <c r="F34" s="193"/>
      <c r="G34" s="180"/>
      <c r="H34" s="181"/>
      <c r="I34" s="181"/>
      <c r="J34" s="181"/>
      <c r="K34" s="182"/>
      <c r="L34" s="208" t="s">
        <v>176</v>
      </c>
      <c r="M34" s="198"/>
      <c r="N34" s="192"/>
      <c r="O34" s="184"/>
    </row>
    <row r="35" spans="1:15" x14ac:dyDescent="0.25">
      <c r="A35" s="193"/>
      <c r="B35" s="193"/>
      <c r="C35" s="193"/>
      <c r="D35" s="193"/>
      <c r="E35" s="193"/>
      <c r="F35" s="193"/>
      <c r="G35" s="180"/>
      <c r="H35" s="181"/>
      <c r="I35" s="181"/>
      <c r="J35" s="181"/>
      <c r="K35" s="182"/>
      <c r="L35" s="209" t="s">
        <v>177</v>
      </c>
      <c r="M35" s="198"/>
      <c r="N35" s="192"/>
      <c r="O35" s="184"/>
    </row>
    <row r="36" spans="1:15" x14ac:dyDescent="0.25">
      <c r="A36" s="193"/>
      <c r="B36" s="193"/>
      <c r="C36" s="193"/>
      <c r="D36" s="193"/>
      <c r="E36" s="193"/>
      <c r="F36" s="193"/>
      <c r="G36" s="180"/>
      <c r="H36" s="181"/>
      <c r="I36" s="181"/>
      <c r="J36" s="181"/>
      <c r="K36" s="182"/>
      <c r="L36" s="210" t="s">
        <v>178</v>
      </c>
      <c r="M36" s="198">
        <v>0</v>
      </c>
      <c r="N36" s="192"/>
      <c r="O36" s="184"/>
    </row>
    <row r="37" spans="1:15" x14ac:dyDescent="0.25">
      <c r="A37" s="193"/>
      <c r="B37" s="193"/>
      <c r="C37" s="193"/>
      <c r="D37" s="193"/>
      <c r="E37" s="193"/>
      <c r="F37" s="193"/>
      <c r="G37" s="180"/>
      <c r="H37" s="181"/>
      <c r="I37" s="181"/>
      <c r="J37" s="181"/>
      <c r="K37" s="182"/>
      <c r="L37" s="201" t="s">
        <v>179</v>
      </c>
      <c r="M37" s="198">
        <v>0</v>
      </c>
      <c r="N37" s="192"/>
      <c r="O37" s="184"/>
    </row>
    <row r="38" spans="1:15" x14ac:dyDescent="0.25">
      <c r="A38" s="187"/>
      <c r="B38" s="187"/>
      <c r="C38" s="187"/>
      <c r="D38" s="187"/>
      <c r="E38" s="187"/>
      <c r="F38" s="187"/>
      <c r="G38" s="180"/>
      <c r="H38" s="181"/>
      <c r="I38" s="181"/>
      <c r="J38" s="181"/>
      <c r="K38" s="182"/>
      <c r="L38" s="210" t="s">
        <v>180</v>
      </c>
      <c r="M38" s="198">
        <v>0</v>
      </c>
      <c r="N38" s="192"/>
      <c r="O38" s="184"/>
    </row>
    <row r="39" spans="1:15" x14ac:dyDescent="0.25">
      <c r="A39" s="187"/>
      <c r="B39" s="187"/>
      <c r="C39" s="187"/>
      <c r="D39" s="187"/>
      <c r="E39" s="187"/>
      <c r="F39" s="187"/>
      <c r="G39" s="180"/>
      <c r="H39" s="181"/>
      <c r="I39" s="181"/>
      <c r="J39" s="181"/>
      <c r="K39" s="182"/>
      <c r="L39" s="201" t="s">
        <v>181</v>
      </c>
      <c r="M39" s="198">
        <v>0</v>
      </c>
      <c r="N39" s="192"/>
      <c r="O39" s="184"/>
    </row>
    <row r="40" spans="1:15" x14ac:dyDescent="0.25">
      <c r="A40" s="193"/>
      <c r="B40" s="193"/>
      <c r="C40" s="193"/>
      <c r="D40" s="193"/>
      <c r="E40" s="193"/>
      <c r="F40" s="193"/>
      <c r="G40" s="180"/>
      <c r="H40" s="181"/>
      <c r="I40" s="181"/>
      <c r="J40" s="181"/>
      <c r="K40" s="182"/>
      <c r="L40" s="201" t="s">
        <v>182</v>
      </c>
      <c r="M40" s="198">
        <v>0</v>
      </c>
      <c r="N40" s="192"/>
      <c r="O40" s="184"/>
    </row>
    <row r="41" spans="1:15" x14ac:dyDescent="0.25">
      <c r="A41" s="193"/>
      <c r="B41" s="193"/>
      <c r="C41" s="193"/>
      <c r="D41" s="193"/>
      <c r="E41" s="193"/>
      <c r="F41" s="193"/>
      <c r="G41" s="180"/>
      <c r="H41" s="181"/>
      <c r="I41" s="181"/>
      <c r="J41" s="181"/>
      <c r="K41" s="182"/>
      <c r="L41" s="201" t="s">
        <v>183</v>
      </c>
      <c r="M41" s="198">
        <v>0</v>
      </c>
      <c r="N41" s="192"/>
      <c r="O41" s="184"/>
    </row>
    <row r="42" spans="1:15" x14ac:dyDescent="0.25">
      <c r="A42" s="193"/>
      <c r="B42" s="193"/>
      <c r="C42" s="193"/>
      <c r="D42" s="193"/>
      <c r="E42" s="193"/>
      <c r="F42" s="193"/>
      <c r="G42" s="180"/>
      <c r="H42" s="181"/>
      <c r="I42" s="181"/>
      <c r="J42" s="181"/>
      <c r="K42" s="182"/>
      <c r="L42" s="211" t="s">
        <v>184</v>
      </c>
      <c r="M42" s="198"/>
      <c r="N42" s="192"/>
      <c r="O42" s="184"/>
    </row>
    <row r="43" spans="1:15" x14ac:dyDescent="0.25">
      <c r="A43" s="187"/>
      <c r="B43" s="187"/>
      <c r="C43" s="187"/>
      <c r="D43" s="187"/>
      <c r="E43" s="187"/>
      <c r="F43" s="187"/>
      <c r="G43" s="180"/>
      <c r="H43" s="181"/>
      <c r="I43" s="181"/>
      <c r="J43" s="181"/>
      <c r="K43" s="182"/>
      <c r="L43" s="196" t="s">
        <v>185</v>
      </c>
      <c r="M43" s="198">
        <v>0</v>
      </c>
      <c r="N43" s="192"/>
      <c r="O43" s="184"/>
    </row>
    <row r="44" spans="1:15" x14ac:dyDescent="0.25">
      <c r="A44" s="187"/>
      <c r="B44" s="187"/>
      <c r="C44" s="187"/>
      <c r="D44" s="187"/>
      <c r="E44" s="187"/>
      <c r="F44" s="187"/>
      <c r="G44" s="180"/>
      <c r="H44" s="181"/>
      <c r="I44" s="181"/>
      <c r="J44" s="181"/>
      <c r="K44" s="182"/>
      <c r="L44" s="196" t="s">
        <v>186</v>
      </c>
      <c r="M44" s="198"/>
      <c r="N44" s="192"/>
      <c r="O44" s="184"/>
    </row>
    <row r="45" spans="1:15" x14ac:dyDescent="0.25">
      <c r="A45" s="187"/>
      <c r="B45" s="187"/>
      <c r="C45" s="187"/>
      <c r="D45" s="187"/>
      <c r="E45" s="187"/>
      <c r="F45" s="187"/>
      <c r="G45" s="180"/>
      <c r="H45" s="181"/>
      <c r="I45" s="181"/>
      <c r="J45" s="181"/>
      <c r="K45" s="182"/>
      <c r="L45" s="196" t="s">
        <v>187</v>
      </c>
      <c r="M45" s="198"/>
      <c r="N45" s="192"/>
      <c r="O45" s="184"/>
    </row>
    <row r="46" spans="1:15" x14ac:dyDescent="0.25">
      <c r="A46" s="187"/>
      <c r="B46" s="187"/>
      <c r="C46" s="187"/>
      <c r="D46" s="187"/>
      <c r="E46" s="187"/>
      <c r="F46" s="187"/>
      <c r="G46" s="180"/>
      <c r="H46" s="181"/>
      <c r="I46" s="181"/>
      <c r="J46" s="181"/>
      <c r="K46" s="182"/>
      <c r="L46" s="196" t="s">
        <v>188</v>
      </c>
      <c r="M46" s="198"/>
      <c r="N46" s="192"/>
      <c r="O46" s="184"/>
    </row>
    <row r="47" spans="1:15" x14ac:dyDescent="0.25">
      <c r="A47" s="187"/>
      <c r="B47" s="187"/>
      <c r="C47" s="187"/>
      <c r="D47" s="187"/>
      <c r="E47" s="187"/>
      <c r="F47" s="187"/>
      <c r="G47" s="180"/>
      <c r="H47" s="181"/>
      <c r="I47" s="181"/>
      <c r="J47" s="181"/>
      <c r="K47" s="182"/>
      <c r="L47" s="196" t="s">
        <v>189</v>
      </c>
      <c r="M47" s="198"/>
      <c r="N47" s="192"/>
      <c r="O47" s="184"/>
    </row>
    <row r="48" spans="1:15" x14ac:dyDescent="0.25">
      <c r="A48" s="187"/>
      <c r="B48" s="187"/>
      <c r="C48" s="187"/>
      <c r="D48" s="187"/>
      <c r="E48" s="187"/>
      <c r="F48" s="187"/>
      <c r="G48" s="180"/>
      <c r="H48" s="181"/>
      <c r="I48" s="181"/>
      <c r="J48" s="181"/>
      <c r="K48" s="182"/>
      <c r="L48" s="196" t="s">
        <v>190</v>
      </c>
      <c r="M48" s="198"/>
      <c r="N48" s="192"/>
      <c r="O48" s="184"/>
    </row>
    <row r="49" spans="1:15" x14ac:dyDescent="0.25">
      <c r="A49" s="187"/>
      <c r="B49" s="187"/>
      <c r="C49" s="187"/>
      <c r="D49" s="187"/>
      <c r="E49" s="187"/>
      <c r="F49" s="187"/>
      <c r="G49" s="180"/>
      <c r="H49" s="181"/>
      <c r="I49" s="181"/>
      <c r="J49" s="181"/>
      <c r="K49" s="182"/>
      <c r="L49" s="196" t="s">
        <v>191</v>
      </c>
      <c r="M49" s="198">
        <v>0</v>
      </c>
      <c r="N49" s="192"/>
      <c r="O49" s="184"/>
    </row>
    <row r="50" spans="1:15" x14ac:dyDescent="0.25">
      <c r="A50" s="187"/>
      <c r="B50" s="187"/>
      <c r="C50" s="187"/>
      <c r="D50" s="187"/>
      <c r="E50" s="187"/>
      <c r="F50" s="187"/>
      <c r="G50" s="180"/>
      <c r="H50" s="181"/>
      <c r="I50" s="181"/>
      <c r="J50" s="181"/>
      <c r="K50" s="182"/>
      <c r="L50" s="196" t="s">
        <v>192</v>
      </c>
      <c r="M50" s="198"/>
      <c r="N50" s="192"/>
      <c r="O50" s="184"/>
    </row>
    <row r="51" spans="1:15" x14ac:dyDescent="0.25">
      <c r="A51" s="187"/>
      <c r="B51" s="187"/>
      <c r="C51" s="187"/>
      <c r="D51" s="187"/>
      <c r="E51" s="187"/>
      <c r="F51" s="187"/>
      <c r="G51" s="180"/>
      <c r="H51" s="181"/>
      <c r="I51" s="181"/>
      <c r="J51" s="181"/>
      <c r="K51" s="182"/>
      <c r="L51" s="196" t="s">
        <v>193</v>
      </c>
      <c r="M51" s="198"/>
      <c r="N51" s="192"/>
      <c r="O51" s="184"/>
    </row>
    <row r="52" spans="1:15" x14ac:dyDescent="0.25">
      <c r="A52" s="187"/>
      <c r="B52" s="187"/>
      <c r="C52" s="187"/>
      <c r="D52" s="187"/>
      <c r="E52" s="187"/>
      <c r="F52" s="187"/>
      <c r="G52" s="180"/>
      <c r="H52" s="181"/>
      <c r="I52" s="181"/>
      <c r="J52" s="181"/>
      <c r="K52" s="182"/>
      <c r="L52" s="196" t="s">
        <v>194</v>
      </c>
      <c r="M52" s="198"/>
      <c r="N52" s="192"/>
      <c r="O52" s="184"/>
    </row>
    <row r="53" spans="1:15" x14ac:dyDescent="0.25">
      <c r="A53" s="187"/>
      <c r="B53" s="187"/>
      <c r="C53" s="187"/>
      <c r="D53" s="187"/>
      <c r="E53" s="187"/>
      <c r="F53" s="187"/>
      <c r="G53" s="180"/>
      <c r="H53" s="181"/>
      <c r="I53" s="181"/>
      <c r="J53" s="181"/>
      <c r="K53" s="182"/>
      <c r="L53" s="196" t="s">
        <v>195</v>
      </c>
      <c r="M53" s="198"/>
      <c r="N53" s="192"/>
      <c r="O53" s="184"/>
    </row>
    <row r="54" spans="1:15" x14ac:dyDescent="0.25">
      <c r="A54" s="187"/>
      <c r="B54" s="187"/>
      <c r="C54" s="187"/>
      <c r="D54" s="187"/>
      <c r="E54" s="187"/>
      <c r="F54" s="187"/>
      <c r="G54" s="180"/>
      <c r="H54" s="181"/>
      <c r="I54" s="181"/>
      <c r="J54" s="181"/>
      <c r="K54" s="182"/>
      <c r="L54" s="196" t="s">
        <v>196</v>
      </c>
      <c r="M54" s="198"/>
      <c r="N54" s="192"/>
      <c r="O54" s="184"/>
    </row>
    <row r="55" spans="1:15" x14ac:dyDescent="0.25">
      <c r="A55" s="187"/>
      <c r="B55" s="187"/>
      <c r="C55" s="187"/>
      <c r="D55" s="187"/>
      <c r="E55" s="187"/>
      <c r="F55" s="187"/>
      <c r="G55" s="180"/>
      <c r="H55" s="181"/>
      <c r="I55" s="181"/>
      <c r="J55" s="181"/>
      <c r="K55" s="182"/>
      <c r="L55" s="196" t="s">
        <v>197</v>
      </c>
      <c r="M55" s="198"/>
      <c r="N55" s="192"/>
      <c r="O55" s="184"/>
    </row>
    <row r="56" spans="1:15" x14ac:dyDescent="0.25">
      <c r="A56" s="187"/>
      <c r="B56" s="187"/>
      <c r="C56" s="187"/>
      <c r="D56" s="187"/>
      <c r="E56" s="187"/>
      <c r="F56" s="187"/>
      <c r="G56" s="180"/>
      <c r="H56" s="181"/>
      <c r="I56" s="181"/>
      <c r="J56" s="181"/>
      <c r="K56" s="195" t="s">
        <v>32</v>
      </c>
      <c r="L56" s="190" t="s">
        <v>198</v>
      </c>
      <c r="M56" s="184"/>
      <c r="N56" s="194">
        <f>N57</f>
        <v>0</v>
      </c>
      <c r="O56" s="184"/>
    </row>
    <row r="57" spans="1:15" ht="25.5" x14ac:dyDescent="0.25">
      <c r="A57" s="187"/>
      <c r="B57" s="187"/>
      <c r="C57" s="187"/>
      <c r="D57" s="187"/>
      <c r="E57" s="187"/>
      <c r="F57" s="187"/>
      <c r="G57" s="180"/>
      <c r="H57" s="181"/>
      <c r="I57" s="181"/>
      <c r="J57" s="181"/>
      <c r="K57" s="195"/>
      <c r="L57" s="190" t="s">
        <v>199</v>
      </c>
      <c r="M57" s="198">
        <v>0</v>
      </c>
      <c r="N57" s="194">
        <f>N58</f>
        <v>0</v>
      </c>
      <c r="O57" s="184"/>
    </row>
    <row r="58" spans="1:15" x14ac:dyDescent="0.25">
      <c r="A58" s="187"/>
      <c r="B58" s="187"/>
      <c r="C58" s="187"/>
      <c r="D58" s="187"/>
      <c r="E58" s="187"/>
      <c r="F58" s="187"/>
      <c r="G58" s="180"/>
      <c r="H58" s="181"/>
      <c r="I58" s="181"/>
      <c r="J58" s="181"/>
      <c r="K58" s="195"/>
      <c r="L58" s="196" t="s">
        <v>200</v>
      </c>
      <c r="M58" s="198">
        <v>0</v>
      </c>
      <c r="N58" s="192"/>
      <c r="O58" s="184"/>
    </row>
    <row r="59" spans="1:15" x14ac:dyDescent="0.25">
      <c r="A59" s="187"/>
      <c r="B59" s="187"/>
      <c r="C59" s="187"/>
      <c r="D59" s="187"/>
      <c r="E59" s="187"/>
      <c r="F59" s="187"/>
      <c r="G59" s="180"/>
      <c r="H59" s="181"/>
      <c r="I59" s="181"/>
      <c r="J59" s="181"/>
      <c r="K59" s="195" t="s">
        <v>34</v>
      </c>
      <c r="L59" s="190" t="s">
        <v>35</v>
      </c>
      <c r="M59" s="198"/>
      <c r="N59" s="194">
        <f>SUM(N60:N61)</f>
        <v>0</v>
      </c>
      <c r="O59" s="184"/>
    </row>
    <row r="60" spans="1:15" x14ac:dyDescent="0.25">
      <c r="A60" s="187"/>
      <c r="B60" s="187"/>
      <c r="C60" s="187"/>
      <c r="D60" s="187"/>
      <c r="E60" s="187"/>
      <c r="F60" s="187"/>
      <c r="G60" s="180"/>
      <c r="H60" s="181"/>
      <c r="I60" s="181"/>
      <c r="J60" s="181"/>
      <c r="K60" s="195"/>
      <c r="L60" s="196" t="s">
        <v>201</v>
      </c>
      <c r="M60" s="198">
        <v>0</v>
      </c>
      <c r="N60" s="192"/>
      <c r="O60" s="184"/>
    </row>
    <row r="61" spans="1:15" x14ac:dyDescent="0.25">
      <c r="A61" s="187"/>
      <c r="B61" s="187"/>
      <c r="C61" s="187"/>
      <c r="D61" s="187"/>
      <c r="E61" s="187"/>
      <c r="F61" s="187"/>
      <c r="G61" s="180"/>
      <c r="H61" s="181"/>
      <c r="I61" s="181"/>
      <c r="J61" s="181"/>
      <c r="K61" s="195"/>
      <c r="L61" s="196" t="s">
        <v>202</v>
      </c>
      <c r="M61" s="198">
        <v>0</v>
      </c>
      <c r="N61" s="192"/>
      <c r="O61" s="184"/>
    </row>
    <row r="62" spans="1:15" x14ac:dyDescent="0.25">
      <c r="A62" s="187"/>
      <c r="B62" s="187"/>
      <c r="C62" s="187"/>
      <c r="D62" s="187"/>
      <c r="E62" s="187"/>
      <c r="F62" s="187"/>
      <c r="G62" s="180"/>
      <c r="H62" s="181"/>
      <c r="I62" s="181"/>
      <c r="J62" s="181"/>
      <c r="K62" s="195" t="s">
        <v>36</v>
      </c>
      <c r="L62" s="212" t="s">
        <v>203</v>
      </c>
      <c r="M62" s="198"/>
      <c r="N62" s="213">
        <f>SUM(N63:N78)</f>
        <v>0</v>
      </c>
      <c r="O62" s="184"/>
    </row>
    <row r="63" spans="1:15" x14ac:dyDescent="0.25">
      <c r="A63" s="187"/>
      <c r="B63" s="187"/>
      <c r="C63" s="187"/>
      <c r="D63" s="187"/>
      <c r="E63" s="187"/>
      <c r="F63" s="187"/>
      <c r="G63" s="180"/>
      <c r="H63" s="181"/>
      <c r="I63" s="181"/>
      <c r="J63" s="181"/>
      <c r="K63" s="214"/>
      <c r="L63" s="215" t="s">
        <v>204</v>
      </c>
      <c r="M63" s="216">
        <v>0</v>
      </c>
      <c r="N63" s="217"/>
      <c r="O63" s="218"/>
    </row>
    <row r="64" spans="1:15" x14ac:dyDescent="0.25">
      <c r="A64" s="187"/>
      <c r="B64" s="187"/>
      <c r="C64" s="187"/>
      <c r="D64" s="187"/>
      <c r="E64" s="187"/>
      <c r="F64" s="187"/>
      <c r="G64" s="180"/>
      <c r="H64" s="181"/>
      <c r="I64" s="181"/>
      <c r="J64" s="181"/>
      <c r="K64" s="214"/>
      <c r="L64" s="215" t="s">
        <v>205</v>
      </c>
      <c r="M64" s="216">
        <v>0</v>
      </c>
      <c r="N64" s="217"/>
      <c r="O64" s="218"/>
    </row>
    <row r="65" spans="1:15" x14ac:dyDescent="0.25">
      <c r="A65" s="187"/>
      <c r="B65" s="187"/>
      <c r="C65" s="187"/>
      <c r="D65" s="187"/>
      <c r="E65" s="187"/>
      <c r="F65" s="187"/>
      <c r="G65" s="180"/>
      <c r="H65" s="181"/>
      <c r="I65" s="181"/>
      <c r="J65" s="181"/>
      <c r="K65" s="214"/>
      <c r="L65" s="215" t="s">
        <v>206</v>
      </c>
      <c r="M65" s="216"/>
      <c r="N65" s="217"/>
      <c r="O65" s="218"/>
    </row>
    <row r="66" spans="1:15" x14ac:dyDescent="0.25">
      <c r="A66" s="187"/>
      <c r="B66" s="187"/>
      <c r="C66" s="187"/>
      <c r="D66" s="187"/>
      <c r="E66" s="187"/>
      <c r="F66" s="187"/>
      <c r="G66" s="180"/>
      <c r="H66" s="181"/>
      <c r="I66" s="181"/>
      <c r="J66" s="181"/>
      <c r="K66" s="214"/>
      <c r="L66" s="215" t="s">
        <v>207</v>
      </c>
      <c r="M66" s="216"/>
      <c r="N66" s="217"/>
      <c r="O66" s="218"/>
    </row>
    <row r="67" spans="1:15" x14ac:dyDescent="0.25">
      <c r="A67" s="187"/>
      <c r="B67" s="187"/>
      <c r="C67" s="187"/>
      <c r="D67" s="187"/>
      <c r="E67" s="187"/>
      <c r="F67" s="187"/>
      <c r="G67" s="180"/>
      <c r="H67" s="181"/>
      <c r="I67" s="181"/>
      <c r="J67" s="181"/>
      <c r="K67" s="214"/>
      <c r="L67" s="215" t="s">
        <v>208</v>
      </c>
      <c r="M67" s="216"/>
      <c r="N67" s="217"/>
      <c r="O67" s="218"/>
    </row>
    <row r="68" spans="1:15" x14ac:dyDescent="0.25">
      <c r="A68" s="187"/>
      <c r="B68" s="187"/>
      <c r="C68" s="187"/>
      <c r="D68" s="187"/>
      <c r="E68" s="187"/>
      <c r="F68" s="187"/>
      <c r="G68" s="180"/>
      <c r="H68" s="181"/>
      <c r="I68" s="181"/>
      <c r="J68" s="181"/>
      <c r="K68" s="214"/>
      <c r="L68" s="215" t="s">
        <v>209</v>
      </c>
      <c r="M68" s="216"/>
      <c r="N68" s="217"/>
      <c r="O68" s="218"/>
    </row>
    <row r="69" spans="1:15" x14ac:dyDescent="0.25">
      <c r="A69" s="187"/>
      <c r="B69" s="187"/>
      <c r="C69" s="187"/>
      <c r="D69" s="187"/>
      <c r="E69" s="187"/>
      <c r="F69" s="187"/>
      <c r="G69" s="180"/>
      <c r="H69" s="181"/>
      <c r="I69" s="181"/>
      <c r="J69" s="181"/>
      <c r="K69" s="214"/>
      <c r="L69" s="215" t="s">
        <v>210</v>
      </c>
      <c r="M69" s="216"/>
      <c r="N69" s="217"/>
      <c r="O69" s="218"/>
    </row>
    <row r="70" spans="1:15" x14ac:dyDescent="0.25">
      <c r="A70" s="187"/>
      <c r="B70" s="187"/>
      <c r="C70" s="187"/>
      <c r="D70" s="187"/>
      <c r="E70" s="187"/>
      <c r="F70" s="187"/>
      <c r="G70" s="180"/>
      <c r="H70" s="181"/>
      <c r="I70" s="181"/>
      <c r="J70" s="181"/>
      <c r="K70" s="214"/>
      <c r="L70" s="215" t="s">
        <v>211</v>
      </c>
      <c r="M70" s="216"/>
      <c r="N70" s="217"/>
      <c r="O70" s="218"/>
    </row>
    <row r="71" spans="1:15" x14ac:dyDescent="0.25">
      <c r="A71" s="187"/>
      <c r="B71" s="187"/>
      <c r="C71" s="187"/>
      <c r="D71" s="187"/>
      <c r="E71" s="187"/>
      <c r="F71" s="187"/>
      <c r="G71" s="180"/>
      <c r="H71" s="181"/>
      <c r="I71" s="181"/>
      <c r="J71" s="181"/>
      <c r="K71" s="214"/>
      <c r="L71" s="215" t="s">
        <v>212</v>
      </c>
      <c r="M71" s="216"/>
      <c r="N71" s="217"/>
      <c r="O71" s="218"/>
    </row>
    <row r="72" spans="1:15" x14ac:dyDescent="0.25">
      <c r="A72" s="187"/>
      <c r="B72" s="187"/>
      <c r="C72" s="187"/>
      <c r="D72" s="187"/>
      <c r="E72" s="187"/>
      <c r="F72" s="187"/>
      <c r="G72" s="180"/>
      <c r="H72" s="181"/>
      <c r="I72" s="181"/>
      <c r="J72" s="181"/>
      <c r="K72" s="214"/>
      <c r="L72" s="215" t="s">
        <v>213</v>
      </c>
      <c r="M72" s="216"/>
      <c r="N72" s="217"/>
      <c r="O72" s="218"/>
    </row>
    <row r="73" spans="1:15" x14ac:dyDescent="0.25">
      <c r="A73" s="187"/>
      <c r="B73" s="187"/>
      <c r="C73" s="187"/>
      <c r="D73" s="187"/>
      <c r="E73" s="187"/>
      <c r="F73" s="187"/>
      <c r="G73" s="180"/>
      <c r="H73" s="181"/>
      <c r="I73" s="181"/>
      <c r="J73" s="181"/>
      <c r="K73" s="214"/>
      <c r="L73" s="215" t="s">
        <v>214</v>
      </c>
      <c r="M73" s="216"/>
      <c r="N73" s="217"/>
      <c r="O73" s="218"/>
    </row>
    <row r="74" spans="1:15" x14ac:dyDescent="0.25">
      <c r="A74" s="187"/>
      <c r="B74" s="187"/>
      <c r="C74" s="187"/>
      <c r="D74" s="187"/>
      <c r="E74" s="187"/>
      <c r="F74" s="187"/>
      <c r="G74" s="180"/>
      <c r="H74" s="181"/>
      <c r="I74" s="181"/>
      <c r="J74" s="181"/>
      <c r="K74" s="214"/>
      <c r="L74" s="215" t="s">
        <v>215</v>
      </c>
      <c r="M74" s="216"/>
      <c r="N74" s="217"/>
      <c r="O74" s="218"/>
    </row>
    <row r="75" spans="1:15" x14ac:dyDescent="0.25">
      <c r="A75" s="187"/>
      <c r="B75" s="187"/>
      <c r="C75" s="187"/>
      <c r="D75" s="187"/>
      <c r="E75" s="187"/>
      <c r="F75" s="187"/>
      <c r="G75" s="180"/>
      <c r="H75" s="181"/>
      <c r="I75" s="181"/>
      <c r="J75" s="181"/>
      <c r="K75" s="214"/>
      <c r="L75" s="215" t="s">
        <v>216</v>
      </c>
      <c r="M75" s="216"/>
      <c r="N75" s="217"/>
      <c r="O75" s="218"/>
    </row>
    <row r="76" spans="1:15" x14ac:dyDescent="0.25">
      <c r="A76" s="187"/>
      <c r="B76" s="187"/>
      <c r="C76" s="187"/>
      <c r="D76" s="187"/>
      <c r="E76" s="187"/>
      <c r="F76" s="187"/>
      <c r="G76" s="180"/>
      <c r="H76" s="181"/>
      <c r="I76" s="181"/>
      <c r="J76" s="181"/>
      <c r="K76" s="214"/>
      <c r="L76" s="215" t="s">
        <v>217</v>
      </c>
      <c r="M76" s="216"/>
      <c r="N76" s="217"/>
      <c r="O76" s="218"/>
    </row>
    <row r="77" spans="1:15" x14ac:dyDescent="0.25">
      <c r="A77" s="187"/>
      <c r="B77" s="187"/>
      <c r="C77" s="187"/>
      <c r="D77" s="187"/>
      <c r="E77" s="187"/>
      <c r="F77" s="187"/>
      <c r="G77" s="180"/>
      <c r="H77" s="181"/>
      <c r="I77" s="181"/>
      <c r="J77" s="181"/>
      <c r="K77" s="214"/>
      <c r="L77" s="215" t="s">
        <v>218</v>
      </c>
      <c r="M77" s="216"/>
      <c r="N77" s="217"/>
      <c r="O77" s="218"/>
    </row>
    <row r="78" spans="1:15" x14ac:dyDescent="0.25">
      <c r="A78" s="187"/>
      <c r="B78" s="187"/>
      <c r="C78" s="187"/>
      <c r="D78" s="187"/>
      <c r="E78" s="187"/>
      <c r="F78" s="187"/>
      <c r="G78" s="180"/>
      <c r="H78" s="181"/>
      <c r="I78" s="181"/>
      <c r="J78" s="181"/>
      <c r="K78" s="214"/>
      <c r="L78" s="215" t="s">
        <v>219</v>
      </c>
      <c r="M78" s="216"/>
      <c r="N78" s="217"/>
      <c r="O78" s="218"/>
    </row>
    <row r="79" spans="1:15" x14ac:dyDescent="0.25">
      <c r="A79" s="187"/>
      <c r="B79" s="187"/>
      <c r="C79" s="187"/>
      <c r="D79" s="187"/>
      <c r="E79" s="187"/>
      <c r="F79" s="187"/>
      <c r="G79" s="180"/>
      <c r="H79" s="181"/>
      <c r="I79" s="181"/>
      <c r="J79" s="181"/>
      <c r="K79" s="195" t="s">
        <v>23</v>
      </c>
      <c r="L79" s="219" t="s">
        <v>220</v>
      </c>
      <c r="M79" s="198"/>
      <c r="N79" s="220">
        <f>N80</f>
        <v>0</v>
      </c>
      <c r="O79" s="184"/>
    </row>
    <row r="80" spans="1:15" x14ac:dyDescent="0.25">
      <c r="A80" s="221"/>
      <c r="B80" s="221"/>
      <c r="C80" s="221"/>
      <c r="D80" s="221"/>
      <c r="E80" s="221"/>
      <c r="F80" s="221"/>
      <c r="G80" s="222"/>
      <c r="H80" s="223"/>
      <c r="I80" s="223"/>
      <c r="J80" s="223"/>
      <c r="K80" s="224"/>
      <c r="L80" s="225" t="s">
        <v>221</v>
      </c>
      <c r="M80" s="226"/>
      <c r="N80" s="192"/>
      <c r="O80" s="184"/>
    </row>
    <row r="81" spans="1:15" x14ac:dyDescent="0.25">
      <c r="A81" s="187"/>
      <c r="B81" s="187"/>
      <c r="C81" s="187"/>
      <c r="D81" s="187"/>
      <c r="E81" s="187"/>
      <c r="F81" s="187"/>
      <c r="G81" s="180"/>
      <c r="H81" s="181"/>
      <c r="I81" s="181"/>
      <c r="J81" s="181"/>
      <c r="K81" s="195" t="s">
        <v>26</v>
      </c>
      <c r="L81" s="190" t="s">
        <v>222</v>
      </c>
      <c r="M81" s="198"/>
      <c r="N81" s="194">
        <f>SUM(N82:N84)</f>
        <v>0</v>
      </c>
      <c r="O81" s="184"/>
    </row>
    <row r="82" spans="1:15" x14ac:dyDescent="0.25">
      <c r="A82" s="221"/>
      <c r="B82" s="221"/>
      <c r="C82" s="221"/>
      <c r="D82" s="221"/>
      <c r="E82" s="221"/>
      <c r="F82" s="221"/>
      <c r="G82" s="222"/>
      <c r="H82" s="223"/>
      <c r="I82" s="223"/>
      <c r="J82" s="223"/>
      <c r="K82" s="224"/>
      <c r="L82" s="225" t="s">
        <v>223</v>
      </c>
      <c r="M82" s="226"/>
      <c r="N82" s="192"/>
      <c r="O82" s="184"/>
    </row>
    <row r="83" spans="1:15" x14ac:dyDescent="0.25">
      <c r="A83" s="221"/>
      <c r="B83" s="221"/>
      <c r="C83" s="221"/>
      <c r="D83" s="221"/>
      <c r="E83" s="221"/>
      <c r="F83" s="221"/>
      <c r="G83" s="222"/>
      <c r="H83" s="223"/>
      <c r="I83" s="223"/>
      <c r="J83" s="223"/>
      <c r="K83" s="224"/>
      <c r="L83" s="225" t="s">
        <v>224</v>
      </c>
      <c r="M83" s="226"/>
      <c r="N83" s="192"/>
      <c r="O83" s="184"/>
    </row>
    <row r="84" spans="1:15" x14ac:dyDescent="0.25">
      <c r="A84" s="221"/>
      <c r="B84" s="221"/>
      <c r="C84" s="221"/>
      <c r="D84" s="221"/>
      <c r="E84" s="221"/>
      <c r="F84" s="221"/>
      <c r="G84" s="222"/>
      <c r="H84" s="223"/>
      <c r="I84" s="223"/>
      <c r="J84" s="223"/>
      <c r="K84" s="224"/>
      <c r="L84" s="225" t="s">
        <v>225</v>
      </c>
      <c r="M84" s="226"/>
      <c r="N84" s="192"/>
      <c r="O84" s="184"/>
    </row>
    <row r="85" spans="1:15" x14ac:dyDescent="0.25">
      <c r="A85" s="187"/>
      <c r="B85" s="187"/>
      <c r="C85" s="187"/>
      <c r="D85" s="187"/>
      <c r="E85" s="187"/>
      <c r="F85" s="187"/>
      <c r="G85" s="180"/>
      <c r="H85" s="181"/>
      <c r="I85" s="181"/>
      <c r="J85" s="181"/>
      <c r="K85" s="195" t="s">
        <v>40</v>
      </c>
      <c r="L85" s="190" t="s">
        <v>41</v>
      </c>
      <c r="M85" s="198"/>
      <c r="N85" s="194">
        <f>SUM(N86:N89)</f>
        <v>1020000</v>
      </c>
      <c r="O85" s="184"/>
    </row>
    <row r="86" spans="1:15" x14ac:dyDescent="0.25">
      <c r="A86" s="221"/>
      <c r="B86" s="221"/>
      <c r="C86" s="221"/>
      <c r="D86" s="221"/>
      <c r="E86" s="221"/>
      <c r="F86" s="221"/>
      <c r="G86" s="222"/>
      <c r="H86" s="223"/>
      <c r="I86" s="223"/>
      <c r="J86" s="223"/>
      <c r="K86" s="224"/>
      <c r="L86" s="225" t="s">
        <v>226</v>
      </c>
      <c r="M86" s="226"/>
      <c r="N86" s="192">
        <v>400000</v>
      </c>
      <c r="O86" s="184"/>
    </row>
    <row r="87" spans="1:15" x14ac:dyDescent="0.25">
      <c r="A87" s="221"/>
      <c r="B87" s="221"/>
      <c r="C87" s="221"/>
      <c r="D87" s="221"/>
      <c r="E87" s="221"/>
      <c r="F87" s="221"/>
      <c r="G87" s="222"/>
      <c r="H87" s="223"/>
      <c r="I87" s="223"/>
      <c r="J87" s="223"/>
      <c r="K87" s="224"/>
      <c r="L87" s="225" t="s">
        <v>227</v>
      </c>
      <c r="M87" s="226"/>
      <c r="N87" s="192">
        <v>340000</v>
      </c>
      <c r="O87" s="184"/>
    </row>
    <row r="88" spans="1:15" x14ac:dyDescent="0.25">
      <c r="A88" s="221"/>
      <c r="B88" s="221"/>
      <c r="C88" s="221"/>
      <c r="D88" s="221"/>
      <c r="E88" s="221"/>
      <c r="F88" s="221"/>
      <c r="G88" s="222"/>
      <c r="H88" s="223"/>
      <c r="I88" s="223"/>
      <c r="J88" s="223"/>
      <c r="K88" s="224"/>
      <c r="L88" s="225" t="s">
        <v>228</v>
      </c>
      <c r="M88" s="226"/>
      <c r="N88" s="192">
        <v>280000</v>
      </c>
      <c r="O88" s="184"/>
    </row>
    <row r="89" spans="1:15" x14ac:dyDescent="0.25">
      <c r="A89" s="221"/>
      <c r="B89" s="221"/>
      <c r="C89" s="221"/>
      <c r="D89" s="221"/>
      <c r="E89" s="221"/>
      <c r="F89" s="221"/>
      <c r="G89" s="222"/>
      <c r="H89" s="223"/>
      <c r="I89" s="223"/>
      <c r="J89" s="223"/>
      <c r="K89" s="224"/>
      <c r="L89" s="225" t="s">
        <v>229</v>
      </c>
      <c r="M89" s="226"/>
      <c r="N89" s="192"/>
      <c r="O89" s="184"/>
    </row>
    <row r="90" spans="1:15" x14ac:dyDescent="0.25">
      <c r="A90" s="187"/>
      <c r="B90" s="187"/>
      <c r="C90" s="187"/>
      <c r="D90" s="187"/>
      <c r="E90" s="187"/>
      <c r="F90" s="187"/>
      <c r="G90" s="180"/>
      <c r="H90" s="181"/>
      <c r="I90" s="181"/>
      <c r="J90" s="181"/>
      <c r="K90" s="195" t="s">
        <v>42</v>
      </c>
      <c r="L90" s="227" t="s">
        <v>230</v>
      </c>
      <c r="M90" s="198"/>
      <c r="N90" s="194">
        <f>N91</f>
        <v>0</v>
      </c>
      <c r="O90" s="184"/>
    </row>
    <row r="91" spans="1:15" x14ac:dyDescent="0.25">
      <c r="A91" s="187"/>
      <c r="B91" s="187"/>
      <c r="C91" s="187"/>
      <c r="D91" s="187"/>
      <c r="E91" s="187"/>
      <c r="F91" s="187"/>
      <c r="G91" s="180"/>
      <c r="H91" s="181"/>
      <c r="I91" s="181"/>
      <c r="J91" s="181"/>
      <c r="K91" s="195"/>
      <c r="L91" s="228" t="s">
        <v>231</v>
      </c>
      <c r="M91" s="198">
        <v>0</v>
      </c>
      <c r="N91" s="192"/>
      <c r="O91" s="184"/>
    </row>
    <row r="92" spans="1:15" x14ac:dyDescent="0.25">
      <c r="A92" s="187"/>
      <c r="B92" s="187"/>
      <c r="C92" s="187"/>
      <c r="D92" s="187"/>
      <c r="E92" s="187"/>
      <c r="F92" s="187"/>
      <c r="G92" s="180"/>
      <c r="H92" s="181"/>
      <c r="I92" s="181"/>
      <c r="J92" s="181"/>
      <c r="K92" s="195" t="s">
        <v>44</v>
      </c>
      <c r="L92" s="227" t="s">
        <v>45</v>
      </c>
      <c r="M92" s="198"/>
      <c r="N92" s="194">
        <f>SUM(N93:N94)</f>
        <v>0</v>
      </c>
      <c r="O92" s="184"/>
    </row>
    <row r="93" spans="1:15" x14ac:dyDescent="0.25">
      <c r="A93" s="187"/>
      <c r="B93" s="187"/>
      <c r="C93" s="187"/>
      <c r="D93" s="187"/>
      <c r="E93" s="187"/>
      <c r="F93" s="187"/>
      <c r="G93" s="180"/>
      <c r="H93" s="181"/>
      <c r="I93" s="181"/>
      <c r="J93" s="181"/>
      <c r="K93" s="195"/>
      <c r="L93" s="228" t="s">
        <v>232</v>
      </c>
      <c r="M93" s="198">
        <v>0</v>
      </c>
      <c r="N93" s="192"/>
      <c r="O93" s="184"/>
    </row>
    <row r="94" spans="1:15" x14ac:dyDescent="0.25">
      <c r="A94" s="187"/>
      <c r="B94" s="187"/>
      <c r="C94" s="187"/>
      <c r="D94" s="187"/>
      <c r="E94" s="187"/>
      <c r="F94" s="187"/>
      <c r="G94" s="180"/>
      <c r="H94" s="181"/>
      <c r="I94" s="181"/>
      <c r="J94" s="181"/>
      <c r="K94" s="195"/>
      <c r="L94" s="228" t="s">
        <v>233</v>
      </c>
      <c r="M94" s="198">
        <v>0</v>
      </c>
      <c r="N94" s="192"/>
      <c r="O94" s="184"/>
    </row>
    <row r="95" spans="1:15" x14ac:dyDescent="0.25">
      <c r="A95" s="187"/>
      <c r="B95" s="187"/>
      <c r="C95" s="187"/>
      <c r="D95" s="187"/>
      <c r="E95" s="187"/>
      <c r="F95" s="187"/>
      <c r="G95" s="180"/>
      <c r="H95" s="181"/>
      <c r="I95" s="181"/>
      <c r="J95" s="181"/>
      <c r="K95" s="182"/>
      <c r="L95" s="228"/>
      <c r="M95" s="198"/>
      <c r="N95" s="192"/>
      <c r="O95" s="184"/>
    </row>
    <row r="96" spans="1:15" x14ac:dyDescent="0.25">
      <c r="A96" s="193"/>
      <c r="B96" s="177">
        <v>1</v>
      </c>
      <c r="C96" s="178" t="s">
        <v>21</v>
      </c>
      <c r="D96" s="178" t="s">
        <v>22</v>
      </c>
      <c r="E96" s="177">
        <v>38</v>
      </c>
      <c r="F96" s="179" t="s">
        <v>23</v>
      </c>
      <c r="G96" s="180">
        <v>5</v>
      </c>
      <c r="H96" s="181">
        <v>2</v>
      </c>
      <c r="I96" s="181">
        <v>2</v>
      </c>
      <c r="J96" s="185" t="s">
        <v>21</v>
      </c>
      <c r="K96" s="182"/>
      <c r="L96" s="229" t="s">
        <v>234</v>
      </c>
      <c r="M96" s="198">
        <v>0</v>
      </c>
      <c r="N96" s="194">
        <f>N97+N99</f>
        <v>270000</v>
      </c>
      <c r="O96" s="184"/>
    </row>
    <row r="97" spans="1:15" x14ac:dyDescent="0.25">
      <c r="A97" s="187"/>
      <c r="B97" s="187"/>
      <c r="C97" s="187"/>
      <c r="D97" s="187"/>
      <c r="E97" s="187"/>
      <c r="F97" s="187"/>
      <c r="G97" s="180"/>
      <c r="H97" s="181"/>
      <c r="I97" s="181"/>
      <c r="J97" s="181"/>
      <c r="K97" s="195" t="s">
        <v>34</v>
      </c>
      <c r="L97" s="229" t="s">
        <v>47</v>
      </c>
      <c r="M97" s="198">
        <v>0</v>
      </c>
      <c r="N97" s="194">
        <f>N98</f>
        <v>0</v>
      </c>
      <c r="O97" s="184"/>
    </row>
    <row r="98" spans="1:15" x14ac:dyDescent="0.25">
      <c r="A98" s="193"/>
      <c r="B98" s="193"/>
      <c r="C98" s="193"/>
      <c r="D98" s="193"/>
      <c r="E98" s="193"/>
      <c r="F98" s="193"/>
      <c r="G98" s="180"/>
      <c r="H98" s="181"/>
      <c r="I98" s="181"/>
      <c r="J98" s="181"/>
      <c r="K98" s="182"/>
      <c r="L98" s="201" t="s">
        <v>235</v>
      </c>
      <c r="M98" s="198">
        <v>0</v>
      </c>
      <c r="N98" s="192"/>
      <c r="O98" s="184"/>
    </row>
    <row r="99" spans="1:15" x14ac:dyDescent="0.25">
      <c r="A99" s="193"/>
      <c r="B99" s="193"/>
      <c r="C99" s="193"/>
      <c r="D99" s="193"/>
      <c r="E99" s="193"/>
      <c r="F99" s="193"/>
      <c r="G99" s="180"/>
      <c r="H99" s="181"/>
      <c r="I99" s="181"/>
      <c r="J99" s="185"/>
      <c r="K99" s="195" t="s">
        <v>49</v>
      </c>
      <c r="L99" s="229" t="s">
        <v>236</v>
      </c>
      <c r="M99" s="198"/>
      <c r="N99" s="194">
        <f>N100</f>
        <v>270000</v>
      </c>
      <c r="O99" s="184"/>
    </row>
    <row r="100" spans="1:15" x14ac:dyDescent="0.25">
      <c r="A100" s="193"/>
      <c r="B100" s="193"/>
      <c r="C100" s="193"/>
      <c r="D100" s="193"/>
      <c r="E100" s="193"/>
      <c r="F100" s="193"/>
      <c r="G100" s="180"/>
      <c r="H100" s="181"/>
      <c r="I100" s="181"/>
      <c r="J100" s="185"/>
      <c r="K100" s="195"/>
      <c r="L100" s="201" t="s">
        <v>237</v>
      </c>
      <c r="M100" s="198"/>
      <c r="N100" s="192">
        <v>270000</v>
      </c>
      <c r="O100" s="184"/>
    </row>
    <row r="101" spans="1:15" x14ac:dyDescent="0.25">
      <c r="A101" s="193"/>
      <c r="B101" s="193"/>
      <c r="C101" s="193"/>
      <c r="D101" s="193"/>
      <c r="E101" s="193"/>
      <c r="F101" s="193"/>
      <c r="G101" s="180"/>
      <c r="H101" s="181"/>
      <c r="I101" s="181"/>
      <c r="J101" s="185"/>
      <c r="K101" s="195"/>
      <c r="L101" s="201"/>
      <c r="M101" s="198"/>
      <c r="N101" s="192"/>
      <c r="O101" s="184"/>
    </row>
    <row r="102" spans="1:15" x14ac:dyDescent="0.25">
      <c r="A102" s="193"/>
      <c r="B102" s="177">
        <v>1</v>
      </c>
      <c r="C102" s="178" t="s">
        <v>21</v>
      </c>
      <c r="D102" s="178" t="s">
        <v>22</v>
      </c>
      <c r="E102" s="177">
        <v>38</v>
      </c>
      <c r="F102" s="179" t="s">
        <v>23</v>
      </c>
      <c r="G102" s="180">
        <v>5</v>
      </c>
      <c r="H102" s="181">
        <v>2</v>
      </c>
      <c r="I102" s="181">
        <v>2</v>
      </c>
      <c r="J102" s="185" t="s">
        <v>32</v>
      </c>
      <c r="K102" s="195"/>
      <c r="L102" s="229" t="s">
        <v>51</v>
      </c>
      <c r="M102" s="198"/>
      <c r="N102" s="194">
        <f>N103+N105+N108</f>
        <v>922200</v>
      </c>
      <c r="O102" s="184"/>
    </row>
    <row r="103" spans="1:15" x14ac:dyDescent="0.25">
      <c r="A103" s="193"/>
      <c r="B103" s="193"/>
      <c r="C103" s="193"/>
      <c r="D103" s="193"/>
      <c r="E103" s="193"/>
      <c r="F103" s="193"/>
      <c r="G103" s="180"/>
      <c r="H103" s="181"/>
      <c r="I103" s="181"/>
      <c r="J103" s="185"/>
      <c r="K103" s="195" t="s">
        <v>49</v>
      </c>
      <c r="L103" s="229" t="s">
        <v>238</v>
      </c>
      <c r="M103" s="198"/>
      <c r="N103" s="194">
        <f>N104</f>
        <v>759300</v>
      </c>
      <c r="O103" s="184"/>
    </row>
    <row r="104" spans="1:15" x14ac:dyDescent="0.25">
      <c r="A104" s="193"/>
      <c r="B104" s="193"/>
      <c r="C104" s="193"/>
      <c r="D104" s="193"/>
      <c r="E104" s="193"/>
      <c r="F104" s="193"/>
      <c r="G104" s="180"/>
      <c r="H104" s="181"/>
      <c r="I104" s="181"/>
      <c r="J104" s="185"/>
      <c r="K104" s="195"/>
      <c r="L104" s="201" t="s">
        <v>239</v>
      </c>
      <c r="M104" s="198"/>
      <c r="N104" s="192">
        <v>759300</v>
      </c>
      <c r="O104" s="184"/>
    </row>
    <row r="105" spans="1:15" x14ac:dyDescent="0.25">
      <c r="A105" s="193"/>
      <c r="B105" s="193"/>
      <c r="C105" s="193"/>
      <c r="D105" s="193"/>
      <c r="E105" s="193"/>
      <c r="F105" s="193"/>
      <c r="G105" s="180"/>
      <c r="H105" s="181"/>
      <c r="I105" s="181"/>
      <c r="J105" s="185"/>
      <c r="K105" s="195" t="s">
        <v>53</v>
      </c>
      <c r="L105" s="229" t="s">
        <v>54</v>
      </c>
      <c r="M105" s="198"/>
      <c r="N105" s="194">
        <f>SUM(N106:N107)</f>
        <v>2900</v>
      </c>
      <c r="O105" s="184"/>
    </row>
    <row r="106" spans="1:15" x14ac:dyDescent="0.25">
      <c r="A106" s="193"/>
      <c r="B106" s="193"/>
      <c r="C106" s="193"/>
      <c r="D106" s="193"/>
      <c r="E106" s="193"/>
      <c r="F106" s="193"/>
      <c r="G106" s="180"/>
      <c r="H106" s="181"/>
      <c r="I106" s="181"/>
      <c r="J106" s="181"/>
      <c r="K106" s="195"/>
      <c r="L106" s="201" t="s">
        <v>240</v>
      </c>
      <c r="M106" s="198"/>
      <c r="N106" s="192"/>
      <c r="O106" s="184"/>
    </row>
    <row r="107" spans="1:15" x14ac:dyDescent="0.25">
      <c r="A107" s="193"/>
      <c r="B107" s="193"/>
      <c r="C107" s="193"/>
      <c r="D107" s="193"/>
      <c r="E107" s="193"/>
      <c r="F107" s="193"/>
      <c r="G107" s="180"/>
      <c r="H107" s="181"/>
      <c r="I107" s="181"/>
      <c r="J107" s="181"/>
      <c r="K107" s="182"/>
      <c r="L107" s="210" t="s">
        <v>241</v>
      </c>
      <c r="M107" s="198"/>
      <c r="N107" s="192">
        <v>2900</v>
      </c>
      <c r="O107" s="184"/>
    </row>
    <row r="108" spans="1:15" x14ac:dyDescent="0.25">
      <c r="A108" s="193"/>
      <c r="B108" s="193"/>
      <c r="C108" s="193"/>
      <c r="D108" s="193"/>
      <c r="E108" s="193"/>
      <c r="F108" s="193"/>
      <c r="G108" s="180"/>
      <c r="H108" s="181"/>
      <c r="I108" s="181"/>
      <c r="J108" s="185"/>
      <c r="K108" s="195" t="s">
        <v>55</v>
      </c>
      <c r="L108" s="227" t="s">
        <v>242</v>
      </c>
      <c r="M108" s="198"/>
      <c r="N108" s="194">
        <f>N109</f>
        <v>160000</v>
      </c>
      <c r="O108" s="184"/>
    </row>
    <row r="109" spans="1:15" x14ac:dyDescent="0.25">
      <c r="A109" s="193"/>
      <c r="B109" s="193"/>
      <c r="C109" s="193"/>
      <c r="D109" s="193"/>
      <c r="E109" s="193"/>
      <c r="F109" s="193"/>
      <c r="G109" s="180"/>
      <c r="H109" s="181"/>
      <c r="I109" s="181"/>
      <c r="J109" s="185"/>
      <c r="K109" s="195"/>
      <c r="L109" s="228" t="s">
        <v>243</v>
      </c>
      <c r="M109" s="198"/>
      <c r="N109" s="192">
        <v>160000</v>
      </c>
      <c r="O109" s="184"/>
    </row>
    <row r="110" spans="1:15" x14ac:dyDescent="0.25">
      <c r="A110" s="193"/>
      <c r="B110" s="193"/>
      <c r="C110" s="193"/>
      <c r="D110" s="193"/>
      <c r="E110" s="193"/>
      <c r="F110" s="193"/>
      <c r="G110" s="180"/>
      <c r="H110" s="181"/>
      <c r="I110" s="181"/>
      <c r="J110" s="185"/>
      <c r="K110" s="195"/>
      <c r="L110" s="228"/>
      <c r="M110" s="198"/>
      <c r="N110" s="192"/>
      <c r="O110" s="184"/>
    </row>
    <row r="111" spans="1:15" x14ac:dyDescent="0.25">
      <c r="A111" s="193"/>
      <c r="B111" s="177">
        <v>1</v>
      </c>
      <c r="C111" s="178" t="s">
        <v>21</v>
      </c>
      <c r="D111" s="178" t="s">
        <v>22</v>
      </c>
      <c r="E111" s="177">
        <v>38</v>
      </c>
      <c r="F111" s="179" t="s">
        <v>23</v>
      </c>
      <c r="G111" s="180">
        <v>5</v>
      </c>
      <c r="H111" s="181">
        <v>2</v>
      </c>
      <c r="I111" s="181">
        <v>2</v>
      </c>
      <c r="J111" s="195" t="s">
        <v>34</v>
      </c>
      <c r="K111" s="195"/>
      <c r="L111" s="229" t="s">
        <v>51</v>
      </c>
      <c r="M111" s="198"/>
      <c r="N111" s="194">
        <f>N112</f>
        <v>0</v>
      </c>
      <c r="O111" s="184"/>
    </row>
    <row r="112" spans="1:15" x14ac:dyDescent="0.25">
      <c r="A112" s="193"/>
      <c r="B112" s="193"/>
      <c r="C112" s="193"/>
      <c r="D112" s="193"/>
      <c r="E112" s="193"/>
      <c r="F112" s="193"/>
      <c r="G112" s="180"/>
      <c r="H112" s="181"/>
      <c r="I112" s="181"/>
      <c r="J112" s="185"/>
      <c r="K112" s="195" t="s">
        <v>21</v>
      </c>
      <c r="L112" s="229" t="s">
        <v>58</v>
      </c>
      <c r="M112" s="198"/>
      <c r="N112" s="194">
        <f>SUM(N113:N114)</f>
        <v>0</v>
      </c>
      <c r="O112" s="184"/>
    </row>
    <row r="113" spans="1:15" x14ac:dyDescent="0.25">
      <c r="A113" s="193"/>
      <c r="B113" s="193"/>
      <c r="C113" s="193"/>
      <c r="D113" s="193"/>
      <c r="E113" s="193"/>
      <c r="F113" s="193"/>
      <c r="G113" s="180"/>
      <c r="H113" s="181"/>
      <c r="I113" s="181"/>
      <c r="J113" s="185"/>
      <c r="K113" s="195"/>
      <c r="L113" s="201" t="s">
        <v>244</v>
      </c>
      <c r="M113" s="198"/>
      <c r="N113" s="192"/>
      <c r="O113" s="184"/>
    </row>
    <row r="114" spans="1:15" x14ac:dyDescent="0.25">
      <c r="A114" s="193"/>
      <c r="B114" s="193"/>
      <c r="C114" s="193"/>
      <c r="D114" s="193"/>
      <c r="E114" s="193"/>
      <c r="F114" s="193"/>
      <c r="G114" s="180"/>
      <c r="H114" s="181"/>
      <c r="I114" s="181"/>
      <c r="J114" s="185"/>
      <c r="K114" s="195"/>
      <c r="L114" s="201" t="s">
        <v>245</v>
      </c>
      <c r="M114" s="198"/>
      <c r="N114" s="192"/>
      <c r="O114" s="184"/>
    </row>
    <row r="115" spans="1:15" x14ac:dyDescent="0.25">
      <c r="A115" s="193"/>
      <c r="B115" s="193"/>
      <c r="C115" s="193"/>
      <c r="D115" s="193"/>
      <c r="E115" s="193"/>
      <c r="F115" s="193"/>
      <c r="G115" s="180"/>
      <c r="H115" s="181"/>
      <c r="I115" s="181"/>
      <c r="J115" s="185"/>
      <c r="K115" s="195"/>
      <c r="L115" s="201"/>
      <c r="M115" s="198"/>
      <c r="N115" s="192"/>
      <c r="O115" s="184"/>
    </row>
    <row r="116" spans="1:15" x14ac:dyDescent="0.25">
      <c r="A116" s="193"/>
      <c r="B116" s="177">
        <v>1</v>
      </c>
      <c r="C116" s="178" t="s">
        <v>21</v>
      </c>
      <c r="D116" s="178" t="s">
        <v>22</v>
      </c>
      <c r="E116" s="177">
        <v>38</v>
      </c>
      <c r="F116" s="179" t="s">
        <v>23</v>
      </c>
      <c r="G116" s="180">
        <v>5</v>
      </c>
      <c r="H116" s="181">
        <v>2</v>
      </c>
      <c r="I116" s="181">
        <v>2</v>
      </c>
      <c r="J116" s="195" t="s">
        <v>36</v>
      </c>
      <c r="K116" s="195"/>
      <c r="L116" s="229" t="s">
        <v>59</v>
      </c>
      <c r="M116" s="198"/>
      <c r="N116" s="194">
        <f>N117+N119</f>
        <v>0</v>
      </c>
      <c r="O116" s="184"/>
    </row>
    <row r="117" spans="1:15" x14ac:dyDescent="0.25">
      <c r="A117" s="193"/>
      <c r="B117" s="193"/>
      <c r="C117" s="193"/>
      <c r="D117" s="193"/>
      <c r="E117" s="193"/>
      <c r="F117" s="193"/>
      <c r="G117" s="180"/>
      <c r="H117" s="181"/>
      <c r="I117" s="181"/>
      <c r="J117" s="185"/>
      <c r="K117" s="195" t="s">
        <v>22</v>
      </c>
      <c r="L117" s="229" t="s">
        <v>60</v>
      </c>
      <c r="M117" s="198"/>
      <c r="N117" s="194">
        <f>N118</f>
        <v>0</v>
      </c>
      <c r="O117" s="184"/>
    </row>
    <row r="118" spans="1:15" x14ac:dyDescent="0.25">
      <c r="A118" s="193"/>
      <c r="B118" s="193"/>
      <c r="C118" s="193"/>
      <c r="D118" s="193"/>
      <c r="E118" s="193"/>
      <c r="F118" s="193"/>
      <c r="G118" s="180"/>
      <c r="H118" s="181"/>
      <c r="I118" s="181"/>
      <c r="J118" s="185"/>
      <c r="K118" s="195"/>
      <c r="L118" s="201" t="s">
        <v>246</v>
      </c>
      <c r="M118" s="198"/>
      <c r="N118" s="192"/>
      <c r="O118" s="184"/>
    </row>
    <row r="119" spans="1:15" x14ac:dyDescent="0.25">
      <c r="A119" s="193"/>
      <c r="B119" s="193"/>
      <c r="C119" s="193"/>
      <c r="D119" s="193"/>
      <c r="E119" s="193"/>
      <c r="F119" s="193"/>
      <c r="G119" s="180"/>
      <c r="H119" s="181"/>
      <c r="I119" s="181"/>
      <c r="J119" s="185"/>
      <c r="K119" s="195" t="s">
        <v>34</v>
      </c>
      <c r="L119" s="229" t="s">
        <v>247</v>
      </c>
      <c r="M119" s="198"/>
      <c r="N119" s="194">
        <f>SUM(N120:N121)</f>
        <v>0</v>
      </c>
      <c r="O119" s="184"/>
    </row>
    <row r="120" spans="1:15" x14ac:dyDescent="0.25">
      <c r="A120" s="193"/>
      <c r="B120" s="193"/>
      <c r="C120" s="193"/>
      <c r="D120" s="193"/>
      <c r="E120" s="193"/>
      <c r="F120" s="193"/>
      <c r="G120" s="180"/>
      <c r="H120" s="181"/>
      <c r="I120" s="181"/>
      <c r="J120" s="185"/>
      <c r="K120" s="195"/>
      <c r="L120" s="201" t="s">
        <v>246</v>
      </c>
      <c r="M120" s="198"/>
      <c r="N120" s="194"/>
      <c r="O120" s="184"/>
    </row>
    <row r="121" spans="1:15" x14ac:dyDescent="0.25">
      <c r="A121" s="193"/>
      <c r="B121" s="193"/>
      <c r="C121" s="193"/>
      <c r="D121" s="193"/>
      <c r="E121" s="193"/>
      <c r="F121" s="193"/>
      <c r="G121" s="180"/>
      <c r="H121" s="181"/>
      <c r="I121" s="181"/>
      <c r="J121" s="185"/>
      <c r="K121" s="195"/>
      <c r="L121" s="201" t="s">
        <v>248</v>
      </c>
      <c r="M121" s="198"/>
      <c r="N121" s="192"/>
      <c r="O121" s="184"/>
    </row>
    <row r="122" spans="1:15" x14ac:dyDescent="0.25">
      <c r="A122" s="193"/>
      <c r="B122" s="193"/>
      <c r="C122" s="193"/>
      <c r="D122" s="193"/>
      <c r="E122" s="193"/>
      <c r="F122" s="193"/>
      <c r="G122" s="180"/>
      <c r="H122" s="181"/>
      <c r="I122" s="181"/>
      <c r="J122" s="185"/>
      <c r="K122" s="195"/>
      <c r="L122" s="201"/>
      <c r="M122" s="198"/>
      <c r="N122" s="192"/>
      <c r="O122" s="184"/>
    </row>
    <row r="123" spans="1:15" x14ac:dyDescent="0.25">
      <c r="A123" s="193"/>
      <c r="B123" s="177">
        <v>1</v>
      </c>
      <c r="C123" s="178" t="s">
        <v>21</v>
      </c>
      <c r="D123" s="178" t="s">
        <v>22</v>
      </c>
      <c r="E123" s="177">
        <v>38</v>
      </c>
      <c r="F123" s="179" t="s">
        <v>23</v>
      </c>
      <c r="G123" s="180">
        <v>5</v>
      </c>
      <c r="H123" s="181">
        <v>2</v>
      </c>
      <c r="I123" s="181">
        <v>2</v>
      </c>
      <c r="J123" s="189" t="s">
        <v>49</v>
      </c>
      <c r="K123" s="189"/>
      <c r="L123" s="227" t="s">
        <v>249</v>
      </c>
      <c r="M123" s="230"/>
      <c r="N123" s="231">
        <f>N124+N135</f>
        <v>556100</v>
      </c>
      <c r="O123" s="230"/>
    </row>
    <row r="124" spans="1:15" x14ac:dyDescent="0.25">
      <c r="A124" s="193"/>
      <c r="B124" s="193"/>
      <c r="C124" s="193"/>
      <c r="D124" s="193"/>
      <c r="E124" s="193"/>
      <c r="F124" s="193"/>
      <c r="G124" s="180"/>
      <c r="H124" s="181"/>
      <c r="I124" s="181"/>
      <c r="J124" s="185"/>
      <c r="K124" s="195" t="s">
        <v>22</v>
      </c>
      <c r="L124" s="229" t="s">
        <v>250</v>
      </c>
      <c r="M124" s="198">
        <v>0</v>
      </c>
      <c r="N124" s="194">
        <f>SUM(N125:N134)</f>
        <v>0</v>
      </c>
      <c r="O124" s="184"/>
    </row>
    <row r="125" spans="1:15" x14ac:dyDescent="0.25">
      <c r="A125" s="193"/>
      <c r="B125" s="193"/>
      <c r="C125" s="193"/>
      <c r="D125" s="193"/>
      <c r="E125" s="193"/>
      <c r="F125" s="193"/>
      <c r="G125" s="180"/>
      <c r="H125" s="181"/>
      <c r="I125" s="181"/>
      <c r="J125" s="185"/>
      <c r="K125" s="195"/>
      <c r="L125" s="201" t="s">
        <v>251</v>
      </c>
      <c r="M125" s="198"/>
      <c r="N125" s="192"/>
      <c r="O125" s="184"/>
    </row>
    <row r="126" spans="1:15" x14ac:dyDescent="0.25">
      <c r="A126" s="193"/>
      <c r="B126" s="193"/>
      <c r="C126" s="193"/>
      <c r="D126" s="193"/>
      <c r="E126" s="193"/>
      <c r="F126" s="193"/>
      <c r="G126" s="180"/>
      <c r="H126" s="181"/>
      <c r="I126" s="181"/>
      <c r="J126" s="185"/>
      <c r="K126" s="195"/>
      <c r="L126" s="201" t="s">
        <v>252</v>
      </c>
      <c r="M126" s="198">
        <v>0</v>
      </c>
      <c r="N126" s="192"/>
      <c r="O126" s="184"/>
    </row>
    <row r="127" spans="1:15" x14ac:dyDescent="0.25">
      <c r="A127" s="187"/>
      <c r="B127" s="187"/>
      <c r="C127" s="187"/>
      <c r="D127" s="187"/>
      <c r="E127" s="187"/>
      <c r="F127" s="187"/>
      <c r="G127" s="180"/>
      <c r="H127" s="181"/>
      <c r="I127" s="181"/>
      <c r="J127" s="185"/>
      <c r="K127" s="195"/>
      <c r="L127" s="232" t="s">
        <v>253</v>
      </c>
      <c r="M127" s="198"/>
      <c r="N127" s="192"/>
      <c r="O127" s="184"/>
    </row>
    <row r="128" spans="1:15" x14ac:dyDescent="0.25">
      <c r="A128" s="187"/>
      <c r="B128" s="187"/>
      <c r="C128" s="187"/>
      <c r="D128" s="187"/>
      <c r="E128" s="187"/>
      <c r="F128" s="187"/>
      <c r="G128" s="180"/>
      <c r="H128" s="181"/>
      <c r="I128" s="181"/>
      <c r="J128" s="185"/>
      <c r="K128" s="195"/>
      <c r="L128" s="228" t="s">
        <v>254</v>
      </c>
      <c r="M128" s="233"/>
      <c r="N128" s="234"/>
      <c r="O128" s="233"/>
    </row>
    <row r="129" spans="1:15" x14ac:dyDescent="0.25">
      <c r="A129" s="187"/>
      <c r="B129" s="187"/>
      <c r="C129" s="187"/>
      <c r="D129" s="187"/>
      <c r="E129" s="187"/>
      <c r="F129" s="187"/>
      <c r="G129" s="180"/>
      <c r="H129" s="181"/>
      <c r="I129" s="181"/>
      <c r="J129" s="185"/>
      <c r="K129" s="195"/>
      <c r="L129" s="232" t="s">
        <v>255</v>
      </c>
      <c r="M129" s="198"/>
      <c r="N129" s="192"/>
      <c r="O129" s="184"/>
    </row>
    <row r="130" spans="1:15" x14ac:dyDescent="0.25">
      <c r="A130" s="187"/>
      <c r="B130" s="187"/>
      <c r="C130" s="187"/>
      <c r="D130" s="187"/>
      <c r="E130" s="187"/>
      <c r="F130" s="187"/>
      <c r="G130" s="180"/>
      <c r="H130" s="181"/>
      <c r="I130" s="181"/>
      <c r="J130" s="185"/>
      <c r="K130" s="195"/>
      <c r="L130" s="232" t="s">
        <v>256</v>
      </c>
      <c r="M130" s="198"/>
      <c r="N130" s="192"/>
      <c r="O130" s="184"/>
    </row>
    <row r="131" spans="1:15" x14ac:dyDescent="0.25">
      <c r="A131" s="187"/>
      <c r="B131" s="187"/>
      <c r="C131" s="187"/>
      <c r="D131" s="187"/>
      <c r="E131" s="187"/>
      <c r="F131" s="187"/>
      <c r="G131" s="180"/>
      <c r="H131" s="181"/>
      <c r="I131" s="181"/>
      <c r="J131" s="185"/>
      <c r="K131" s="195"/>
      <c r="L131" s="232" t="s">
        <v>257</v>
      </c>
      <c r="M131" s="198"/>
      <c r="N131" s="192"/>
      <c r="O131" s="184"/>
    </row>
    <row r="132" spans="1:15" x14ac:dyDescent="0.25">
      <c r="A132" s="187"/>
      <c r="B132" s="187"/>
      <c r="C132" s="187"/>
      <c r="D132" s="187"/>
      <c r="E132" s="187"/>
      <c r="F132" s="187"/>
      <c r="G132" s="180"/>
      <c r="H132" s="181"/>
      <c r="I132" s="181"/>
      <c r="J132" s="185"/>
      <c r="K132" s="195"/>
      <c r="L132" s="232" t="s">
        <v>258</v>
      </c>
      <c r="M132" s="198"/>
      <c r="N132" s="192"/>
      <c r="O132" s="184"/>
    </row>
    <row r="133" spans="1:15" x14ac:dyDescent="0.25">
      <c r="A133" s="193"/>
      <c r="B133" s="193"/>
      <c r="C133" s="193"/>
      <c r="D133" s="193"/>
      <c r="E133" s="193"/>
      <c r="F133" s="193"/>
      <c r="G133" s="180"/>
      <c r="H133" s="181"/>
      <c r="I133" s="181"/>
      <c r="J133" s="185"/>
      <c r="K133" s="195"/>
      <c r="L133" s="201" t="s">
        <v>259</v>
      </c>
      <c r="M133" s="198"/>
      <c r="N133" s="192"/>
      <c r="O133" s="184"/>
    </row>
    <row r="134" spans="1:15" x14ac:dyDescent="0.25">
      <c r="A134" s="187"/>
      <c r="B134" s="187"/>
      <c r="C134" s="187"/>
      <c r="D134" s="187"/>
      <c r="E134" s="187"/>
      <c r="F134" s="187"/>
      <c r="G134" s="180"/>
      <c r="H134" s="181"/>
      <c r="I134" s="181"/>
      <c r="J134" s="185"/>
      <c r="K134" s="195"/>
      <c r="L134" s="232" t="s">
        <v>260</v>
      </c>
      <c r="M134" s="198"/>
      <c r="N134" s="192"/>
      <c r="O134" s="184"/>
    </row>
    <row r="135" spans="1:15" x14ac:dyDescent="0.25">
      <c r="A135" s="193"/>
      <c r="B135" s="193"/>
      <c r="C135" s="193"/>
      <c r="D135" s="193"/>
      <c r="E135" s="193"/>
      <c r="F135" s="193"/>
      <c r="G135" s="180"/>
      <c r="H135" s="181"/>
      <c r="I135" s="181"/>
      <c r="J135" s="185"/>
      <c r="K135" s="195" t="s">
        <v>21</v>
      </c>
      <c r="L135" s="229" t="s">
        <v>261</v>
      </c>
      <c r="M135" s="198">
        <v>0</v>
      </c>
      <c r="N135" s="194">
        <f>SUM(N136:N137)</f>
        <v>556100</v>
      </c>
      <c r="O135" s="184"/>
    </row>
    <row r="136" spans="1:15" x14ac:dyDescent="0.25">
      <c r="A136" s="193"/>
      <c r="B136" s="193"/>
      <c r="C136" s="193"/>
      <c r="D136" s="193"/>
      <c r="E136" s="193"/>
      <c r="F136" s="193"/>
      <c r="G136" s="180"/>
      <c r="H136" s="181"/>
      <c r="I136" s="181"/>
      <c r="J136" s="185"/>
      <c r="K136" s="195"/>
      <c r="L136" s="201" t="s">
        <v>262</v>
      </c>
      <c r="M136" s="235"/>
      <c r="N136" s="236">
        <v>556100</v>
      </c>
      <c r="O136" s="236"/>
    </row>
    <row r="137" spans="1:15" x14ac:dyDescent="0.25">
      <c r="A137" s="193"/>
      <c r="B137" s="193"/>
      <c r="C137" s="193"/>
      <c r="D137" s="193"/>
      <c r="E137" s="193"/>
      <c r="F137" s="193"/>
      <c r="G137" s="180"/>
      <c r="H137" s="181"/>
      <c r="I137" s="181"/>
      <c r="J137" s="185"/>
      <c r="K137" s="195"/>
      <c r="L137" s="201" t="s">
        <v>263</v>
      </c>
      <c r="M137" s="198"/>
      <c r="N137" s="192"/>
      <c r="O137" s="184"/>
    </row>
    <row r="138" spans="1:15" x14ac:dyDescent="0.25">
      <c r="A138" s="193"/>
      <c r="B138" s="193"/>
      <c r="C138" s="193"/>
      <c r="D138" s="193"/>
      <c r="E138" s="193"/>
      <c r="F138" s="193"/>
      <c r="G138" s="180"/>
      <c r="H138" s="181"/>
      <c r="I138" s="181"/>
      <c r="J138" s="185"/>
      <c r="K138" s="195"/>
      <c r="L138" s="201"/>
      <c r="M138" s="198"/>
      <c r="N138" s="192"/>
      <c r="O138" s="184"/>
    </row>
    <row r="139" spans="1:15" x14ac:dyDescent="0.25">
      <c r="A139" s="187"/>
      <c r="B139" s="177">
        <v>1</v>
      </c>
      <c r="C139" s="178" t="s">
        <v>21</v>
      </c>
      <c r="D139" s="178" t="s">
        <v>22</v>
      </c>
      <c r="E139" s="177">
        <v>38</v>
      </c>
      <c r="F139" s="179" t="s">
        <v>23</v>
      </c>
      <c r="G139" s="180">
        <v>5</v>
      </c>
      <c r="H139" s="181">
        <v>2</v>
      </c>
      <c r="I139" s="181">
        <v>2</v>
      </c>
      <c r="J139" s="185" t="s">
        <v>42</v>
      </c>
      <c r="K139" s="195"/>
      <c r="L139" s="190" t="s">
        <v>264</v>
      </c>
      <c r="M139" s="198"/>
      <c r="N139" s="194">
        <f>N140</f>
        <v>0</v>
      </c>
      <c r="O139" s="184"/>
    </row>
    <row r="140" spans="1:15" x14ac:dyDescent="0.25">
      <c r="A140" s="187"/>
      <c r="B140" s="187"/>
      <c r="C140" s="187"/>
      <c r="D140" s="187"/>
      <c r="E140" s="187"/>
      <c r="F140" s="187"/>
      <c r="G140" s="180"/>
      <c r="H140" s="181"/>
      <c r="I140" s="181"/>
      <c r="J140" s="185"/>
      <c r="K140" s="195" t="s">
        <v>21</v>
      </c>
      <c r="L140" s="190" t="s">
        <v>265</v>
      </c>
      <c r="M140" s="198"/>
      <c r="N140" s="194">
        <f>SUM(N141:N147)</f>
        <v>0</v>
      </c>
      <c r="O140" s="184"/>
    </row>
    <row r="141" spans="1:15" x14ac:dyDescent="0.25">
      <c r="A141" s="187"/>
      <c r="B141" s="187"/>
      <c r="C141" s="187"/>
      <c r="D141" s="187"/>
      <c r="E141" s="187"/>
      <c r="F141" s="187"/>
      <c r="G141" s="180"/>
      <c r="H141" s="181"/>
      <c r="I141" s="181"/>
      <c r="J141" s="185"/>
      <c r="K141" s="195"/>
      <c r="L141" s="196" t="s">
        <v>266</v>
      </c>
      <c r="M141" s="198"/>
      <c r="N141" s="192"/>
      <c r="O141" s="184"/>
    </row>
    <row r="142" spans="1:15" x14ac:dyDescent="0.25">
      <c r="A142" s="187"/>
      <c r="B142" s="187"/>
      <c r="C142" s="187"/>
      <c r="D142" s="187"/>
      <c r="E142" s="187"/>
      <c r="F142" s="187"/>
      <c r="G142" s="180"/>
      <c r="H142" s="181"/>
      <c r="I142" s="181"/>
      <c r="J142" s="185"/>
      <c r="K142" s="195"/>
      <c r="L142" s="196" t="s">
        <v>267</v>
      </c>
      <c r="M142" s="198"/>
      <c r="N142" s="192"/>
      <c r="O142" s="184"/>
    </row>
    <row r="143" spans="1:15" x14ac:dyDescent="0.25">
      <c r="A143" s="193"/>
      <c r="B143" s="193"/>
      <c r="C143" s="193"/>
      <c r="D143" s="193"/>
      <c r="E143" s="193"/>
      <c r="F143" s="193"/>
      <c r="G143" s="188"/>
      <c r="H143" s="189"/>
      <c r="I143" s="189"/>
      <c r="J143" s="189"/>
      <c r="K143" s="189"/>
      <c r="L143" s="228" t="s">
        <v>268</v>
      </c>
      <c r="M143" s="198"/>
      <c r="N143" s="192"/>
      <c r="O143" s="184"/>
    </row>
    <row r="144" spans="1:15" ht="25.5" x14ac:dyDescent="0.25">
      <c r="A144" s="193"/>
      <c r="B144" s="193"/>
      <c r="C144" s="193"/>
      <c r="D144" s="193"/>
      <c r="E144" s="193"/>
      <c r="F144" s="193"/>
      <c r="G144" s="188"/>
      <c r="H144" s="189"/>
      <c r="I144" s="189"/>
      <c r="J144" s="189"/>
      <c r="K144" s="189"/>
      <c r="L144" s="228" t="s">
        <v>269</v>
      </c>
      <c r="M144" s="198"/>
      <c r="N144" s="192"/>
      <c r="O144" s="184"/>
    </row>
    <row r="145" spans="1:15" ht="25.5" x14ac:dyDescent="0.25">
      <c r="A145" s="193"/>
      <c r="B145" s="193"/>
      <c r="C145" s="193"/>
      <c r="D145" s="193"/>
      <c r="E145" s="193"/>
      <c r="F145" s="193"/>
      <c r="G145" s="188"/>
      <c r="H145" s="189"/>
      <c r="I145" s="189"/>
      <c r="J145" s="189"/>
      <c r="K145" s="189"/>
      <c r="L145" s="228" t="s">
        <v>270</v>
      </c>
      <c r="M145" s="198"/>
      <c r="N145" s="192"/>
      <c r="O145" s="184"/>
    </row>
    <row r="146" spans="1:15" x14ac:dyDescent="0.25">
      <c r="A146" s="193"/>
      <c r="B146" s="193"/>
      <c r="C146" s="193"/>
      <c r="D146" s="193"/>
      <c r="E146" s="193"/>
      <c r="F146" s="193"/>
      <c r="G146" s="188"/>
      <c r="H146" s="189"/>
      <c r="I146" s="189"/>
      <c r="J146" s="189"/>
      <c r="K146" s="189"/>
      <c r="L146" s="228" t="s">
        <v>271</v>
      </c>
      <c r="M146" s="198"/>
      <c r="N146" s="192"/>
      <c r="O146" s="184"/>
    </row>
    <row r="147" spans="1:15" x14ac:dyDescent="0.25">
      <c r="A147" s="193"/>
      <c r="B147" s="193"/>
      <c r="C147" s="193"/>
      <c r="D147" s="193"/>
      <c r="E147" s="193"/>
      <c r="F147" s="193"/>
      <c r="G147" s="188"/>
      <c r="H147" s="189"/>
      <c r="I147" s="189"/>
      <c r="J147" s="189"/>
      <c r="K147" s="189"/>
      <c r="L147" s="228" t="s">
        <v>272</v>
      </c>
      <c r="M147" s="198"/>
      <c r="N147" s="192"/>
      <c r="O147" s="184"/>
    </row>
    <row r="148" spans="1:15" x14ac:dyDescent="0.25">
      <c r="A148" s="193"/>
      <c r="B148" s="193"/>
      <c r="C148" s="193"/>
      <c r="D148" s="193"/>
      <c r="E148" s="193"/>
      <c r="F148" s="193"/>
      <c r="G148" s="188"/>
      <c r="H148" s="189"/>
      <c r="I148" s="189"/>
      <c r="J148" s="189"/>
      <c r="K148" s="189"/>
      <c r="L148" s="228"/>
      <c r="M148" s="198"/>
      <c r="N148" s="192"/>
      <c r="O148" s="184"/>
    </row>
    <row r="149" spans="1:15" x14ac:dyDescent="0.25">
      <c r="A149" s="193"/>
      <c r="B149" s="177">
        <v>1</v>
      </c>
      <c r="C149" s="178" t="s">
        <v>21</v>
      </c>
      <c r="D149" s="178" t="s">
        <v>22</v>
      </c>
      <c r="E149" s="177">
        <v>38</v>
      </c>
      <c r="F149" s="179" t="s">
        <v>23</v>
      </c>
      <c r="G149" s="180">
        <v>5</v>
      </c>
      <c r="H149" s="181">
        <v>2</v>
      </c>
      <c r="I149" s="181">
        <v>2</v>
      </c>
      <c r="J149" s="237" t="s">
        <v>273</v>
      </c>
      <c r="K149" s="189"/>
      <c r="L149" s="227" t="s">
        <v>274</v>
      </c>
      <c r="M149" s="198"/>
      <c r="N149" s="194">
        <f>N150</f>
        <v>0</v>
      </c>
      <c r="O149" s="184"/>
    </row>
    <row r="150" spans="1:15" x14ac:dyDescent="0.25">
      <c r="A150" s="193"/>
      <c r="B150" s="193"/>
      <c r="C150" s="193"/>
      <c r="D150" s="193"/>
      <c r="E150" s="193"/>
      <c r="F150" s="193"/>
      <c r="G150" s="188"/>
      <c r="H150" s="189"/>
      <c r="I150" s="189"/>
      <c r="J150" s="189"/>
      <c r="K150" s="237" t="s">
        <v>21</v>
      </c>
      <c r="L150" s="227" t="s">
        <v>275</v>
      </c>
      <c r="M150" s="198"/>
      <c r="N150" s="194">
        <f>SUM(N151:N152)</f>
        <v>0</v>
      </c>
      <c r="O150" s="184"/>
    </row>
    <row r="151" spans="1:15" ht="25.5" x14ac:dyDescent="0.25">
      <c r="A151" s="193"/>
      <c r="B151" s="193"/>
      <c r="C151" s="193"/>
      <c r="D151" s="193"/>
      <c r="E151" s="193"/>
      <c r="F151" s="193"/>
      <c r="G151" s="188"/>
      <c r="H151" s="189"/>
      <c r="I151" s="189"/>
      <c r="J151" s="189"/>
      <c r="K151" s="237"/>
      <c r="L151" s="228" t="s">
        <v>276</v>
      </c>
      <c r="M151" s="198"/>
      <c r="N151" s="192"/>
      <c r="O151" s="184"/>
    </row>
    <row r="152" spans="1:15" x14ac:dyDescent="0.25">
      <c r="A152" s="193"/>
      <c r="B152" s="193"/>
      <c r="C152" s="193"/>
      <c r="D152" s="193"/>
      <c r="E152" s="193"/>
      <c r="F152" s="193"/>
      <c r="G152" s="188"/>
      <c r="H152" s="189"/>
      <c r="I152" s="189"/>
      <c r="J152" s="189"/>
      <c r="K152" s="237"/>
      <c r="L152" s="228" t="s">
        <v>277</v>
      </c>
      <c r="M152" s="198"/>
      <c r="N152" s="192"/>
      <c r="O152" s="184"/>
    </row>
    <row r="153" spans="1:15" x14ac:dyDescent="0.25">
      <c r="A153" s="193"/>
      <c r="B153" s="193"/>
      <c r="C153" s="193"/>
      <c r="D153" s="193"/>
      <c r="E153" s="193"/>
      <c r="F153" s="193"/>
      <c r="G153" s="188"/>
      <c r="H153" s="189"/>
      <c r="I153" s="189"/>
      <c r="J153" s="189"/>
      <c r="K153" s="237"/>
      <c r="L153" s="228"/>
      <c r="M153" s="198"/>
      <c r="N153" s="192"/>
      <c r="O153" s="184"/>
    </row>
    <row r="154" spans="1:15" x14ac:dyDescent="0.25">
      <c r="A154" s="193"/>
      <c r="B154" s="177">
        <v>1</v>
      </c>
      <c r="C154" s="178" t="s">
        <v>21</v>
      </c>
      <c r="D154" s="178" t="s">
        <v>22</v>
      </c>
      <c r="E154" s="177">
        <v>38</v>
      </c>
      <c r="F154" s="179" t="s">
        <v>23</v>
      </c>
      <c r="G154" s="188" t="s">
        <v>163</v>
      </c>
      <c r="H154" s="189" t="s">
        <v>164</v>
      </c>
      <c r="I154" s="189" t="s">
        <v>164</v>
      </c>
      <c r="J154" s="189" t="s">
        <v>278</v>
      </c>
      <c r="K154" s="237"/>
      <c r="L154" s="230" t="s">
        <v>279</v>
      </c>
      <c r="M154" s="230"/>
      <c r="N154" s="231">
        <f>N155+N157</f>
        <v>0</v>
      </c>
      <c r="O154" s="230"/>
    </row>
    <row r="155" spans="1:15" x14ac:dyDescent="0.25">
      <c r="A155" s="193"/>
      <c r="B155" s="193"/>
      <c r="C155" s="193"/>
      <c r="D155" s="193"/>
      <c r="E155" s="193"/>
      <c r="F155" s="193"/>
      <c r="G155" s="188"/>
      <c r="H155" s="189"/>
      <c r="I155" s="189"/>
      <c r="J155" s="189"/>
      <c r="K155" s="237" t="s">
        <v>22</v>
      </c>
      <c r="L155" s="227" t="s">
        <v>280</v>
      </c>
      <c r="M155" s="230"/>
      <c r="N155" s="231">
        <f>N156</f>
        <v>0</v>
      </c>
      <c r="O155" s="230"/>
    </row>
    <row r="156" spans="1:15" x14ac:dyDescent="0.25">
      <c r="A156" s="193"/>
      <c r="B156" s="193"/>
      <c r="C156" s="193"/>
      <c r="D156" s="193"/>
      <c r="E156" s="193"/>
      <c r="F156" s="193"/>
      <c r="G156" s="188"/>
      <c r="H156" s="189"/>
      <c r="I156" s="189"/>
      <c r="J156" s="189"/>
      <c r="K156" s="237"/>
      <c r="L156" s="228" t="s">
        <v>281</v>
      </c>
      <c r="M156" s="230"/>
      <c r="N156" s="234"/>
      <c r="O156" s="230"/>
    </row>
    <row r="157" spans="1:15" x14ac:dyDescent="0.25">
      <c r="A157" s="193"/>
      <c r="B157" s="193"/>
      <c r="C157" s="193"/>
      <c r="D157" s="193"/>
      <c r="E157" s="193"/>
      <c r="F157" s="193"/>
      <c r="G157" s="188"/>
      <c r="H157" s="189"/>
      <c r="I157" s="189"/>
      <c r="J157" s="189"/>
      <c r="K157" s="237" t="s">
        <v>32</v>
      </c>
      <c r="L157" s="227" t="s">
        <v>71</v>
      </c>
      <c r="M157" s="230"/>
      <c r="N157" s="231">
        <f>N158</f>
        <v>0</v>
      </c>
      <c r="O157" s="230"/>
    </row>
    <row r="158" spans="1:15" x14ac:dyDescent="0.25">
      <c r="A158" s="193"/>
      <c r="B158" s="193"/>
      <c r="C158" s="193"/>
      <c r="D158" s="193"/>
      <c r="E158" s="193"/>
      <c r="F158" s="193"/>
      <c r="G158" s="188"/>
      <c r="H158" s="189"/>
      <c r="I158" s="189"/>
      <c r="J158" s="189"/>
      <c r="K158" s="237"/>
      <c r="L158" s="228" t="s">
        <v>71</v>
      </c>
      <c r="M158" s="230"/>
      <c r="N158" s="234"/>
      <c r="O158" s="230"/>
    </row>
    <row r="159" spans="1:15" x14ac:dyDescent="0.25">
      <c r="A159" s="193"/>
      <c r="B159" s="193"/>
      <c r="C159" s="193"/>
      <c r="D159" s="193"/>
      <c r="E159" s="193"/>
      <c r="F159" s="193"/>
      <c r="G159" s="188"/>
      <c r="H159" s="189"/>
      <c r="I159" s="189"/>
      <c r="J159" s="189"/>
      <c r="K159" s="237"/>
      <c r="L159" s="228"/>
      <c r="M159" s="230"/>
      <c r="N159" s="231"/>
      <c r="O159" s="230"/>
    </row>
    <row r="160" spans="1:15" x14ac:dyDescent="0.25">
      <c r="A160" s="238"/>
      <c r="B160" s="239">
        <v>1</v>
      </c>
      <c r="C160" s="240" t="s">
        <v>21</v>
      </c>
      <c r="D160" s="240" t="s">
        <v>22</v>
      </c>
      <c r="E160" s="239">
        <v>38</v>
      </c>
      <c r="F160" s="241" t="s">
        <v>23</v>
      </c>
      <c r="G160" s="242" t="s">
        <v>163</v>
      </c>
      <c r="H160" s="243" t="s">
        <v>164</v>
      </c>
      <c r="I160" s="243" t="s">
        <v>164</v>
      </c>
      <c r="J160" s="243" t="s">
        <v>282</v>
      </c>
      <c r="K160" s="244"/>
      <c r="L160" s="245" t="s">
        <v>72</v>
      </c>
      <c r="M160" s="246"/>
      <c r="N160" s="247">
        <f>N161+N163+N165+N167</f>
        <v>0</v>
      </c>
      <c r="O160" s="246"/>
    </row>
    <row r="161" spans="1:15" x14ac:dyDescent="0.25">
      <c r="A161" s="193"/>
      <c r="B161" s="239"/>
      <c r="C161" s="240"/>
      <c r="D161" s="240"/>
      <c r="E161" s="239"/>
      <c r="F161" s="239"/>
      <c r="G161" s="242"/>
      <c r="H161" s="243"/>
      <c r="I161" s="243"/>
      <c r="J161" s="243"/>
      <c r="K161" s="237" t="s">
        <v>32</v>
      </c>
      <c r="L161" s="227" t="s">
        <v>283</v>
      </c>
      <c r="M161" s="233"/>
      <c r="N161" s="231">
        <f>N162</f>
        <v>0</v>
      </c>
      <c r="O161" s="233"/>
    </row>
    <row r="162" spans="1:15" x14ac:dyDescent="0.25">
      <c r="A162" s="193"/>
      <c r="B162" s="193"/>
      <c r="C162" s="193"/>
      <c r="D162" s="193"/>
      <c r="E162" s="193"/>
      <c r="F162" s="193"/>
      <c r="G162" s="188"/>
      <c r="H162" s="189"/>
      <c r="I162" s="189"/>
      <c r="J162" s="189"/>
      <c r="K162" s="237"/>
      <c r="L162" s="228" t="s">
        <v>283</v>
      </c>
      <c r="M162" s="233"/>
      <c r="N162" s="234"/>
      <c r="O162" s="233"/>
    </row>
    <row r="163" spans="1:15" x14ac:dyDescent="0.25">
      <c r="A163" s="193"/>
      <c r="B163" s="239"/>
      <c r="C163" s="240"/>
      <c r="D163" s="240"/>
      <c r="E163" s="239"/>
      <c r="F163" s="239"/>
      <c r="G163" s="242"/>
      <c r="H163" s="243"/>
      <c r="I163" s="243"/>
      <c r="J163" s="243"/>
      <c r="K163" s="237" t="s">
        <v>34</v>
      </c>
      <c r="L163" s="227" t="s">
        <v>284</v>
      </c>
      <c r="M163" s="233"/>
      <c r="N163" s="231">
        <f>N164</f>
        <v>0</v>
      </c>
      <c r="O163" s="233"/>
    </row>
    <row r="164" spans="1:15" x14ac:dyDescent="0.25">
      <c r="A164" s="193"/>
      <c r="B164" s="193"/>
      <c r="C164" s="193"/>
      <c r="D164" s="193"/>
      <c r="E164" s="193"/>
      <c r="F164" s="193"/>
      <c r="G164" s="188"/>
      <c r="H164" s="189"/>
      <c r="I164" s="189"/>
      <c r="J164" s="189"/>
      <c r="K164" s="237"/>
      <c r="L164" s="228" t="s">
        <v>285</v>
      </c>
      <c r="M164" s="233"/>
      <c r="N164" s="234"/>
      <c r="O164" s="233"/>
    </row>
    <row r="165" spans="1:15" x14ac:dyDescent="0.25">
      <c r="A165" s="193"/>
      <c r="B165" s="239"/>
      <c r="C165" s="240"/>
      <c r="D165" s="240"/>
      <c r="E165" s="239"/>
      <c r="F165" s="239"/>
      <c r="G165" s="242"/>
      <c r="H165" s="243"/>
      <c r="I165" s="243"/>
      <c r="J165" s="243"/>
      <c r="K165" s="237" t="s">
        <v>23</v>
      </c>
      <c r="L165" s="227" t="s">
        <v>286</v>
      </c>
      <c r="M165" s="233"/>
      <c r="N165" s="231">
        <f>N166</f>
        <v>0</v>
      </c>
      <c r="O165" s="233"/>
    </row>
    <row r="166" spans="1:15" x14ac:dyDescent="0.25">
      <c r="A166" s="193"/>
      <c r="B166" s="193"/>
      <c r="C166" s="193"/>
      <c r="D166" s="193"/>
      <c r="E166" s="193"/>
      <c r="F166" s="193"/>
      <c r="G166" s="188"/>
      <c r="H166" s="189"/>
      <c r="I166" s="189"/>
      <c r="J166" s="189"/>
      <c r="K166" s="237"/>
      <c r="L166" s="228" t="s">
        <v>287</v>
      </c>
      <c r="M166" s="233"/>
      <c r="N166" s="234"/>
      <c r="O166" s="233"/>
    </row>
    <row r="167" spans="1:15" x14ac:dyDescent="0.25">
      <c r="A167" s="193"/>
      <c r="B167" s="239"/>
      <c r="C167" s="240"/>
      <c r="D167" s="240"/>
      <c r="E167" s="239"/>
      <c r="F167" s="239"/>
      <c r="G167" s="242"/>
      <c r="H167" s="243"/>
      <c r="I167" s="243"/>
      <c r="J167" s="243"/>
      <c r="K167" s="237" t="s">
        <v>40</v>
      </c>
      <c r="L167" s="227" t="s">
        <v>288</v>
      </c>
      <c r="M167" s="233"/>
      <c r="N167" s="231">
        <f>N168</f>
        <v>0</v>
      </c>
      <c r="O167" s="233"/>
    </row>
    <row r="168" spans="1:15" x14ac:dyDescent="0.25">
      <c r="A168" s="193"/>
      <c r="B168" s="193"/>
      <c r="C168" s="193"/>
      <c r="D168" s="193"/>
      <c r="E168" s="193"/>
      <c r="F168" s="193"/>
      <c r="G168" s="188"/>
      <c r="H168" s="189"/>
      <c r="I168" s="189"/>
      <c r="J168" s="189"/>
      <c r="K168" s="237"/>
      <c r="L168" s="228" t="s">
        <v>289</v>
      </c>
      <c r="M168" s="233"/>
      <c r="N168" s="234"/>
      <c r="O168" s="233"/>
    </row>
    <row r="169" spans="1:15" x14ac:dyDescent="0.25">
      <c r="A169" s="193"/>
      <c r="B169" s="193"/>
      <c r="C169" s="193"/>
      <c r="D169" s="193"/>
      <c r="E169" s="193"/>
      <c r="F169" s="193"/>
      <c r="G169" s="188"/>
      <c r="H169" s="189"/>
      <c r="I169" s="189"/>
      <c r="J169" s="189"/>
      <c r="K169" s="237"/>
      <c r="L169" s="228"/>
      <c r="M169" s="233"/>
      <c r="N169" s="234"/>
      <c r="O169" s="233"/>
    </row>
    <row r="170" spans="1:15" x14ac:dyDescent="0.25">
      <c r="A170" s="193"/>
      <c r="B170" s="177">
        <v>1</v>
      </c>
      <c r="C170" s="178" t="s">
        <v>21</v>
      </c>
      <c r="D170" s="178" t="s">
        <v>22</v>
      </c>
      <c r="E170" s="177">
        <v>38</v>
      </c>
      <c r="F170" s="179" t="s">
        <v>23</v>
      </c>
      <c r="G170" s="188" t="s">
        <v>163</v>
      </c>
      <c r="H170" s="189" t="s">
        <v>164</v>
      </c>
      <c r="I170" s="189" t="s">
        <v>164</v>
      </c>
      <c r="J170" s="189" t="s">
        <v>93</v>
      </c>
      <c r="K170" s="237"/>
      <c r="L170" s="227" t="s">
        <v>290</v>
      </c>
      <c r="M170" s="233"/>
      <c r="N170" s="231">
        <f>N171+N173</f>
        <v>0</v>
      </c>
      <c r="O170" s="233"/>
    </row>
    <row r="171" spans="1:15" x14ac:dyDescent="0.25">
      <c r="A171" s="193"/>
      <c r="B171" s="193"/>
      <c r="C171" s="193"/>
      <c r="D171" s="193"/>
      <c r="E171" s="193"/>
      <c r="F171" s="193"/>
      <c r="G171" s="188"/>
      <c r="H171" s="189"/>
      <c r="I171" s="189"/>
      <c r="J171" s="189"/>
      <c r="K171" s="237" t="s">
        <v>26</v>
      </c>
      <c r="L171" s="227" t="s">
        <v>291</v>
      </c>
      <c r="M171" s="233"/>
      <c r="N171" s="231">
        <f>N172</f>
        <v>0</v>
      </c>
      <c r="O171" s="233"/>
    </row>
    <row r="172" spans="1:15" x14ac:dyDescent="0.25">
      <c r="A172" s="193"/>
      <c r="B172" s="193"/>
      <c r="C172" s="193"/>
      <c r="D172" s="193"/>
      <c r="E172" s="193"/>
      <c r="F172" s="193"/>
      <c r="G172" s="188"/>
      <c r="H172" s="189"/>
      <c r="I172" s="189"/>
      <c r="J172" s="189"/>
      <c r="K172" s="237"/>
      <c r="L172" s="228" t="s">
        <v>292</v>
      </c>
      <c r="M172" s="233"/>
      <c r="N172" s="234"/>
      <c r="O172" s="233"/>
    </row>
    <row r="173" spans="1:15" x14ac:dyDescent="0.25">
      <c r="A173" s="193"/>
      <c r="B173" s="193"/>
      <c r="C173" s="193"/>
      <c r="D173" s="193"/>
      <c r="E173" s="193"/>
      <c r="F173" s="193"/>
      <c r="G173" s="188"/>
      <c r="H173" s="189"/>
      <c r="I173" s="189"/>
      <c r="J173" s="189"/>
      <c r="K173" s="237" t="s">
        <v>79</v>
      </c>
      <c r="L173" s="227" t="s">
        <v>293</v>
      </c>
      <c r="M173" s="233"/>
      <c r="N173" s="231">
        <f>N174</f>
        <v>0</v>
      </c>
      <c r="O173" s="233"/>
    </row>
    <row r="174" spans="1:15" x14ac:dyDescent="0.25">
      <c r="A174" s="193"/>
      <c r="B174" s="193"/>
      <c r="C174" s="193"/>
      <c r="D174" s="193"/>
      <c r="E174" s="193"/>
      <c r="F174" s="193"/>
      <c r="G174" s="188"/>
      <c r="H174" s="189"/>
      <c r="I174" s="189"/>
      <c r="J174" s="189"/>
      <c r="K174" s="237"/>
      <c r="L174" s="228" t="s">
        <v>294</v>
      </c>
      <c r="M174" s="233"/>
      <c r="N174" s="234"/>
      <c r="O174" s="233"/>
    </row>
    <row r="175" spans="1:15" x14ac:dyDescent="0.25">
      <c r="A175" s="193"/>
      <c r="B175" s="193"/>
      <c r="C175" s="193"/>
      <c r="D175" s="193"/>
      <c r="E175" s="193"/>
      <c r="F175" s="193"/>
      <c r="G175" s="188"/>
      <c r="H175" s="189"/>
      <c r="I175" s="189"/>
      <c r="J175" s="189"/>
      <c r="K175" s="237"/>
      <c r="L175" s="228"/>
      <c r="M175" s="233"/>
      <c r="N175" s="234"/>
      <c r="O175" s="233"/>
    </row>
    <row r="176" spans="1:15" x14ac:dyDescent="0.25">
      <c r="A176" s="193"/>
      <c r="B176" s="177">
        <v>1</v>
      </c>
      <c r="C176" s="178" t="s">
        <v>21</v>
      </c>
      <c r="D176" s="178" t="s">
        <v>22</v>
      </c>
      <c r="E176" s="177">
        <v>38</v>
      </c>
      <c r="F176" s="179" t="s">
        <v>23</v>
      </c>
      <c r="G176" s="188" t="s">
        <v>163</v>
      </c>
      <c r="H176" s="189" t="s">
        <v>164</v>
      </c>
      <c r="I176" s="189" t="s">
        <v>164</v>
      </c>
      <c r="J176" s="237" t="s">
        <v>295</v>
      </c>
      <c r="K176" s="237"/>
      <c r="L176" s="227" t="s">
        <v>81</v>
      </c>
      <c r="M176" s="233"/>
      <c r="N176" s="231">
        <f>N177+N179</f>
        <v>0</v>
      </c>
      <c r="O176" s="233"/>
    </row>
    <row r="177" spans="1:15" x14ac:dyDescent="0.25">
      <c r="A177" s="193"/>
      <c r="B177" s="193"/>
      <c r="C177" s="193"/>
      <c r="D177" s="193"/>
      <c r="E177" s="193"/>
      <c r="F177" s="193"/>
      <c r="G177" s="188"/>
      <c r="H177" s="189"/>
      <c r="I177" s="189"/>
      <c r="J177" s="189"/>
      <c r="K177" s="237" t="s">
        <v>21</v>
      </c>
      <c r="L177" s="227" t="s">
        <v>296</v>
      </c>
      <c r="M177" s="233"/>
      <c r="N177" s="231">
        <f>N178</f>
        <v>0</v>
      </c>
      <c r="O177" s="233"/>
    </row>
    <row r="178" spans="1:15" x14ac:dyDescent="0.25">
      <c r="A178" s="193"/>
      <c r="B178" s="193"/>
      <c r="C178" s="193"/>
      <c r="D178" s="193"/>
      <c r="E178" s="193"/>
      <c r="F178" s="193"/>
      <c r="G178" s="188"/>
      <c r="H178" s="189"/>
      <c r="I178" s="189"/>
      <c r="J178" s="189"/>
      <c r="K178" s="237"/>
      <c r="L178" s="228" t="s">
        <v>297</v>
      </c>
      <c r="M178" s="233"/>
      <c r="N178" s="234"/>
      <c r="O178" s="233"/>
    </row>
    <row r="179" spans="1:15" x14ac:dyDescent="0.25">
      <c r="A179" s="193"/>
      <c r="B179" s="193"/>
      <c r="C179" s="193"/>
      <c r="D179" s="193"/>
      <c r="E179" s="193"/>
      <c r="F179" s="193"/>
      <c r="G179" s="188"/>
      <c r="H179" s="189"/>
      <c r="I179" s="189"/>
      <c r="J179" s="189"/>
      <c r="K179" s="237" t="s">
        <v>32</v>
      </c>
      <c r="L179" s="227" t="s">
        <v>83</v>
      </c>
      <c r="M179" s="233"/>
      <c r="N179" s="231">
        <f>SUM(N180:N181)</f>
        <v>0</v>
      </c>
      <c r="O179" s="233"/>
    </row>
    <row r="180" spans="1:15" x14ac:dyDescent="0.25">
      <c r="A180" s="193"/>
      <c r="B180" s="193"/>
      <c r="C180" s="193"/>
      <c r="D180" s="193"/>
      <c r="E180" s="193"/>
      <c r="F180" s="193"/>
      <c r="G180" s="188"/>
      <c r="H180" s="189"/>
      <c r="I180" s="189"/>
      <c r="J180" s="189"/>
      <c r="K180" s="237"/>
      <c r="L180" s="228" t="s">
        <v>298</v>
      </c>
      <c r="M180" s="233"/>
      <c r="N180" s="234"/>
      <c r="O180" s="233"/>
    </row>
    <row r="181" spans="1:15" x14ac:dyDescent="0.25">
      <c r="A181" s="193"/>
      <c r="B181" s="193"/>
      <c r="C181" s="193"/>
      <c r="D181" s="193"/>
      <c r="E181" s="193"/>
      <c r="F181" s="193"/>
      <c r="G181" s="188"/>
      <c r="H181" s="189"/>
      <c r="I181" s="189"/>
      <c r="J181" s="189"/>
      <c r="K181" s="237"/>
      <c r="L181" s="228" t="s">
        <v>299</v>
      </c>
      <c r="M181" s="233"/>
      <c r="N181" s="234"/>
      <c r="O181" s="233"/>
    </row>
    <row r="182" spans="1:15" x14ac:dyDescent="0.25">
      <c r="A182" s="193"/>
      <c r="B182" s="193"/>
      <c r="C182" s="193"/>
      <c r="D182" s="193"/>
      <c r="E182" s="193"/>
      <c r="F182" s="193"/>
      <c r="G182" s="188"/>
      <c r="H182" s="189"/>
      <c r="I182" s="189"/>
      <c r="J182" s="189"/>
      <c r="K182" s="237"/>
      <c r="L182" s="228"/>
      <c r="M182" s="233"/>
      <c r="N182" s="234"/>
      <c r="O182" s="233"/>
    </row>
    <row r="183" spans="1:15" x14ac:dyDescent="0.25">
      <c r="A183" s="193"/>
      <c r="B183" s="177">
        <v>1</v>
      </c>
      <c r="C183" s="178" t="s">
        <v>21</v>
      </c>
      <c r="D183" s="178" t="s">
        <v>22</v>
      </c>
      <c r="E183" s="177">
        <v>38</v>
      </c>
      <c r="F183" s="179" t="s">
        <v>23</v>
      </c>
      <c r="G183" s="188" t="s">
        <v>163</v>
      </c>
      <c r="H183" s="189" t="s">
        <v>164</v>
      </c>
      <c r="I183" s="189" t="s">
        <v>164</v>
      </c>
      <c r="J183" s="237" t="s">
        <v>300</v>
      </c>
      <c r="K183" s="237"/>
      <c r="L183" s="227" t="s">
        <v>301</v>
      </c>
      <c r="M183" s="233"/>
      <c r="N183" s="231">
        <f>N184</f>
        <v>0</v>
      </c>
      <c r="O183" s="233"/>
    </row>
    <row r="184" spans="1:15" x14ac:dyDescent="0.25">
      <c r="A184" s="193"/>
      <c r="B184" s="193"/>
      <c r="C184" s="193"/>
      <c r="D184" s="193"/>
      <c r="E184" s="193"/>
      <c r="F184" s="193"/>
      <c r="G184" s="188"/>
      <c r="H184" s="189"/>
      <c r="I184" s="189"/>
      <c r="J184" s="189"/>
      <c r="K184" s="237" t="s">
        <v>22</v>
      </c>
      <c r="L184" s="227" t="s">
        <v>85</v>
      </c>
      <c r="M184" s="233"/>
      <c r="N184" s="231">
        <f>SUM(N185:N186)</f>
        <v>0</v>
      </c>
      <c r="O184" s="233"/>
    </row>
    <row r="185" spans="1:15" x14ac:dyDescent="0.25">
      <c r="A185" s="193"/>
      <c r="B185" s="193"/>
      <c r="C185" s="193"/>
      <c r="D185" s="193"/>
      <c r="E185" s="193"/>
      <c r="F185" s="193"/>
      <c r="G185" s="188"/>
      <c r="H185" s="189"/>
      <c r="I185" s="189"/>
      <c r="J185" s="189"/>
      <c r="K185" s="237"/>
      <c r="L185" s="228" t="s">
        <v>302</v>
      </c>
      <c r="M185" s="233"/>
      <c r="N185" s="234"/>
      <c r="O185" s="233"/>
    </row>
    <row r="186" spans="1:15" x14ac:dyDescent="0.25">
      <c r="A186" s="193"/>
      <c r="B186" s="193"/>
      <c r="C186" s="193"/>
      <c r="D186" s="193"/>
      <c r="E186" s="193"/>
      <c r="F186" s="193"/>
      <c r="G186" s="188"/>
      <c r="H186" s="189"/>
      <c r="I186" s="189"/>
      <c r="J186" s="189"/>
      <c r="K186" s="237"/>
      <c r="L186" s="228" t="s">
        <v>303</v>
      </c>
      <c r="M186" s="233"/>
      <c r="N186" s="234"/>
      <c r="O186" s="233"/>
    </row>
    <row r="187" spans="1:15" x14ac:dyDescent="0.25">
      <c r="A187" s="193"/>
      <c r="B187" s="193"/>
      <c r="C187" s="193"/>
      <c r="D187" s="193"/>
      <c r="E187" s="193"/>
      <c r="F187" s="193"/>
      <c r="G187" s="188"/>
      <c r="H187" s="189"/>
      <c r="I187" s="189"/>
      <c r="J187" s="189"/>
      <c r="K187" s="237"/>
      <c r="L187" s="228"/>
      <c r="M187" s="233"/>
      <c r="N187" s="234"/>
      <c r="O187" s="233"/>
    </row>
    <row r="188" spans="1:15" x14ac:dyDescent="0.25">
      <c r="A188" s="193"/>
      <c r="B188" s="177">
        <v>1</v>
      </c>
      <c r="C188" s="178" t="s">
        <v>21</v>
      </c>
      <c r="D188" s="178" t="s">
        <v>22</v>
      </c>
      <c r="E188" s="177">
        <v>38</v>
      </c>
      <c r="F188" s="179" t="s">
        <v>23</v>
      </c>
      <c r="G188" s="188" t="s">
        <v>163</v>
      </c>
      <c r="H188" s="189" t="s">
        <v>164</v>
      </c>
      <c r="I188" s="189" t="s">
        <v>164</v>
      </c>
      <c r="J188" s="237" t="s">
        <v>304</v>
      </c>
      <c r="K188" s="237"/>
      <c r="L188" s="227" t="s">
        <v>305</v>
      </c>
      <c r="M188" s="233"/>
      <c r="N188" s="231">
        <f>N189</f>
        <v>0</v>
      </c>
      <c r="O188" s="233"/>
    </row>
    <row r="189" spans="1:15" x14ac:dyDescent="0.25">
      <c r="A189" s="193"/>
      <c r="B189" s="193"/>
      <c r="C189" s="193"/>
      <c r="D189" s="193"/>
      <c r="E189" s="193"/>
      <c r="F189" s="193"/>
      <c r="G189" s="188"/>
      <c r="H189" s="189"/>
      <c r="I189" s="189"/>
      <c r="J189" s="189"/>
      <c r="K189" s="237" t="s">
        <v>22</v>
      </c>
      <c r="L189" s="227" t="s">
        <v>87</v>
      </c>
      <c r="M189" s="233"/>
      <c r="N189" s="231">
        <f>SUM(N190:N191)</f>
        <v>0</v>
      </c>
      <c r="O189" s="233"/>
    </row>
    <row r="190" spans="1:15" x14ac:dyDescent="0.25">
      <c r="A190" s="193"/>
      <c r="B190" s="193"/>
      <c r="C190" s="193"/>
      <c r="D190" s="193"/>
      <c r="E190" s="193"/>
      <c r="F190" s="193"/>
      <c r="G190" s="188"/>
      <c r="H190" s="189"/>
      <c r="I190" s="189"/>
      <c r="J190" s="189"/>
      <c r="K190" s="237"/>
      <c r="L190" s="228" t="s">
        <v>306</v>
      </c>
      <c r="M190" s="233"/>
      <c r="N190" s="234"/>
      <c r="O190" s="233"/>
    </row>
    <row r="191" spans="1:15" x14ac:dyDescent="0.25">
      <c r="A191" s="193"/>
      <c r="B191" s="193"/>
      <c r="C191" s="193"/>
      <c r="D191" s="193"/>
      <c r="E191" s="193"/>
      <c r="F191" s="193"/>
      <c r="G191" s="188"/>
      <c r="H191" s="189"/>
      <c r="I191" s="189"/>
      <c r="J191" s="189"/>
      <c r="K191" s="237"/>
      <c r="L191" s="228" t="s">
        <v>307</v>
      </c>
      <c r="M191" s="233"/>
      <c r="N191" s="234"/>
      <c r="O191" s="233"/>
    </row>
    <row r="192" spans="1:15" x14ac:dyDescent="0.25">
      <c r="A192" s="193"/>
      <c r="B192" s="193"/>
      <c r="C192" s="193"/>
      <c r="D192" s="193"/>
      <c r="E192" s="193"/>
      <c r="F192" s="193"/>
      <c r="G192" s="188"/>
      <c r="H192" s="189"/>
      <c r="I192" s="189"/>
      <c r="J192" s="189"/>
      <c r="K192" s="237"/>
      <c r="L192" s="228"/>
      <c r="M192" s="233"/>
      <c r="N192" s="234"/>
      <c r="O192" s="233"/>
    </row>
    <row r="193" spans="1:15" x14ac:dyDescent="0.25">
      <c r="A193" s="187"/>
      <c r="B193" s="177">
        <v>1</v>
      </c>
      <c r="C193" s="178" t="s">
        <v>21</v>
      </c>
      <c r="D193" s="178" t="s">
        <v>22</v>
      </c>
      <c r="E193" s="177">
        <v>38</v>
      </c>
      <c r="F193" s="179" t="s">
        <v>23</v>
      </c>
      <c r="G193" s="188" t="s">
        <v>163</v>
      </c>
      <c r="H193" s="189" t="s">
        <v>164</v>
      </c>
      <c r="I193" s="189" t="s">
        <v>165</v>
      </c>
      <c r="J193" s="237"/>
      <c r="K193" s="189"/>
      <c r="L193" s="190" t="s">
        <v>88</v>
      </c>
      <c r="M193" s="198">
        <v>0</v>
      </c>
      <c r="N193" s="194">
        <f>N194+N203</f>
        <v>0</v>
      </c>
      <c r="O193" s="184"/>
    </row>
    <row r="194" spans="1:15" x14ac:dyDescent="0.25">
      <c r="A194" s="193"/>
      <c r="B194" s="177">
        <v>1</v>
      </c>
      <c r="C194" s="178" t="s">
        <v>21</v>
      </c>
      <c r="D194" s="178" t="s">
        <v>22</v>
      </c>
      <c r="E194" s="177">
        <v>38</v>
      </c>
      <c r="F194" s="179" t="s">
        <v>23</v>
      </c>
      <c r="G194" s="188" t="s">
        <v>163</v>
      </c>
      <c r="H194" s="189" t="s">
        <v>164</v>
      </c>
      <c r="I194" s="189" t="s">
        <v>165</v>
      </c>
      <c r="J194" s="237" t="s">
        <v>89</v>
      </c>
      <c r="K194" s="189"/>
      <c r="L194" s="190" t="s">
        <v>308</v>
      </c>
      <c r="M194" s="198">
        <v>0</v>
      </c>
      <c r="N194" s="194">
        <f>N195</f>
        <v>0</v>
      </c>
      <c r="O194" s="184"/>
    </row>
    <row r="195" spans="1:15" x14ac:dyDescent="0.25">
      <c r="A195" s="193"/>
      <c r="B195" s="193"/>
      <c r="C195" s="193"/>
      <c r="D195" s="193"/>
      <c r="E195" s="193"/>
      <c r="F195" s="193"/>
      <c r="G195" s="188"/>
      <c r="H195" s="189"/>
      <c r="I195" s="189"/>
      <c r="J195" s="237"/>
      <c r="K195" s="189" t="s">
        <v>91</v>
      </c>
      <c r="L195" s="248" t="s">
        <v>92</v>
      </c>
      <c r="M195" s="198"/>
      <c r="N195" s="194">
        <f>SUM(N196:N201)</f>
        <v>0</v>
      </c>
      <c r="O195" s="184"/>
    </row>
    <row r="196" spans="1:15" x14ac:dyDescent="0.25">
      <c r="A196" s="193"/>
      <c r="B196" s="193"/>
      <c r="C196" s="193"/>
      <c r="D196" s="193"/>
      <c r="E196" s="193"/>
      <c r="F196" s="193"/>
      <c r="G196" s="188"/>
      <c r="H196" s="189"/>
      <c r="I196" s="189"/>
      <c r="J196" s="237"/>
      <c r="K196" s="189"/>
      <c r="L196" s="196" t="s">
        <v>309</v>
      </c>
      <c r="M196" s="198"/>
      <c r="N196" s="192"/>
      <c r="O196" s="184"/>
    </row>
    <row r="197" spans="1:15" x14ac:dyDescent="0.25">
      <c r="A197" s="193"/>
      <c r="B197" s="177"/>
      <c r="C197" s="178"/>
      <c r="D197" s="178"/>
      <c r="E197" s="177"/>
      <c r="F197" s="179"/>
      <c r="G197" s="188"/>
      <c r="H197" s="189"/>
      <c r="I197" s="189"/>
      <c r="J197" s="237"/>
      <c r="K197" s="189"/>
      <c r="L197" s="196" t="s">
        <v>310</v>
      </c>
      <c r="M197" s="198">
        <v>0</v>
      </c>
      <c r="N197" s="192"/>
      <c r="O197" s="184"/>
    </row>
    <row r="198" spans="1:15" x14ac:dyDescent="0.25">
      <c r="A198" s="193"/>
      <c r="B198" s="193"/>
      <c r="C198" s="193"/>
      <c r="D198" s="193"/>
      <c r="E198" s="193"/>
      <c r="F198" s="193"/>
      <c r="G198" s="188"/>
      <c r="H198" s="189"/>
      <c r="I198" s="189"/>
      <c r="J198" s="237"/>
      <c r="K198" s="189"/>
      <c r="L198" s="196" t="s">
        <v>311</v>
      </c>
      <c r="M198" s="198"/>
      <c r="N198" s="192"/>
      <c r="O198" s="184"/>
    </row>
    <row r="199" spans="1:15" x14ac:dyDescent="0.25">
      <c r="A199" s="193"/>
      <c r="B199" s="193"/>
      <c r="C199" s="193"/>
      <c r="D199" s="193"/>
      <c r="E199" s="193"/>
      <c r="F199" s="193"/>
      <c r="G199" s="188"/>
      <c r="H199" s="189"/>
      <c r="I199" s="189"/>
      <c r="J199" s="237"/>
      <c r="K199" s="189"/>
      <c r="L199" s="196" t="s">
        <v>312</v>
      </c>
      <c r="M199" s="198"/>
      <c r="N199" s="192"/>
      <c r="O199" s="184"/>
    </row>
    <row r="200" spans="1:15" x14ac:dyDescent="0.25">
      <c r="A200" s="193"/>
      <c r="B200" s="193"/>
      <c r="C200" s="193"/>
      <c r="D200" s="193"/>
      <c r="E200" s="193"/>
      <c r="F200" s="193"/>
      <c r="G200" s="188"/>
      <c r="H200" s="189"/>
      <c r="I200" s="189"/>
      <c r="J200" s="237"/>
      <c r="K200" s="237"/>
      <c r="L200" s="196" t="s">
        <v>313</v>
      </c>
      <c r="M200" s="198">
        <v>0</v>
      </c>
      <c r="N200" s="192"/>
      <c r="O200" s="184"/>
    </row>
    <row r="201" spans="1:15" x14ac:dyDescent="0.25">
      <c r="A201" s="193"/>
      <c r="B201" s="193"/>
      <c r="C201" s="193"/>
      <c r="D201" s="193"/>
      <c r="E201" s="193"/>
      <c r="F201" s="193"/>
      <c r="G201" s="188"/>
      <c r="H201" s="189"/>
      <c r="I201" s="189"/>
      <c r="J201" s="237"/>
      <c r="K201" s="249"/>
      <c r="L201" s="196" t="s">
        <v>314</v>
      </c>
      <c r="M201" s="198"/>
      <c r="N201" s="192"/>
      <c r="O201" s="184"/>
    </row>
    <row r="202" spans="1:15" x14ac:dyDescent="0.25">
      <c r="A202" s="176"/>
      <c r="B202" s="176"/>
      <c r="C202" s="176"/>
      <c r="D202" s="176"/>
      <c r="E202" s="176"/>
      <c r="F202" s="176"/>
      <c r="G202" s="250"/>
      <c r="H202" s="251"/>
      <c r="I202" s="251"/>
      <c r="J202" s="252"/>
      <c r="K202" s="251"/>
      <c r="L202" s="196"/>
      <c r="M202" s="198"/>
      <c r="N202" s="192"/>
      <c r="O202" s="184"/>
    </row>
    <row r="203" spans="1:15" x14ac:dyDescent="0.25">
      <c r="A203" s="176"/>
      <c r="B203" s="177">
        <v>1</v>
      </c>
      <c r="C203" s="178" t="s">
        <v>21</v>
      </c>
      <c r="D203" s="178" t="s">
        <v>22</v>
      </c>
      <c r="E203" s="177">
        <v>38</v>
      </c>
      <c r="F203" s="179" t="s">
        <v>23</v>
      </c>
      <c r="G203" s="253" t="s">
        <v>163</v>
      </c>
      <c r="H203" s="237" t="s">
        <v>164</v>
      </c>
      <c r="I203" s="237" t="s">
        <v>165</v>
      </c>
      <c r="J203" s="237" t="s">
        <v>93</v>
      </c>
      <c r="K203" s="189"/>
      <c r="L203" s="190" t="s">
        <v>315</v>
      </c>
      <c r="M203" s="198"/>
      <c r="N203" s="194">
        <f>N204</f>
        <v>0</v>
      </c>
      <c r="O203" s="184"/>
    </row>
    <row r="204" spans="1:15" x14ac:dyDescent="0.25">
      <c r="A204" s="176"/>
      <c r="B204" s="176"/>
      <c r="C204" s="176"/>
      <c r="D204" s="176"/>
      <c r="E204" s="176"/>
      <c r="F204" s="176"/>
      <c r="G204" s="188"/>
      <c r="H204" s="189"/>
      <c r="I204" s="189"/>
      <c r="J204" s="237"/>
      <c r="K204" s="189" t="s">
        <v>95</v>
      </c>
      <c r="L204" s="190" t="s">
        <v>316</v>
      </c>
      <c r="M204" s="198"/>
      <c r="N204" s="194">
        <f>SUM(N205:N206)</f>
        <v>0</v>
      </c>
      <c r="O204" s="184"/>
    </row>
    <row r="205" spans="1:15" x14ac:dyDescent="0.25">
      <c r="A205" s="176"/>
      <c r="B205" s="176"/>
      <c r="C205" s="176"/>
      <c r="D205" s="176"/>
      <c r="E205" s="176"/>
      <c r="F205" s="176"/>
      <c r="G205" s="188"/>
      <c r="H205" s="189"/>
      <c r="I205" s="189"/>
      <c r="J205" s="237"/>
      <c r="K205" s="189"/>
      <c r="L205" s="196" t="s">
        <v>317</v>
      </c>
      <c r="M205" s="198"/>
      <c r="N205" s="192"/>
      <c r="O205" s="184"/>
    </row>
    <row r="206" spans="1:15" ht="15.75" thickBot="1" x14ac:dyDescent="0.3">
      <c r="A206" s="193"/>
      <c r="B206" s="193"/>
      <c r="C206" s="193"/>
      <c r="D206" s="193"/>
      <c r="E206" s="193"/>
      <c r="F206" s="193"/>
      <c r="G206" s="180"/>
      <c r="H206" s="181"/>
      <c r="I206" s="181"/>
      <c r="J206" s="181"/>
      <c r="K206" s="182"/>
      <c r="L206" s="196" t="s">
        <v>318</v>
      </c>
      <c r="M206" s="198">
        <v>0</v>
      </c>
      <c r="N206" s="192"/>
      <c r="O206" s="184"/>
    </row>
    <row r="207" spans="1:15" x14ac:dyDescent="0.25">
      <c r="A207" s="333" t="s">
        <v>319</v>
      </c>
      <c r="B207" s="334"/>
      <c r="C207" s="334"/>
      <c r="D207" s="334"/>
      <c r="E207" s="334"/>
      <c r="F207" s="334"/>
      <c r="G207" s="334"/>
      <c r="H207" s="334"/>
      <c r="I207" s="334"/>
      <c r="J207" s="334"/>
      <c r="K207" s="334"/>
      <c r="L207" s="335"/>
      <c r="M207" s="254">
        <f>+M13</f>
        <v>467173480</v>
      </c>
      <c r="N207" s="255">
        <f>N15</f>
        <v>2768300</v>
      </c>
      <c r="O207" s="256">
        <f>M207-N207</f>
        <v>464405180</v>
      </c>
    </row>
    <row r="208" spans="1:15" ht="19.5" customHeight="1" x14ac:dyDescent="0.25">
      <c r="A208" s="336"/>
      <c r="B208" s="337"/>
      <c r="C208" s="337"/>
      <c r="D208" s="337"/>
      <c r="E208" s="337"/>
      <c r="F208" s="257"/>
      <c r="G208" s="258"/>
      <c r="H208" s="258"/>
      <c r="I208" s="258"/>
      <c r="J208" s="258"/>
      <c r="K208" s="259"/>
      <c r="L208" s="260"/>
      <c r="M208" s="260"/>
      <c r="N208" s="261"/>
      <c r="O208" s="260"/>
    </row>
    <row r="209" spans="1:15" ht="31.5" customHeight="1" x14ac:dyDescent="0.25">
      <c r="A209" s="324" t="s">
        <v>320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</row>
    <row r="210" spans="1:15" x14ac:dyDescent="0.25">
      <c r="A210" s="262"/>
      <c r="B210" s="263"/>
      <c r="C210" s="263"/>
      <c r="D210" s="263"/>
      <c r="E210" s="263"/>
      <c r="F210" s="263"/>
      <c r="G210" s="263"/>
      <c r="H210" s="263"/>
      <c r="I210" s="263"/>
      <c r="J210" s="263"/>
      <c r="K210" s="264"/>
      <c r="L210" s="262"/>
      <c r="M210" s="262"/>
      <c r="N210" s="262"/>
      <c r="O210" s="262"/>
    </row>
    <row r="211" spans="1:15" x14ac:dyDescent="0.25">
      <c r="A211" s="138"/>
      <c r="B211" s="144"/>
      <c r="C211" s="144"/>
      <c r="D211" s="144"/>
      <c r="E211" s="144"/>
      <c r="F211" s="144"/>
      <c r="G211" s="144"/>
      <c r="H211" s="144"/>
      <c r="I211" s="144"/>
      <c r="J211" s="144"/>
      <c r="K211" s="145"/>
      <c r="L211" s="138"/>
      <c r="M211" s="325" t="s">
        <v>321</v>
      </c>
      <c r="N211" s="325"/>
      <c r="O211" s="325"/>
    </row>
    <row r="212" spans="1:15" x14ac:dyDescent="0.25">
      <c r="A212" s="265"/>
      <c r="B212" s="266"/>
      <c r="C212" s="266"/>
      <c r="D212" s="266"/>
      <c r="E212" s="266"/>
      <c r="F212" s="266"/>
      <c r="G212" s="266"/>
      <c r="H212" s="266"/>
      <c r="I212" s="266"/>
      <c r="J212" s="266"/>
      <c r="K212" s="267"/>
      <c r="L212" s="138" t="s">
        <v>239</v>
      </c>
      <c r="M212" s="326" t="s">
        <v>322</v>
      </c>
      <c r="N212" s="326"/>
      <c r="O212" s="326"/>
    </row>
    <row r="213" spans="1:15" x14ac:dyDescent="0.25">
      <c r="A213" s="138"/>
      <c r="B213" s="144"/>
      <c r="C213" s="144"/>
      <c r="D213" s="144"/>
      <c r="E213" s="144"/>
      <c r="F213" s="144"/>
      <c r="G213" s="144"/>
      <c r="H213" s="144"/>
      <c r="I213" s="144"/>
      <c r="J213" s="144"/>
      <c r="K213" s="145"/>
      <c r="L213" s="138"/>
      <c r="M213" s="326" t="s">
        <v>323</v>
      </c>
      <c r="N213" s="326"/>
      <c r="O213" s="326"/>
    </row>
    <row r="214" spans="1:15" x14ac:dyDescent="0.25">
      <c r="A214" s="138"/>
      <c r="B214" s="144"/>
      <c r="C214" s="144"/>
      <c r="D214" s="144"/>
      <c r="E214" s="144"/>
      <c r="F214" s="144"/>
      <c r="G214" s="144"/>
      <c r="H214" s="144"/>
      <c r="I214" s="144"/>
      <c r="J214" s="144"/>
      <c r="K214" s="145"/>
      <c r="L214" s="138"/>
      <c r="M214" s="268"/>
      <c r="N214" s="268"/>
      <c r="O214" s="268"/>
    </row>
    <row r="215" spans="1:15" x14ac:dyDescent="0.25">
      <c r="A215" s="138"/>
      <c r="B215" s="144"/>
      <c r="C215" s="144"/>
      <c r="D215" s="144"/>
      <c r="E215" s="144"/>
      <c r="F215" s="144"/>
      <c r="G215" s="144"/>
      <c r="H215" s="144"/>
      <c r="I215" s="144"/>
      <c r="J215" s="144"/>
      <c r="K215" s="145"/>
      <c r="L215" s="138"/>
      <c r="M215" s="268"/>
      <c r="N215" s="268"/>
      <c r="O215" s="268"/>
    </row>
    <row r="216" spans="1:15" x14ac:dyDescent="0.25">
      <c r="A216" s="138"/>
      <c r="B216" s="144"/>
      <c r="C216" s="144"/>
      <c r="D216" s="144"/>
      <c r="E216" s="144"/>
      <c r="F216" s="144"/>
      <c r="G216" s="144"/>
      <c r="H216" s="144"/>
      <c r="I216" s="144"/>
      <c r="J216" s="144"/>
      <c r="K216" s="145"/>
      <c r="L216" s="138"/>
      <c r="M216" s="268"/>
      <c r="N216" s="268"/>
      <c r="O216" s="268"/>
    </row>
    <row r="217" spans="1:15" x14ac:dyDescent="0.25">
      <c r="A217" s="138"/>
      <c r="B217" s="144"/>
      <c r="C217" s="144"/>
      <c r="D217" s="144"/>
      <c r="E217" s="144"/>
      <c r="F217" s="144"/>
      <c r="G217" s="144"/>
      <c r="H217" s="144"/>
      <c r="I217" s="144"/>
      <c r="J217" s="144"/>
      <c r="K217" s="145"/>
      <c r="L217" s="138"/>
      <c r="M217" s="268"/>
      <c r="N217" s="268"/>
      <c r="O217" s="268"/>
    </row>
    <row r="218" spans="1:15" x14ac:dyDescent="0.25">
      <c r="A218" s="138"/>
      <c r="B218" s="144"/>
      <c r="C218" s="144"/>
      <c r="D218" s="144"/>
      <c r="E218" s="144"/>
      <c r="F218" s="144"/>
      <c r="G218" s="144"/>
      <c r="H218" s="144"/>
      <c r="I218" s="144"/>
      <c r="J218" s="144"/>
      <c r="K218" s="145"/>
      <c r="L218" s="269"/>
      <c r="M218" s="268"/>
      <c r="N218" s="268"/>
      <c r="O218" s="268"/>
    </row>
    <row r="219" spans="1:15" x14ac:dyDescent="0.25">
      <c r="A219" s="270"/>
      <c r="B219" s="271"/>
      <c r="C219" s="271"/>
      <c r="D219" s="271"/>
      <c r="E219" s="271"/>
      <c r="F219" s="271"/>
      <c r="G219" s="271"/>
      <c r="H219" s="271"/>
      <c r="I219" s="271"/>
      <c r="J219" s="271"/>
      <c r="K219" s="272"/>
      <c r="L219" s="138"/>
      <c r="M219" s="327" t="s">
        <v>324</v>
      </c>
      <c r="N219" s="327"/>
      <c r="O219" s="327"/>
    </row>
    <row r="220" spans="1:15" x14ac:dyDescent="0.25">
      <c r="A220" s="265"/>
      <c r="B220" s="266"/>
      <c r="C220" s="266"/>
      <c r="D220" s="266"/>
      <c r="E220" s="266"/>
      <c r="F220" s="266"/>
      <c r="G220" s="266"/>
      <c r="H220" s="266"/>
      <c r="I220" s="266"/>
      <c r="J220" s="266"/>
      <c r="K220" s="267"/>
      <c r="L220" s="138"/>
      <c r="M220" s="326" t="s">
        <v>325</v>
      </c>
      <c r="N220" s="326"/>
      <c r="O220" s="326"/>
    </row>
  </sheetData>
  <mergeCells count="12">
    <mergeCell ref="M220:O220"/>
    <mergeCell ref="A1:O1"/>
    <mergeCell ref="A2:O2"/>
    <mergeCell ref="A4:O4"/>
    <mergeCell ref="B7:K7"/>
    <mergeCell ref="A207:L207"/>
    <mergeCell ref="A208:E208"/>
    <mergeCell ref="A209:O209"/>
    <mergeCell ref="M211:O211"/>
    <mergeCell ref="M212:O212"/>
    <mergeCell ref="M213:O213"/>
    <mergeCell ref="M219:O2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OKTOBER</vt:lpstr>
      <vt:lpstr>LRA</vt:lpstr>
      <vt:lpstr>OKTOBER!Print_Titles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RizkyNPratama_</dc:creator>
  <cp:lastModifiedBy>Ka.TU-Padasuka</cp:lastModifiedBy>
  <dcterms:created xsi:type="dcterms:W3CDTF">2020-10-03T02:11:17Z</dcterms:created>
  <dcterms:modified xsi:type="dcterms:W3CDTF">2020-11-05T09:43:36Z</dcterms:modified>
</cp:coreProperties>
</file>