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OOOOOOOKKKK 2020 BARU\PEMANFAATAN BOK untuk aplod\"/>
    </mc:Choice>
  </mc:AlternateContent>
  <bookViews>
    <workbookView xWindow="0" yWindow="0" windowWidth="28800" windowHeight="118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O59" i="1"/>
  <c r="O58" i="1"/>
  <c r="M57" i="1"/>
  <c r="M55" i="1" s="1"/>
  <c r="L57" i="1"/>
  <c r="K57" i="1"/>
  <c r="J57" i="1"/>
  <c r="J55" i="1" s="1"/>
  <c r="I57" i="1"/>
  <c r="I55" i="1" s="1"/>
  <c r="H57" i="1"/>
  <c r="F57" i="1"/>
  <c r="E57" i="1"/>
  <c r="E55" i="1" s="1"/>
  <c r="D57" i="1"/>
  <c r="D55" i="1" s="1"/>
  <c r="O55" i="1" s="1"/>
  <c r="C57" i="1"/>
  <c r="O56" i="1"/>
  <c r="N55" i="1"/>
  <c r="L55" i="1"/>
  <c r="K55" i="1"/>
  <c r="H55" i="1"/>
  <c r="G55" i="1"/>
  <c r="F55" i="1"/>
  <c r="C55" i="1"/>
  <c r="O54" i="1"/>
  <c r="K54" i="1"/>
  <c r="E54" i="1"/>
  <c r="C54" i="1"/>
  <c r="O53" i="1"/>
  <c r="O52" i="1"/>
  <c r="D52" i="1"/>
  <c r="C52" i="1"/>
  <c r="M51" i="1"/>
  <c r="L51" i="1"/>
  <c r="K51" i="1"/>
  <c r="J51" i="1"/>
  <c r="I51" i="1"/>
  <c r="H51" i="1"/>
  <c r="F51" i="1"/>
  <c r="F50" i="1" s="1"/>
  <c r="E51" i="1"/>
  <c r="O51" i="1" s="1"/>
  <c r="D51" i="1"/>
  <c r="D50" i="1" s="1"/>
  <c r="C51" i="1"/>
  <c r="N50" i="1"/>
  <c r="M50" i="1"/>
  <c r="L50" i="1"/>
  <c r="K50" i="1"/>
  <c r="J50" i="1"/>
  <c r="I50" i="1"/>
  <c r="H50" i="1"/>
  <c r="G50" i="1"/>
  <c r="C50" i="1"/>
  <c r="O49" i="1"/>
  <c r="O48" i="1"/>
  <c r="C48" i="1"/>
  <c r="O47" i="1"/>
  <c r="C47" i="1"/>
  <c r="L46" i="1"/>
  <c r="D46" i="1"/>
  <c r="O46" i="1" s="1"/>
  <c r="C46" i="1"/>
  <c r="O45" i="1"/>
  <c r="E45" i="1"/>
  <c r="C45" i="1"/>
  <c r="N44" i="1"/>
  <c r="N43" i="1" s="1"/>
  <c r="M44" i="1"/>
  <c r="L44" i="1"/>
  <c r="L43" i="1" s="1"/>
  <c r="K44" i="1"/>
  <c r="K43" i="1" s="1"/>
  <c r="J44" i="1"/>
  <c r="J43" i="1" s="1"/>
  <c r="I44" i="1"/>
  <c r="H44" i="1"/>
  <c r="H43" i="1" s="1"/>
  <c r="G44" i="1"/>
  <c r="G43" i="1" s="1"/>
  <c r="F44" i="1"/>
  <c r="F43" i="1" s="1"/>
  <c r="E44" i="1"/>
  <c r="D44" i="1"/>
  <c r="O44" i="1" s="1"/>
  <c r="C44" i="1"/>
  <c r="C43" i="1" s="1"/>
  <c r="M43" i="1"/>
  <c r="I43" i="1"/>
  <c r="E43" i="1"/>
  <c r="O42" i="1"/>
  <c r="C42" i="1"/>
  <c r="O41" i="1"/>
  <c r="C41" i="1"/>
  <c r="K40" i="1"/>
  <c r="D40" i="1"/>
  <c r="O40" i="1" s="1"/>
  <c r="C40" i="1"/>
  <c r="K39" i="1"/>
  <c r="K36" i="1" s="1"/>
  <c r="I39" i="1"/>
  <c r="I36" i="1" s="1"/>
  <c r="H39" i="1"/>
  <c r="E39" i="1"/>
  <c r="O39" i="1" s="1"/>
  <c r="C39" i="1"/>
  <c r="K38" i="1"/>
  <c r="I38" i="1"/>
  <c r="E38" i="1"/>
  <c r="O38" i="1" s="1"/>
  <c r="C38" i="1"/>
  <c r="O37" i="1"/>
  <c r="D37" i="1"/>
  <c r="C37" i="1"/>
  <c r="C36" i="1" s="1"/>
  <c r="N36" i="1"/>
  <c r="M36" i="1"/>
  <c r="L36" i="1"/>
  <c r="J36" i="1"/>
  <c r="H36" i="1"/>
  <c r="G36" i="1"/>
  <c r="F36" i="1"/>
  <c r="D36" i="1"/>
  <c r="E35" i="1"/>
  <c r="D35" i="1"/>
  <c r="O35" i="1" s="1"/>
  <c r="O34" i="1"/>
  <c r="M34" i="1"/>
  <c r="M33" i="1" s="1"/>
  <c r="L34" i="1"/>
  <c r="C34" i="1"/>
  <c r="C33" i="1" s="1"/>
  <c r="N33" i="1"/>
  <c r="L33" i="1"/>
  <c r="K33" i="1"/>
  <c r="J33" i="1"/>
  <c r="I33" i="1"/>
  <c r="H33" i="1"/>
  <c r="G33" i="1"/>
  <c r="F33" i="1"/>
  <c r="E33" i="1"/>
  <c r="D33" i="1"/>
  <c r="O33" i="1" s="1"/>
  <c r="O32" i="1"/>
  <c r="K32" i="1"/>
  <c r="C32" i="1"/>
  <c r="M31" i="1"/>
  <c r="L31" i="1"/>
  <c r="K31" i="1"/>
  <c r="J31" i="1"/>
  <c r="F31" i="1"/>
  <c r="E31" i="1"/>
  <c r="D31" i="1"/>
  <c r="O31" i="1" s="1"/>
  <c r="C31" i="1"/>
  <c r="M30" i="1"/>
  <c r="L30" i="1"/>
  <c r="L29" i="1" s="1"/>
  <c r="K30" i="1"/>
  <c r="D30" i="1"/>
  <c r="O30" i="1" s="1"/>
  <c r="C30" i="1"/>
  <c r="N29" i="1"/>
  <c r="M29" i="1"/>
  <c r="K29" i="1"/>
  <c r="J29" i="1"/>
  <c r="I29" i="1"/>
  <c r="H29" i="1"/>
  <c r="G29" i="1"/>
  <c r="O29" i="1" s="1"/>
  <c r="F29" i="1"/>
  <c r="E29" i="1"/>
  <c r="D29" i="1"/>
  <c r="C29" i="1"/>
  <c r="O28" i="1"/>
  <c r="C28" i="1"/>
  <c r="L27" i="1"/>
  <c r="O27" i="1" s="1"/>
  <c r="C27" i="1"/>
  <c r="D26" i="1"/>
  <c r="O26" i="1" s="1"/>
  <c r="O25" i="1"/>
  <c r="M25" i="1"/>
  <c r="M24" i="1" s="1"/>
  <c r="L25" i="1"/>
  <c r="D25" i="1"/>
  <c r="C25" i="1"/>
  <c r="C24" i="1" s="1"/>
  <c r="N24" i="1"/>
  <c r="L24" i="1"/>
  <c r="K24" i="1"/>
  <c r="J24" i="1"/>
  <c r="I24" i="1"/>
  <c r="H24" i="1"/>
  <c r="G24" i="1"/>
  <c r="F24" i="1"/>
  <c r="E24" i="1"/>
  <c r="D24" i="1"/>
  <c r="O24" i="1" s="1"/>
  <c r="M23" i="1"/>
  <c r="L23" i="1"/>
  <c r="L22" i="1" s="1"/>
  <c r="K23" i="1"/>
  <c r="J23" i="1"/>
  <c r="I23" i="1"/>
  <c r="F23" i="1"/>
  <c r="E23" i="1"/>
  <c r="E22" i="1" s="1"/>
  <c r="O22" i="1" s="1"/>
  <c r="D23" i="1"/>
  <c r="O23" i="1" s="1"/>
  <c r="C23" i="1"/>
  <c r="N22" i="1"/>
  <c r="M22" i="1"/>
  <c r="K22" i="1"/>
  <c r="J22" i="1"/>
  <c r="I22" i="1"/>
  <c r="H22" i="1"/>
  <c r="G22" i="1"/>
  <c r="F22" i="1"/>
  <c r="D22" i="1"/>
  <c r="C22" i="1"/>
  <c r="O21" i="1"/>
  <c r="O20" i="1"/>
  <c r="K20" i="1"/>
  <c r="C20" i="1"/>
  <c r="N19" i="1"/>
  <c r="M19" i="1"/>
  <c r="L19" i="1"/>
  <c r="L15" i="1" s="1"/>
  <c r="K19" i="1"/>
  <c r="J19" i="1"/>
  <c r="I19" i="1"/>
  <c r="H19" i="1"/>
  <c r="H15" i="1" s="1"/>
  <c r="G19" i="1"/>
  <c r="F19" i="1"/>
  <c r="E19" i="1"/>
  <c r="D19" i="1"/>
  <c r="O19" i="1" s="1"/>
  <c r="C19" i="1"/>
  <c r="O18" i="1"/>
  <c r="K17" i="1"/>
  <c r="K16" i="1" s="1"/>
  <c r="D17" i="1"/>
  <c r="D16" i="1" s="1"/>
  <c r="C17" i="1"/>
  <c r="N16" i="1"/>
  <c r="M16" i="1"/>
  <c r="L16" i="1"/>
  <c r="J16" i="1"/>
  <c r="I16" i="1"/>
  <c r="I15" i="1" s="1"/>
  <c r="H16" i="1"/>
  <c r="G16" i="1"/>
  <c r="F16" i="1"/>
  <c r="E16" i="1"/>
  <c r="C16" i="1"/>
  <c r="N15" i="1"/>
  <c r="J15" i="1"/>
  <c r="G15" i="1"/>
  <c r="F15" i="1"/>
  <c r="O14" i="1"/>
  <c r="C14" i="1"/>
  <c r="O13" i="1"/>
  <c r="N12" i="1"/>
  <c r="N9" i="1" s="1"/>
  <c r="M12" i="1"/>
  <c r="L12" i="1"/>
  <c r="K12" i="1"/>
  <c r="K9" i="1" s="1"/>
  <c r="J12" i="1"/>
  <c r="J9" i="1" s="1"/>
  <c r="I12" i="1"/>
  <c r="H12" i="1"/>
  <c r="G12" i="1"/>
  <c r="G9" i="1" s="1"/>
  <c r="F12" i="1"/>
  <c r="O12" i="1" s="1"/>
  <c r="E12" i="1"/>
  <c r="D12" i="1"/>
  <c r="C12" i="1"/>
  <c r="C9" i="1" s="1"/>
  <c r="O11" i="1"/>
  <c r="N10" i="1"/>
  <c r="M10" i="1"/>
  <c r="L10" i="1"/>
  <c r="L9" i="1" s="1"/>
  <c r="K10" i="1"/>
  <c r="J10" i="1"/>
  <c r="I10" i="1"/>
  <c r="H10" i="1"/>
  <c r="H9" i="1" s="1"/>
  <c r="G10" i="1"/>
  <c r="F10" i="1"/>
  <c r="E10" i="1"/>
  <c r="D10" i="1"/>
  <c r="O10" i="1" s="1"/>
  <c r="C10" i="1"/>
  <c r="M9" i="1"/>
  <c r="I9" i="1"/>
  <c r="E9" i="1"/>
  <c r="H61" i="1" l="1"/>
  <c r="H8" i="1"/>
  <c r="L8" i="1"/>
  <c r="L61" i="1"/>
  <c r="G61" i="1"/>
  <c r="G8" i="1"/>
  <c r="I8" i="1"/>
  <c r="O16" i="1"/>
  <c r="D15" i="1"/>
  <c r="C15" i="1"/>
  <c r="C8" i="1" s="1"/>
  <c r="J61" i="1"/>
  <c r="J8" i="1"/>
  <c r="N8" i="1"/>
  <c r="N61" i="1"/>
  <c r="M15" i="1"/>
  <c r="M8" i="1" s="1"/>
  <c r="K15" i="1"/>
  <c r="K61" i="1" s="1"/>
  <c r="F9" i="1"/>
  <c r="O57" i="1"/>
  <c r="O17" i="1"/>
  <c r="E36" i="1"/>
  <c r="E15" i="1" s="1"/>
  <c r="I61" i="1"/>
  <c r="M61" i="1"/>
  <c r="D9" i="1"/>
  <c r="E50" i="1"/>
  <c r="O50" i="1" s="1"/>
  <c r="D43" i="1"/>
  <c r="O43" i="1" s="1"/>
  <c r="E8" i="1" l="1"/>
  <c r="E61" i="1"/>
  <c r="D61" i="1"/>
  <c r="O61" i="1" s="1"/>
  <c r="O9" i="1"/>
  <c r="D8" i="1"/>
  <c r="O36" i="1"/>
  <c r="O15" i="1"/>
  <c r="K8" i="1"/>
  <c r="F8" i="1"/>
  <c r="F61" i="1"/>
  <c r="O8" i="1" l="1"/>
</calcChain>
</file>

<file path=xl/sharedStrings.xml><?xml version="1.0" encoding="utf-8"?>
<sst xmlns="http://schemas.openxmlformats.org/spreadsheetml/2006/main" count="115" uniqueCount="96">
  <si>
    <t xml:space="preserve">REKAP REALISASI KEGIATAN BOK DI PUSKESMAS </t>
  </si>
  <si>
    <t>TAHUN 2020</t>
  </si>
  <si>
    <t xml:space="preserve">PUSKESMAS : CIMAHI TENGAH </t>
  </si>
  <si>
    <t>NO</t>
  </si>
  <si>
    <t>KEGIATAN</t>
  </si>
  <si>
    <t>ALOKASI BOK  
(Rp)</t>
  </si>
  <si>
    <t>PENYERAPAN BULAN 
(Rp)</t>
  </si>
  <si>
    <t>TOTAL PENYERAPAN 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</si>
  <si>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</si>
  <si>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</si>
  <si>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</si>
  <si>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</si>
  <si>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</si>
  <si>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</si>
  <si>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</si>
  <si>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</si>
  <si>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</si>
  <si>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</si>
  <si>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</si>
  <si>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 xml:space="preserve">TOTAL PUSKESMAS </t>
  </si>
  <si>
    <t>I</t>
  </si>
  <si>
    <t>PROGRAM INDONESIA SEHAT MELALUI PENDEKATAN KELUARGA</t>
  </si>
  <si>
    <t>A</t>
  </si>
  <si>
    <t>Pendataan Keluarga</t>
  </si>
  <si>
    <t>B</t>
  </si>
  <si>
    <t>Analisis Data</t>
  </si>
  <si>
    <t>C</t>
  </si>
  <si>
    <t>Intervensi Keluarga</t>
  </si>
  <si>
    <t>D</t>
  </si>
  <si>
    <t>Pemeliharaan/Maintenance</t>
  </si>
  <si>
    <t>E</t>
  </si>
  <si>
    <t>Monitoring dan evaluasi Pelaksanaan PIS-PK</t>
  </si>
  <si>
    <t>II</t>
  </si>
  <si>
    <t xml:space="preserve">UPAYA KESEHATAN ESENSIAL </t>
  </si>
  <si>
    <t>Upaya Kesehatan Ibu</t>
  </si>
  <si>
    <t>Pelayanan kesehatan ibu hamil (1)</t>
  </si>
  <si>
    <t>Pelayanan kesehatan ibu bersalin (2)</t>
  </si>
  <si>
    <t>Upaya Kesehatan Neo dan Bayi</t>
  </si>
  <si>
    <t>Pelayanan Kesehatan Neonatus (3)</t>
  </si>
  <si>
    <t>Pelayanan Kesehatan Bayi</t>
  </si>
  <si>
    <t>Upaya Kesehatan Balita pra sekolah</t>
  </si>
  <si>
    <t>Pelayanan Kesehatan Balita (4)</t>
  </si>
  <si>
    <t>Upaya Kesehatan Anak sekolah dan remaja</t>
  </si>
  <si>
    <t>Pelayanan Kesehatan anak usia sekolah (5)</t>
  </si>
  <si>
    <t>Upaya Kesehatan Remaja</t>
  </si>
  <si>
    <t>Imunisasi</t>
  </si>
  <si>
    <t>F</t>
  </si>
  <si>
    <t>Upaya Kesehatan usia reproduksi</t>
  </si>
  <si>
    <t>G</t>
  </si>
  <si>
    <t>Upaya kesehatan lanjut usia</t>
  </si>
  <si>
    <t>Upaya kesehatan lanjut usia (6)</t>
  </si>
  <si>
    <t>H</t>
  </si>
  <si>
    <t>Upaya Kesehatan Lingkungan</t>
  </si>
  <si>
    <t xml:space="preserve">I  </t>
  </si>
  <si>
    <t>Upaya Promosi Kesehatan</t>
  </si>
  <si>
    <t>J</t>
  </si>
  <si>
    <t>Upaya P2PM</t>
  </si>
  <si>
    <t>Pelayanan Kesehatan orang terduga  tuberkulosis/TB (7)</t>
  </si>
  <si>
    <t>Pelayanan kesehatan orang dengan risiko terinfeksi virus (HIV) (8)</t>
  </si>
  <si>
    <t>K</t>
  </si>
  <si>
    <t xml:space="preserve">Upaya Pencegahan dan penanggulangan penyakit tidak menular </t>
  </si>
  <si>
    <t>Pelayanan kesehatan pada usia produktif (9)</t>
  </si>
  <si>
    <t>Pelayanan kesehatan penderita hipertensi (10)</t>
  </si>
  <si>
    <t>Pelayanan kesehatan penderita Diabetes Melitus (11)</t>
  </si>
  <si>
    <t>L</t>
  </si>
  <si>
    <t>Upaya pencegahan dan pengendalian 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</si>
  <si>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</si>
  <si>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</si>
  <si>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</si>
  <si>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</si>
  <si>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</si>
  <si>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</si>
  <si>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Upaya Kesehatan Jiwa dan Napza</t>
  </si>
  <si>
    <t>Pelayanan kesehatan orang dengan gangguan jiwa berat (12)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</si>
  <si>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</si>
  <si>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</si>
  <si>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</si>
  <si>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</si>
  <si>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</si>
  <si>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</si>
  <si>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</si>
  <si>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</si>
  <si>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</si>
  <si>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</si>
  <si>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</si>
  <si>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</si>
  <si>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</si>
  <si>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</si>
  <si>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</si>
  <si>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</si>
  <si>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</si>
  <si>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TOTAL</t>
  </si>
  <si>
    <t>Cimahi, November   2020</t>
  </si>
  <si>
    <t xml:space="preserve">Kepala Puskesmas Cimahi Tengah </t>
  </si>
  <si>
    <t xml:space="preserve">dr. Sri Utari </t>
  </si>
  <si>
    <t>NIP. 197721062006042002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</si>
</sst>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5" formatCode="_(* #,##0_);_(* \(#,##0\);_(* &quot;-&quot;??_);_(@_)"/>
    <numFmt numFmtId="166" formatCode="_(* #,##0_);_(* \(#,##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4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left" vertical="center" wrapText="1"/>
    </xf>
    <xf numFmtId="165" fontId="6" fillId="3" borderId="2" xfId="1" applyNumberFormat="1" applyFont="1" applyFill="1" applyBorder="1" applyAlignment="1">
      <alignment vertical="center"/>
    </xf>
    <xf numFmtId="0" fontId="6" fillId="4" borderId="2" xfId="3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165" fontId="6" fillId="0" borderId="2" xfId="1" applyNumberFormat="1" applyFont="1" applyBorder="1" applyAlignment="1">
      <alignment vertical="center"/>
    </xf>
    <xf numFmtId="165" fontId="6" fillId="4" borderId="2" xfId="1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vertical="center" wrapText="1"/>
    </xf>
    <xf numFmtId="165" fontId="6" fillId="6" borderId="2" xfId="1" applyNumberFormat="1" applyFont="1" applyFill="1" applyBorder="1" applyAlignment="1">
      <alignment vertical="center"/>
    </xf>
    <xf numFmtId="0" fontId="6" fillId="0" borderId="2" xfId="3" applyFont="1" applyBorder="1" applyAlignment="1">
      <alignment horizontal="center" vertical="center"/>
    </xf>
    <xf numFmtId="0" fontId="6" fillId="0" borderId="2" xfId="4" applyFont="1" applyFill="1" applyBorder="1" applyAlignment="1">
      <alignment vertical="center"/>
    </xf>
    <xf numFmtId="0" fontId="6" fillId="0" borderId="2" xfId="4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vertical="center" wrapText="1"/>
    </xf>
    <xf numFmtId="165" fontId="6" fillId="7" borderId="2" xfId="1" applyNumberFormat="1" applyFont="1" applyFill="1" applyBorder="1" applyAlignment="1">
      <alignment vertical="center"/>
    </xf>
    <xf numFmtId="0" fontId="6" fillId="4" borderId="2" xfId="3" applyFont="1" applyFill="1" applyBorder="1" applyAlignment="1">
      <alignment vertical="center" wrapText="1"/>
    </xf>
    <xf numFmtId="165" fontId="6" fillId="0" borderId="2" xfId="1" applyNumberFormat="1" applyFont="1" applyBorder="1" applyAlignment="1">
      <alignment vertical="center" wrapText="1"/>
    </xf>
    <xf numFmtId="165" fontId="5" fillId="0" borderId="2" xfId="1" applyNumberFormat="1" applyFont="1" applyBorder="1" applyAlignment="1">
      <alignment vertical="center" wrapText="1"/>
    </xf>
    <xf numFmtId="0" fontId="6" fillId="4" borderId="2" xfId="3" applyFont="1" applyFill="1" applyBorder="1" applyAlignment="1">
      <alignment vertical="center"/>
    </xf>
    <xf numFmtId="0" fontId="5" fillId="8" borderId="2" xfId="3" applyFont="1" applyFill="1" applyBorder="1" applyAlignment="1">
      <alignment horizontal="center" vertical="center"/>
    </xf>
    <xf numFmtId="0" fontId="5" fillId="8" borderId="2" xfId="3" applyFont="1" applyFill="1" applyBorder="1" applyAlignment="1">
      <alignment vertical="center" wrapText="1"/>
    </xf>
    <xf numFmtId="165" fontId="6" fillId="8" borderId="2" xfId="1" applyNumberFormat="1" applyFont="1" applyFill="1" applyBorder="1" applyAlignment="1">
      <alignment vertical="center"/>
    </xf>
    <xf numFmtId="0" fontId="5" fillId="9" borderId="2" xfId="3" applyFont="1" applyFill="1" applyBorder="1" applyAlignment="1">
      <alignment horizontal="center" vertical="center"/>
    </xf>
    <xf numFmtId="0" fontId="5" fillId="9" borderId="2" xfId="3" applyFont="1" applyFill="1" applyBorder="1" applyAlignment="1">
      <alignment vertical="center" wrapText="1"/>
    </xf>
    <xf numFmtId="165" fontId="6" fillId="9" borderId="2" xfId="1" applyNumberFormat="1" applyFont="1" applyFill="1" applyBorder="1" applyAlignment="1">
      <alignment vertical="center"/>
    </xf>
    <xf numFmtId="165" fontId="5" fillId="2" borderId="2" xfId="1" applyNumberFormat="1" applyFont="1" applyFill="1" applyBorder="1" applyAlignment="1">
      <alignment vertical="center"/>
    </xf>
    <xf numFmtId="165" fontId="5" fillId="2" borderId="2" xfId="1" applyNumberFormat="1" applyFont="1" applyFill="1" applyBorder="1" applyAlignment="1">
      <alignment horizontal="center" vertical="center"/>
    </xf>
    <xf numFmtId="41" fontId="3" fillId="0" borderId="0" xfId="2" applyFont="1"/>
    <xf numFmtId="0" fontId="7" fillId="0" borderId="0" xfId="0" applyFont="1"/>
    <xf numFmtId="166" fontId="3" fillId="0" borderId="0" xfId="0" applyNumberFormat="1" applyFont="1"/>
    <xf numFmtId="0" fontId="8" fillId="0" borderId="0" xfId="0" applyFont="1"/>
  </cellXfs>
  <cellStyles count="5">
    <cellStyle name="Comma" xfId="1" builtinId="3"/>
    <cellStyle name="Comma [0]" xfId="2" builtinId="6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OOOOOOKKKK%202020%20BARU/LAPORAN%20KEUANGAN/PEMANFAATAN%20BOK%20%20PKM%20CIMTENG%202020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2)"/>
      <sheetName val="rekap teh asih "/>
      <sheetName val="des"/>
      <sheetName val="nov"/>
      <sheetName val="okt"/>
      <sheetName val="sept"/>
      <sheetName val="agust"/>
      <sheetName val="Juli"/>
      <sheetName val="Juni"/>
      <sheetName val="April"/>
      <sheetName val="MARET 2019 "/>
      <sheetName val="FEB 2019"/>
    </sheetNames>
    <sheetDataSet>
      <sheetData sheetId="0">
        <row r="16">
          <cell r="C16">
            <v>4500000</v>
          </cell>
        </row>
        <row r="17">
          <cell r="C17">
            <v>7500000</v>
          </cell>
        </row>
        <row r="18">
          <cell r="C18">
            <v>8500000</v>
          </cell>
        </row>
        <row r="31">
          <cell r="C31">
            <v>36325000</v>
          </cell>
        </row>
        <row r="39">
          <cell r="C39">
            <v>450000</v>
          </cell>
        </row>
        <row r="51">
          <cell r="C51">
            <v>48552500</v>
          </cell>
        </row>
        <row r="67">
          <cell r="C67">
            <v>55525000</v>
          </cell>
        </row>
        <row r="75">
          <cell r="C75">
            <v>1575000</v>
          </cell>
        </row>
        <row r="88">
          <cell r="C88">
            <v>33000000</v>
          </cell>
        </row>
        <row r="98">
          <cell r="C98">
            <v>26331250</v>
          </cell>
        </row>
        <row r="111">
          <cell r="C111">
            <v>82381250</v>
          </cell>
        </row>
        <row r="123">
          <cell r="C123">
            <v>22050000</v>
          </cell>
        </row>
        <row r="132">
          <cell r="C132">
            <v>12350000</v>
          </cell>
          <cell r="H132">
            <v>1425000</v>
          </cell>
        </row>
        <row r="137">
          <cell r="C137">
            <v>4350000</v>
          </cell>
        </row>
        <row r="147">
          <cell r="C147">
            <v>9300000</v>
          </cell>
        </row>
        <row r="153">
          <cell r="C153">
            <v>0</v>
          </cell>
        </row>
        <row r="160">
          <cell r="C160">
            <v>0</v>
          </cell>
        </row>
        <row r="171">
          <cell r="C171">
            <v>7125000</v>
          </cell>
        </row>
        <row r="178">
          <cell r="C178">
            <v>1500000</v>
          </cell>
        </row>
        <row r="184">
          <cell r="C184">
            <v>0</v>
          </cell>
        </row>
        <row r="194">
          <cell r="C194">
            <v>6745000</v>
          </cell>
        </row>
        <row r="202">
          <cell r="C202">
            <v>44930000</v>
          </cell>
        </row>
        <row r="211">
          <cell r="C211">
            <v>945000</v>
          </cell>
        </row>
        <row r="214">
          <cell r="C214">
            <v>5655000</v>
          </cell>
        </row>
        <row r="224">
          <cell r="C224">
            <v>34705000</v>
          </cell>
        </row>
        <row r="225">
          <cell r="C225">
            <v>34705000</v>
          </cell>
        </row>
      </sheetData>
      <sheetData sheetId="1"/>
      <sheetData sheetId="2"/>
      <sheetData sheetId="3">
        <row r="16">
          <cell r="E16">
            <v>75000</v>
          </cell>
        </row>
        <row r="51">
          <cell r="E51">
            <v>1575000</v>
          </cell>
        </row>
        <row r="67">
          <cell r="E67">
            <v>3000000</v>
          </cell>
        </row>
        <row r="88">
          <cell r="E88">
            <v>1050000</v>
          </cell>
        </row>
        <row r="98">
          <cell r="E98">
            <v>0</v>
          </cell>
        </row>
        <row r="123">
          <cell r="E123">
            <v>150000</v>
          </cell>
        </row>
        <row r="203">
          <cell r="E203">
            <v>980000</v>
          </cell>
        </row>
      </sheetData>
      <sheetData sheetId="4">
        <row r="16">
          <cell r="E16">
            <v>525000</v>
          </cell>
        </row>
        <row r="51">
          <cell r="E51">
            <v>750000</v>
          </cell>
        </row>
        <row r="67">
          <cell r="E67">
            <v>900000</v>
          </cell>
        </row>
        <row r="75">
          <cell r="E75">
            <v>1350000</v>
          </cell>
        </row>
        <row r="88">
          <cell r="E88">
            <v>450000</v>
          </cell>
        </row>
        <row r="98">
          <cell r="E98">
            <v>0</v>
          </cell>
        </row>
        <row r="123">
          <cell r="E123">
            <v>300000</v>
          </cell>
        </row>
        <row r="178">
          <cell r="E178">
            <v>150000</v>
          </cell>
        </row>
        <row r="206">
          <cell r="E206">
            <v>1020000</v>
          </cell>
        </row>
        <row r="224">
          <cell r="E224">
            <v>6300000</v>
          </cell>
        </row>
      </sheetData>
      <sheetData sheetId="5">
        <row r="17">
          <cell r="E17">
            <v>1275000</v>
          </cell>
        </row>
        <row r="27">
          <cell r="E27">
            <v>750000</v>
          </cell>
        </row>
        <row r="28">
          <cell r="E28">
            <v>300000</v>
          </cell>
        </row>
        <row r="37">
          <cell r="E37">
            <v>150000</v>
          </cell>
        </row>
        <row r="51">
          <cell r="E51">
            <v>2850000</v>
          </cell>
        </row>
        <row r="88">
          <cell r="E88">
            <v>300000</v>
          </cell>
        </row>
        <row r="98">
          <cell r="E98">
            <v>10275000</v>
          </cell>
        </row>
        <row r="111">
          <cell r="E111">
            <v>13375000</v>
          </cell>
        </row>
        <row r="132">
          <cell r="H132">
            <v>750000</v>
          </cell>
        </row>
        <row r="137">
          <cell r="E137">
            <v>750000</v>
          </cell>
        </row>
        <row r="147">
          <cell r="E147">
            <v>300000</v>
          </cell>
        </row>
        <row r="203">
          <cell r="E203">
            <v>980000</v>
          </cell>
        </row>
        <row r="204">
          <cell r="E204">
            <v>5500000</v>
          </cell>
        </row>
        <row r="206">
          <cell r="E206">
            <v>1020000</v>
          </cell>
        </row>
        <row r="215">
          <cell r="E215">
            <v>2062500</v>
          </cell>
        </row>
        <row r="224">
          <cell r="E224">
            <v>6300000</v>
          </cell>
        </row>
      </sheetData>
      <sheetData sheetId="6">
        <row r="17">
          <cell r="E17">
            <v>225000</v>
          </cell>
        </row>
        <row r="51">
          <cell r="E51">
            <v>9300000</v>
          </cell>
        </row>
        <row r="98">
          <cell r="E98">
            <v>75000</v>
          </cell>
        </row>
        <row r="203">
          <cell r="E203">
            <v>980000</v>
          </cell>
        </row>
        <row r="205">
          <cell r="E205">
            <v>1020000</v>
          </cell>
        </row>
      </sheetData>
      <sheetData sheetId="7">
        <row r="51">
          <cell r="E51">
            <v>750000</v>
          </cell>
        </row>
        <row r="132">
          <cell r="H132">
            <v>300000</v>
          </cell>
        </row>
        <row r="137">
          <cell r="E137">
            <v>150000</v>
          </cell>
        </row>
        <row r="203">
          <cell r="E203">
            <v>980000</v>
          </cell>
        </row>
        <row r="224">
          <cell r="E224">
            <v>6300000</v>
          </cell>
        </row>
      </sheetData>
      <sheetData sheetId="8">
        <row r="137">
          <cell r="E137">
            <v>0</v>
          </cell>
        </row>
        <row r="203">
          <cell r="E203">
            <v>980000</v>
          </cell>
        </row>
      </sheetData>
      <sheetData sheetId="9">
        <row r="51">
          <cell r="E51">
            <v>0</v>
          </cell>
        </row>
        <row r="98">
          <cell r="E98">
            <v>0</v>
          </cell>
        </row>
        <row r="224">
          <cell r="E224">
            <v>3150000</v>
          </cell>
        </row>
      </sheetData>
      <sheetData sheetId="10">
        <row r="17">
          <cell r="E17">
            <v>375000</v>
          </cell>
        </row>
        <row r="51">
          <cell r="E51">
            <v>300000</v>
          </cell>
        </row>
        <row r="98">
          <cell r="E98">
            <v>375000</v>
          </cell>
        </row>
        <row r="123">
          <cell r="H123">
            <v>0</v>
          </cell>
        </row>
        <row r="132">
          <cell r="H132">
            <v>375000</v>
          </cell>
        </row>
        <row r="137">
          <cell r="E137">
            <v>225000</v>
          </cell>
        </row>
        <row r="171">
          <cell r="E171">
            <v>300000</v>
          </cell>
        </row>
        <row r="203">
          <cell r="E203">
            <v>980000</v>
          </cell>
        </row>
        <row r="215">
          <cell r="E215">
            <v>550000</v>
          </cell>
        </row>
        <row r="224">
          <cell r="E224">
            <v>3150000</v>
          </cell>
        </row>
      </sheetData>
      <sheetData sheetId="11">
        <row r="27">
          <cell r="E27">
            <v>150000</v>
          </cell>
        </row>
        <row r="51">
          <cell r="E51">
            <v>11727500</v>
          </cell>
        </row>
        <row r="67">
          <cell r="E67">
            <v>9000000</v>
          </cell>
          <cell r="H67">
            <v>750000</v>
          </cell>
        </row>
        <row r="88">
          <cell r="E88">
            <v>1650000</v>
          </cell>
        </row>
        <row r="98">
          <cell r="E98">
            <v>750000</v>
          </cell>
        </row>
        <row r="123">
          <cell r="H123">
            <v>1800000</v>
          </cell>
        </row>
        <row r="132">
          <cell r="E132">
            <v>6200000</v>
          </cell>
        </row>
        <row r="147">
          <cell r="E147">
            <v>600000</v>
          </cell>
        </row>
        <row r="178">
          <cell r="E178">
            <v>150000</v>
          </cell>
        </row>
        <row r="203">
          <cell r="E203">
            <v>980000</v>
          </cell>
        </row>
        <row r="204">
          <cell r="E204">
            <v>6750000</v>
          </cell>
        </row>
        <row r="205">
          <cell r="E205">
            <v>675000</v>
          </cell>
        </row>
        <row r="206">
          <cell r="E206">
            <v>1020000</v>
          </cell>
        </row>
        <row r="212">
          <cell r="E212">
            <v>945000</v>
          </cell>
        </row>
        <row r="224">
          <cell r="E224">
            <v>3000000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22" workbookViewId="0">
      <selection activeCell="B10" sqref="B10"/>
    </sheetView>
  </sheetViews>
  <sheetFormatPr defaultRowHeight="15" x14ac:dyDescent="0.25"/>
  <cols>
    <col min="2" max="2" width="31" customWidth="1"/>
    <col min="3" max="3" width="16.140625" customWidth="1"/>
    <col min="4" max="4" width="16.42578125" customWidth="1"/>
    <col min="5" max="5" width="15.28515625" customWidth="1"/>
    <col min="6" max="6" width="16.140625" customWidth="1"/>
    <col min="7" max="7" width="14.42578125" customWidth="1"/>
    <col min="8" max="8" width="16.28515625" customWidth="1"/>
    <col min="9" max="9" width="15.28515625" customWidth="1"/>
    <col min="10" max="10" width="16.5703125" customWidth="1"/>
    <col min="11" max="11" width="14.7109375" customWidth="1"/>
    <col min="12" max="12" width="15" customWidth="1"/>
    <col min="13" max="13" width="14.28515625" customWidth="1"/>
    <col min="14" max="14" width="12.28515625" customWidth="1"/>
    <col min="15" max="15" width="16.28515625" customWidth="1"/>
  </cols>
  <sheetData>
    <row r="1" spans="1:15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x14ac:dyDescent="0.25">
      <c r="A4" s="3" t="s">
        <v>2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7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.75" x14ac:dyDescent="0.25">
      <c r="A6" s="7" t="s">
        <v>3</v>
      </c>
      <c r="B6" s="7" t="s">
        <v>4</v>
      </c>
      <c r="C6" s="7" t="s">
        <v>5</v>
      </c>
      <c r="D6" s="8" t="s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7" t="s">
        <v>7</v>
      </c>
    </row>
    <row r="7" spans="1:15" ht="15.75" x14ac:dyDescent="0.25">
      <c r="A7" s="9"/>
      <c r="B7" s="9"/>
      <c r="C7" s="9"/>
      <c r="D7" s="10" t="s">
        <v>8</v>
      </c>
      <c r="E7" s="10" t="s">
        <v>9</v>
      </c>
      <c r="F7" s="10" t="s">
        <v>10</v>
      </c>
      <c r="G7" s="10" t="s">
        <v>11</v>
      </c>
      <c r="H7" s="10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10" t="s">
        <v>17</v>
      </c>
      <c r="N7" s="10" t="s">
        <v>18</v>
      </c>
      <c r="O7" s="9"/>
    </row>
    <row r="8" spans="1:15" ht="15.75" x14ac:dyDescent="0.25">
      <c r="A8" s="11" t="s">
        <v>19</v>
      </c>
      <c r="B8" s="12"/>
      <c r="C8" s="13">
        <f>C9+C15+C43+C50+C55</f>
        <v>489000000</v>
      </c>
      <c r="D8" s="13">
        <f t="shared" ref="D8:N8" si="0">D9+D15+D43+D50+D55</f>
        <v>49147500</v>
      </c>
      <c r="E8" s="13">
        <f t="shared" si="0"/>
        <v>9780000</v>
      </c>
      <c r="F8" s="13">
        <f t="shared" si="0"/>
        <v>6300000</v>
      </c>
      <c r="G8" s="13">
        <f t="shared" si="0"/>
        <v>0</v>
      </c>
      <c r="H8" s="13">
        <f t="shared" si="0"/>
        <v>980000</v>
      </c>
      <c r="I8" s="13">
        <f t="shared" si="0"/>
        <v>14780000</v>
      </c>
      <c r="J8" s="13">
        <f t="shared" si="0"/>
        <v>11600000</v>
      </c>
      <c r="K8" s="13">
        <f t="shared" si="0"/>
        <v>53237500</v>
      </c>
      <c r="L8" s="13">
        <f t="shared" si="0"/>
        <v>18045000</v>
      </c>
      <c r="M8" s="13">
        <f t="shared" si="0"/>
        <v>6830000</v>
      </c>
      <c r="N8" s="13">
        <f t="shared" si="0"/>
        <v>0</v>
      </c>
      <c r="O8" s="14">
        <f>SUM(D8:N8)</f>
        <v>170700000</v>
      </c>
    </row>
    <row r="9" spans="1:15" ht="67.5" customHeight="1" x14ac:dyDescent="0.25">
      <c r="A9" s="15" t="s">
        <v>20</v>
      </c>
      <c r="B9" s="16" t="s">
        <v>21</v>
      </c>
      <c r="C9" s="17">
        <f>SUM(C10:C14)</f>
        <v>20500000</v>
      </c>
      <c r="D9" s="17">
        <f t="shared" ref="D9:N9" si="1">SUM(D10:D14)</f>
        <v>0</v>
      </c>
      <c r="E9" s="17">
        <f t="shared" si="1"/>
        <v>375000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225000</v>
      </c>
      <c r="K9" s="17">
        <f t="shared" si="1"/>
        <v>1275000</v>
      </c>
      <c r="L9" s="17">
        <f t="shared" si="1"/>
        <v>525000</v>
      </c>
      <c r="M9" s="17">
        <f t="shared" si="1"/>
        <v>75000</v>
      </c>
      <c r="N9" s="17">
        <f t="shared" si="1"/>
        <v>0</v>
      </c>
      <c r="O9" s="17">
        <f>SUM(D9:N9)</f>
        <v>2475000</v>
      </c>
    </row>
    <row r="10" spans="1:15" ht="67.5" customHeight="1" x14ac:dyDescent="0.25">
      <c r="A10" s="18" t="s">
        <v>22</v>
      </c>
      <c r="B10" s="19" t="s">
        <v>23</v>
      </c>
      <c r="C10" s="20">
        <f>'[1]rekap (2)'!C16</f>
        <v>4500000</v>
      </c>
      <c r="D10" s="20">
        <f>'[1]FEB 2019'!E16</f>
        <v>0</v>
      </c>
      <c r="E10" s="20">
        <f>'[1]MARET 2019 '!E16</f>
        <v>0</v>
      </c>
      <c r="F10" s="20">
        <f>[1]April!E16</f>
        <v>0</v>
      </c>
      <c r="G10" s="20">
        <f>'[1]FEB 2019'!H16</f>
        <v>0</v>
      </c>
      <c r="H10" s="20">
        <f>'[1]FEB 2019'!I16</f>
        <v>0</v>
      </c>
      <c r="I10" s="20">
        <f>'[1]FEB 2019'!J16</f>
        <v>0</v>
      </c>
      <c r="J10" s="20">
        <f>'[1]FEB 2019'!K16</f>
        <v>0</v>
      </c>
      <c r="K10" s="20">
        <f>'[1]FEB 2019'!L16</f>
        <v>0</v>
      </c>
      <c r="L10" s="20">
        <f>[1]okt!E16</f>
        <v>525000</v>
      </c>
      <c r="M10" s="20">
        <f>[1]nov!E16</f>
        <v>75000</v>
      </c>
      <c r="N10" s="20">
        <f>[1]des!E16</f>
        <v>0</v>
      </c>
      <c r="O10" s="20">
        <f t="shared" ref="O10:O14" si="2">SUM(D10:N10)</f>
        <v>600000</v>
      </c>
    </row>
    <row r="11" spans="1:15" ht="67.5" customHeight="1" x14ac:dyDescent="0.25">
      <c r="A11" s="18" t="s">
        <v>24</v>
      </c>
      <c r="B11" s="19" t="s">
        <v>25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>
        <f t="shared" si="2"/>
        <v>0</v>
      </c>
    </row>
    <row r="12" spans="1:15" ht="67.5" customHeight="1" x14ac:dyDescent="0.25">
      <c r="A12" s="18" t="s">
        <v>26</v>
      </c>
      <c r="B12" s="19" t="s">
        <v>27</v>
      </c>
      <c r="C12" s="20">
        <f>'[1]rekap (2)'!C17</f>
        <v>7500000</v>
      </c>
      <c r="D12" s="20">
        <f>'[1]FEB 2019'!E17</f>
        <v>0</v>
      </c>
      <c r="E12" s="20">
        <f>'[1]MARET 2019 '!E17</f>
        <v>375000</v>
      </c>
      <c r="F12" s="20">
        <f>'[1]FEB 2019'!G17</f>
        <v>0</v>
      </c>
      <c r="G12" s="20">
        <f>'[1]FEB 2019'!H17</f>
        <v>0</v>
      </c>
      <c r="H12" s="20">
        <f>'[1]FEB 2019'!I17</f>
        <v>0</v>
      </c>
      <c r="I12" s="20">
        <f>'[1]FEB 2019'!J17</f>
        <v>0</v>
      </c>
      <c r="J12" s="20">
        <f>[1]agust!E17</f>
        <v>225000</v>
      </c>
      <c r="K12" s="20">
        <f>[1]sept!E17</f>
        <v>1275000</v>
      </c>
      <c r="L12" s="20">
        <f>'[1]FEB 2019'!M17</f>
        <v>0</v>
      </c>
      <c r="M12" s="20">
        <f>'[1]FEB 2019'!N17</f>
        <v>0</v>
      </c>
      <c r="N12" s="20">
        <f>'[1]FEB 2019'!O17</f>
        <v>0</v>
      </c>
      <c r="O12" s="21">
        <f t="shared" si="2"/>
        <v>1875000</v>
      </c>
    </row>
    <row r="13" spans="1:15" ht="67.5" customHeight="1" x14ac:dyDescent="0.25">
      <c r="A13" s="18" t="s">
        <v>28</v>
      </c>
      <c r="B13" s="22" t="s">
        <v>29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f t="shared" si="2"/>
        <v>0</v>
      </c>
    </row>
    <row r="14" spans="1:15" ht="67.5" customHeight="1" x14ac:dyDescent="0.25">
      <c r="A14" s="18" t="s">
        <v>30</v>
      </c>
      <c r="B14" s="22" t="s">
        <v>31</v>
      </c>
      <c r="C14" s="20">
        <f>'[1]rekap (2)'!C18</f>
        <v>8500000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f t="shared" si="2"/>
        <v>0</v>
      </c>
    </row>
    <row r="15" spans="1:15" ht="67.5" customHeight="1" x14ac:dyDescent="0.25">
      <c r="A15" s="23" t="s">
        <v>32</v>
      </c>
      <c r="B15" s="24" t="s">
        <v>33</v>
      </c>
      <c r="C15" s="25">
        <f>C16+C19+C22+C24+C27+C28+C29+C31+C32+C33+C36+C40+C41+C42</f>
        <v>332190000</v>
      </c>
      <c r="D15" s="25">
        <f t="shared" ref="D15:N15" si="3">D16+D19+D22+D24+D27+D28+D29+D31+D32+D33+D36+D40+D41+D42</f>
        <v>32627500</v>
      </c>
      <c r="E15" s="25">
        <f t="shared" si="3"/>
        <v>1275000</v>
      </c>
      <c r="F15" s="25">
        <f t="shared" si="3"/>
        <v>0</v>
      </c>
      <c r="G15" s="25">
        <f t="shared" si="3"/>
        <v>0</v>
      </c>
      <c r="H15" s="25">
        <f t="shared" si="3"/>
        <v>0</v>
      </c>
      <c r="I15" s="25">
        <f t="shared" si="3"/>
        <v>1200000</v>
      </c>
      <c r="J15" s="25">
        <f t="shared" si="3"/>
        <v>9375000</v>
      </c>
      <c r="K15" s="25">
        <f t="shared" si="3"/>
        <v>29800000</v>
      </c>
      <c r="L15" s="25">
        <f t="shared" si="3"/>
        <v>3750000</v>
      </c>
      <c r="M15" s="25">
        <f t="shared" si="3"/>
        <v>5775000</v>
      </c>
      <c r="N15" s="25">
        <f t="shared" si="3"/>
        <v>0</v>
      </c>
      <c r="O15" s="25">
        <f t="shared" ref="O15:O60" si="4">SUM(D15:N15)</f>
        <v>83802500</v>
      </c>
    </row>
    <row r="16" spans="1:15" ht="67.5" customHeight="1" x14ac:dyDescent="0.25">
      <c r="A16" s="26" t="s">
        <v>22</v>
      </c>
      <c r="B16" s="27" t="s">
        <v>34</v>
      </c>
      <c r="C16" s="20">
        <f>'[1]rekap (2)'!C31</f>
        <v>36325000</v>
      </c>
      <c r="D16" s="20">
        <f>D17</f>
        <v>150000</v>
      </c>
      <c r="E16" s="20">
        <f t="shared" ref="E16:O16" si="5">E17+E18</f>
        <v>0</v>
      </c>
      <c r="F16" s="20">
        <f t="shared" si="5"/>
        <v>0</v>
      </c>
      <c r="G16" s="20">
        <f t="shared" si="5"/>
        <v>0</v>
      </c>
      <c r="H16" s="20">
        <f t="shared" si="5"/>
        <v>0</v>
      </c>
      <c r="I16" s="20">
        <f t="shared" si="5"/>
        <v>0</v>
      </c>
      <c r="J16" s="20">
        <f t="shared" si="5"/>
        <v>0</v>
      </c>
      <c r="K16" s="20">
        <f t="shared" si="5"/>
        <v>1050000</v>
      </c>
      <c r="L16" s="20">
        <f t="shared" si="5"/>
        <v>0</v>
      </c>
      <c r="M16" s="20">
        <f t="shared" si="5"/>
        <v>0</v>
      </c>
      <c r="N16" s="20">
        <f t="shared" si="5"/>
        <v>0</v>
      </c>
      <c r="O16" s="21">
        <f t="shared" si="4"/>
        <v>1200000</v>
      </c>
    </row>
    <row r="17" spans="1:15" ht="67.5" customHeight="1" x14ac:dyDescent="0.25">
      <c r="A17" s="26"/>
      <c r="B17" s="28" t="s">
        <v>35</v>
      </c>
      <c r="C17" s="20">
        <f>'[1]rekap (2)'!C31</f>
        <v>36325000</v>
      </c>
      <c r="D17" s="20">
        <f>'[1]FEB 2019'!E27</f>
        <v>150000</v>
      </c>
      <c r="E17" s="20"/>
      <c r="F17" s="20"/>
      <c r="G17" s="20"/>
      <c r="H17" s="20"/>
      <c r="I17" s="20"/>
      <c r="J17" s="20"/>
      <c r="K17" s="20">
        <f>[1]sept!E27+[1]sept!E28</f>
        <v>1050000</v>
      </c>
      <c r="L17" s="20"/>
      <c r="M17" s="20"/>
      <c r="N17" s="20"/>
      <c r="O17" s="21">
        <f t="shared" si="4"/>
        <v>1200000</v>
      </c>
    </row>
    <row r="18" spans="1:15" ht="67.5" customHeight="1" x14ac:dyDescent="0.25">
      <c r="A18" s="26"/>
      <c r="B18" s="29" t="s">
        <v>36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>
        <f t="shared" si="4"/>
        <v>0</v>
      </c>
    </row>
    <row r="19" spans="1:15" ht="67.5" customHeight="1" x14ac:dyDescent="0.25">
      <c r="A19" s="26" t="s">
        <v>24</v>
      </c>
      <c r="B19" s="28" t="s">
        <v>37</v>
      </c>
      <c r="C19" s="20">
        <f>C20+C21</f>
        <v>450000</v>
      </c>
      <c r="D19" s="20">
        <f>D20+D21</f>
        <v>0</v>
      </c>
      <c r="E19" s="20">
        <f t="shared" ref="E19:N19" si="6">E20+E21</f>
        <v>0</v>
      </c>
      <c r="F19" s="20">
        <f t="shared" si="6"/>
        <v>0</v>
      </c>
      <c r="G19" s="20">
        <f t="shared" si="6"/>
        <v>0</v>
      </c>
      <c r="H19" s="20">
        <f t="shared" si="6"/>
        <v>0</v>
      </c>
      <c r="I19" s="20">
        <f t="shared" si="6"/>
        <v>0</v>
      </c>
      <c r="J19" s="20">
        <f t="shared" si="6"/>
        <v>0</v>
      </c>
      <c r="K19" s="20">
        <f t="shared" si="6"/>
        <v>150000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1">
        <f t="shared" si="4"/>
        <v>150000</v>
      </c>
    </row>
    <row r="20" spans="1:15" ht="67.5" customHeight="1" x14ac:dyDescent="0.25">
      <c r="A20" s="26"/>
      <c r="B20" s="29" t="s">
        <v>38</v>
      </c>
      <c r="C20" s="20">
        <f>'[1]rekap (2)'!C39</f>
        <v>450000</v>
      </c>
      <c r="D20" s="20"/>
      <c r="E20" s="20"/>
      <c r="F20" s="20"/>
      <c r="G20" s="20"/>
      <c r="H20" s="20"/>
      <c r="I20" s="20"/>
      <c r="J20" s="20"/>
      <c r="K20" s="20">
        <f>[1]sept!E37</f>
        <v>150000</v>
      </c>
      <c r="L20" s="20"/>
      <c r="M20" s="20"/>
      <c r="N20" s="20"/>
      <c r="O20" s="21">
        <f t="shared" si="4"/>
        <v>150000</v>
      </c>
    </row>
    <row r="21" spans="1:15" ht="67.5" customHeight="1" x14ac:dyDescent="0.25">
      <c r="A21" s="26"/>
      <c r="B21" s="29" t="s">
        <v>39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>
        <f t="shared" si="4"/>
        <v>0</v>
      </c>
    </row>
    <row r="22" spans="1:15" ht="67.5" customHeight="1" x14ac:dyDescent="0.25">
      <c r="A22" s="26" t="s">
        <v>26</v>
      </c>
      <c r="B22" s="28" t="s">
        <v>40</v>
      </c>
      <c r="C22" s="20">
        <f>C23</f>
        <v>48552500</v>
      </c>
      <c r="D22" s="20">
        <f t="shared" ref="D22:N22" si="7">D23</f>
        <v>11727500</v>
      </c>
      <c r="E22" s="20">
        <f t="shared" si="7"/>
        <v>300000</v>
      </c>
      <c r="F22" s="20">
        <f t="shared" si="7"/>
        <v>0</v>
      </c>
      <c r="G22" s="20">
        <f t="shared" si="7"/>
        <v>0</v>
      </c>
      <c r="H22" s="20">
        <f t="shared" si="7"/>
        <v>0</v>
      </c>
      <c r="I22" s="20">
        <f t="shared" si="7"/>
        <v>750000</v>
      </c>
      <c r="J22" s="20">
        <f t="shared" si="7"/>
        <v>9300000</v>
      </c>
      <c r="K22" s="20">
        <f t="shared" si="7"/>
        <v>2850000</v>
      </c>
      <c r="L22" s="20">
        <f t="shared" si="7"/>
        <v>750000</v>
      </c>
      <c r="M22" s="20">
        <f t="shared" si="7"/>
        <v>1575000</v>
      </c>
      <c r="N22" s="20">
        <f t="shared" si="7"/>
        <v>0</v>
      </c>
      <c r="O22" s="21">
        <f t="shared" si="4"/>
        <v>27252500</v>
      </c>
    </row>
    <row r="23" spans="1:15" ht="67.5" customHeight="1" x14ac:dyDescent="0.25">
      <c r="A23" s="26"/>
      <c r="B23" s="29" t="s">
        <v>41</v>
      </c>
      <c r="C23" s="20">
        <f>'[1]rekap (2)'!C51</f>
        <v>48552500</v>
      </c>
      <c r="D23" s="20">
        <f>'[1]FEB 2019'!E51</f>
        <v>11727500</v>
      </c>
      <c r="E23" s="20">
        <f>'[1]MARET 2019 '!E51</f>
        <v>300000</v>
      </c>
      <c r="F23" s="20">
        <f>[1]April!E51</f>
        <v>0</v>
      </c>
      <c r="G23" s="20"/>
      <c r="H23" s="20"/>
      <c r="I23" s="20">
        <f>[1]Juli!E51</f>
        <v>750000</v>
      </c>
      <c r="J23" s="20">
        <f>[1]agust!E51</f>
        <v>9300000</v>
      </c>
      <c r="K23" s="20">
        <f>[1]sept!E51</f>
        <v>2850000</v>
      </c>
      <c r="L23" s="20">
        <f>[1]okt!E51</f>
        <v>750000</v>
      </c>
      <c r="M23" s="20">
        <f>[1]nov!E51</f>
        <v>1575000</v>
      </c>
      <c r="N23" s="20"/>
      <c r="O23" s="21">
        <f t="shared" si="4"/>
        <v>27252500</v>
      </c>
    </row>
    <row r="24" spans="1:15" ht="67.5" customHeight="1" x14ac:dyDescent="0.25">
      <c r="A24" s="26" t="s">
        <v>28</v>
      </c>
      <c r="B24" s="28" t="s">
        <v>42</v>
      </c>
      <c r="C24" s="20">
        <f>C25+C26</f>
        <v>55525000</v>
      </c>
      <c r="D24" s="20">
        <f t="shared" ref="D24:N24" si="8">D25+D26</f>
        <v>9750000</v>
      </c>
      <c r="E24" s="20">
        <f t="shared" si="8"/>
        <v>0</v>
      </c>
      <c r="F24" s="20">
        <f t="shared" si="8"/>
        <v>0</v>
      </c>
      <c r="G24" s="20">
        <f t="shared" si="8"/>
        <v>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900000</v>
      </c>
      <c r="M24" s="20">
        <f t="shared" si="8"/>
        <v>3000000</v>
      </c>
      <c r="N24" s="20">
        <f t="shared" si="8"/>
        <v>0</v>
      </c>
      <c r="O24" s="21">
        <f t="shared" si="4"/>
        <v>13650000</v>
      </c>
    </row>
    <row r="25" spans="1:15" ht="67.5" customHeight="1" x14ac:dyDescent="0.25">
      <c r="A25" s="26"/>
      <c r="B25" s="29" t="s">
        <v>43</v>
      </c>
      <c r="C25" s="20">
        <f>'[1]rekap (2)'!C67</f>
        <v>55525000</v>
      </c>
      <c r="D25" s="20">
        <f>'[1]FEB 2019'!E67</f>
        <v>9000000</v>
      </c>
      <c r="E25" s="20"/>
      <c r="F25" s="20"/>
      <c r="G25" s="20"/>
      <c r="H25" s="20"/>
      <c r="I25" s="20"/>
      <c r="J25" s="20"/>
      <c r="K25" s="20"/>
      <c r="L25" s="20">
        <f>[1]okt!E67</f>
        <v>900000</v>
      </c>
      <c r="M25" s="20">
        <f>[1]nov!E67</f>
        <v>3000000</v>
      </c>
      <c r="N25" s="20"/>
      <c r="O25" s="21">
        <f t="shared" si="4"/>
        <v>12900000</v>
      </c>
    </row>
    <row r="26" spans="1:15" ht="67.5" customHeight="1" x14ac:dyDescent="0.25">
      <c r="A26" s="26"/>
      <c r="B26" s="29" t="s">
        <v>44</v>
      </c>
      <c r="C26" s="20"/>
      <c r="D26" s="20">
        <f>'[1]FEB 2019'!H67</f>
        <v>750000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>
        <f t="shared" si="4"/>
        <v>750000</v>
      </c>
    </row>
    <row r="27" spans="1:15" ht="67.5" customHeight="1" x14ac:dyDescent="0.25">
      <c r="A27" s="26" t="s">
        <v>30</v>
      </c>
      <c r="B27" s="27" t="s">
        <v>45</v>
      </c>
      <c r="C27" s="20">
        <f>'[1]rekap (2)'!C75</f>
        <v>1575000</v>
      </c>
      <c r="D27" s="20"/>
      <c r="E27" s="20"/>
      <c r="F27" s="20"/>
      <c r="G27" s="20"/>
      <c r="H27" s="20"/>
      <c r="I27" s="20"/>
      <c r="J27" s="20"/>
      <c r="K27" s="20"/>
      <c r="L27" s="20">
        <f>[1]okt!E75</f>
        <v>1350000</v>
      </c>
      <c r="M27" s="20"/>
      <c r="N27" s="20"/>
      <c r="O27" s="21">
        <f t="shared" si="4"/>
        <v>1350000</v>
      </c>
    </row>
    <row r="28" spans="1:15" ht="67.5" customHeight="1" x14ac:dyDescent="0.25">
      <c r="A28" s="26" t="s">
        <v>46</v>
      </c>
      <c r="B28" s="30" t="s">
        <v>47</v>
      </c>
      <c r="C28" s="20">
        <f>'[1]rekap (2)'!C81</f>
        <v>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f t="shared" si="4"/>
        <v>0</v>
      </c>
    </row>
    <row r="29" spans="1:15" ht="67.5" customHeight="1" x14ac:dyDescent="0.25">
      <c r="A29" s="26" t="s">
        <v>48</v>
      </c>
      <c r="B29" s="30" t="s">
        <v>49</v>
      </c>
      <c r="C29" s="20">
        <f>C30</f>
        <v>33000000</v>
      </c>
      <c r="D29" s="20">
        <f t="shared" ref="D29:N29" si="9">D30</f>
        <v>1650000</v>
      </c>
      <c r="E29" s="20">
        <f t="shared" si="9"/>
        <v>0</v>
      </c>
      <c r="F29" s="20">
        <f t="shared" si="9"/>
        <v>0</v>
      </c>
      <c r="G29" s="20">
        <f t="shared" si="9"/>
        <v>0</v>
      </c>
      <c r="H29" s="20">
        <f t="shared" si="9"/>
        <v>0</v>
      </c>
      <c r="I29" s="20">
        <f t="shared" si="9"/>
        <v>0</v>
      </c>
      <c r="J29" s="20">
        <f t="shared" si="9"/>
        <v>0</v>
      </c>
      <c r="K29" s="20">
        <f t="shared" si="9"/>
        <v>300000</v>
      </c>
      <c r="L29" s="20">
        <f t="shared" si="9"/>
        <v>450000</v>
      </c>
      <c r="M29" s="20">
        <f t="shared" si="9"/>
        <v>1050000</v>
      </c>
      <c r="N29" s="20">
        <f t="shared" si="9"/>
        <v>0</v>
      </c>
      <c r="O29" s="20">
        <f t="shared" si="4"/>
        <v>3450000</v>
      </c>
    </row>
    <row r="30" spans="1:15" ht="67.5" customHeight="1" x14ac:dyDescent="0.25">
      <c r="A30" s="26"/>
      <c r="B30" s="29" t="s">
        <v>50</v>
      </c>
      <c r="C30" s="20">
        <f>'[1]rekap (2)'!C88</f>
        <v>33000000</v>
      </c>
      <c r="D30" s="20">
        <f>'[1]FEB 2019'!E88</f>
        <v>1650000</v>
      </c>
      <c r="E30" s="20"/>
      <c r="F30" s="20"/>
      <c r="G30" s="20"/>
      <c r="H30" s="20"/>
      <c r="I30" s="20"/>
      <c r="J30" s="20"/>
      <c r="K30" s="20">
        <f>[1]sept!E88</f>
        <v>300000</v>
      </c>
      <c r="L30" s="20">
        <f>[1]okt!E88</f>
        <v>450000</v>
      </c>
      <c r="M30" s="20">
        <f>[1]nov!E88</f>
        <v>1050000</v>
      </c>
      <c r="N30" s="20"/>
      <c r="O30" s="20">
        <f t="shared" si="4"/>
        <v>3450000</v>
      </c>
    </row>
    <row r="31" spans="1:15" ht="67.5" customHeight="1" x14ac:dyDescent="0.25">
      <c r="A31" s="26" t="s">
        <v>51</v>
      </c>
      <c r="B31" s="30" t="s">
        <v>52</v>
      </c>
      <c r="C31" s="20">
        <f>'[1]rekap (2)'!C98</f>
        <v>26331250</v>
      </c>
      <c r="D31" s="20">
        <f>'[1]FEB 2019'!E98</f>
        <v>750000</v>
      </c>
      <c r="E31" s="20">
        <f>'[1]MARET 2019 '!E98</f>
        <v>375000</v>
      </c>
      <c r="F31" s="20">
        <f>[1]April!E98</f>
        <v>0</v>
      </c>
      <c r="G31" s="20"/>
      <c r="H31" s="20"/>
      <c r="I31" s="20"/>
      <c r="J31" s="20">
        <f>[1]agust!E98</f>
        <v>75000</v>
      </c>
      <c r="K31" s="20">
        <f>[1]sept!E98</f>
        <v>10275000</v>
      </c>
      <c r="L31" s="20">
        <f>[1]okt!E98</f>
        <v>0</v>
      </c>
      <c r="M31" s="20">
        <f>[1]nov!E98</f>
        <v>0</v>
      </c>
      <c r="N31" s="20"/>
      <c r="O31" s="21">
        <f t="shared" si="4"/>
        <v>11475000</v>
      </c>
    </row>
    <row r="32" spans="1:15" ht="67.5" customHeight="1" x14ac:dyDescent="0.25">
      <c r="A32" s="26" t="s">
        <v>53</v>
      </c>
      <c r="B32" s="30" t="s">
        <v>54</v>
      </c>
      <c r="C32" s="20">
        <f>'[1]rekap (2)'!C111</f>
        <v>82381250</v>
      </c>
      <c r="D32" s="20"/>
      <c r="E32" s="20"/>
      <c r="F32" s="20"/>
      <c r="G32" s="20"/>
      <c r="H32" s="20"/>
      <c r="I32" s="20"/>
      <c r="J32" s="20"/>
      <c r="K32" s="20">
        <f>[1]sept!E111</f>
        <v>13375000</v>
      </c>
      <c r="L32" s="20"/>
      <c r="M32" s="20"/>
      <c r="N32" s="20"/>
      <c r="O32" s="21">
        <f t="shared" si="4"/>
        <v>13375000</v>
      </c>
    </row>
    <row r="33" spans="1:15" ht="67.5" customHeight="1" x14ac:dyDescent="0.25">
      <c r="A33" s="26" t="s">
        <v>55</v>
      </c>
      <c r="B33" s="31" t="s">
        <v>56</v>
      </c>
      <c r="C33" s="20">
        <f>C34+C35</f>
        <v>22050000</v>
      </c>
      <c r="D33" s="20">
        <f t="shared" ref="D33:N33" si="10">D34+D35</f>
        <v>1800000</v>
      </c>
      <c r="E33" s="20">
        <f t="shared" si="10"/>
        <v>0</v>
      </c>
      <c r="F33" s="20">
        <f t="shared" si="10"/>
        <v>0</v>
      </c>
      <c r="G33" s="20">
        <f t="shared" si="10"/>
        <v>0</v>
      </c>
      <c r="H33" s="20">
        <f t="shared" si="10"/>
        <v>0</v>
      </c>
      <c r="I33" s="20">
        <f t="shared" si="10"/>
        <v>0</v>
      </c>
      <c r="J33" s="20">
        <f t="shared" si="10"/>
        <v>0</v>
      </c>
      <c r="K33" s="20">
        <f t="shared" si="10"/>
        <v>0</v>
      </c>
      <c r="L33" s="20">
        <f t="shared" si="10"/>
        <v>300000</v>
      </c>
      <c r="M33" s="20">
        <f t="shared" si="10"/>
        <v>150000</v>
      </c>
      <c r="N33" s="20">
        <f t="shared" si="10"/>
        <v>0</v>
      </c>
      <c r="O33" s="21">
        <f t="shared" si="4"/>
        <v>2250000</v>
      </c>
    </row>
    <row r="34" spans="1:15" ht="67.5" customHeight="1" x14ac:dyDescent="0.25">
      <c r="A34" s="26"/>
      <c r="B34" s="29" t="s">
        <v>57</v>
      </c>
      <c r="C34" s="20">
        <f>'[1]rekap (2)'!C123</f>
        <v>22050000</v>
      </c>
      <c r="D34" s="20"/>
      <c r="E34" s="20"/>
      <c r="F34" s="20"/>
      <c r="G34" s="20"/>
      <c r="H34" s="20"/>
      <c r="I34" s="20"/>
      <c r="J34" s="20"/>
      <c r="K34" s="20"/>
      <c r="L34" s="20">
        <f>[1]okt!E123</f>
        <v>300000</v>
      </c>
      <c r="M34" s="20">
        <f>[1]nov!E123</f>
        <v>150000</v>
      </c>
      <c r="N34" s="20"/>
      <c r="O34" s="21">
        <f t="shared" si="4"/>
        <v>450000</v>
      </c>
    </row>
    <row r="35" spans="1:15" ht="67.5" customHeight="1" x14ac:dyDescent="0.25">
      <c r="A35" s="26"/>
      <c r="B35" s="29" t="s">
        <v>58</v>
      </c>
      <c r="C35" s="20"/>
      <c r="D35" s="20">
        <f>'[1]FEB 2019'!H123</f>
        <v>1800000</v>
      </c>
      <c r="E35" s="20">
        <f>'[1]MARET 2019 '!H123</f>
        <v>0</v>
      </c>
      <c r="F35" s="20"/>
      <c r="G35" s="20"/>
      <c r="H35" s="20"/>
      <c r="I35" s="20"/>
      <c r="J35" s="20"/>
      <c r="K35" s="20"/>
      <c r="L35" s="20"/>
      <c r="M35" s="20"/>
      <c r="N35" s="20"/>
      <c r="O35" s="21">
        <f t="shared" si="4"/>
        <v>1800000</v>
      </c>
    </row>
    <row r="36" spans="1:15" ht="67.5" customHeight="1" x14ac:dyDescent="0.25">
      <c r="A36" s="26" t="s">
        <v>59</v>
      </c>
      <c r="B36" s="30" t="s">
        <v>60</v>
      </c>
      <c r="C36" s="20">
        <f>C37+C38+C39</f>
        <v>16700000</v>
      </c>
      <c r="D36" s="20">
        <f t="shared" ref="D36:N36" si="11">D37+D38+D39</f>
        <v>6200000</v>
      </c>
      <c r="E36" s="20">
        <f t="shared" si="11"/>
        <v>600000</v>
      </c>
      <c r="F36" s="20">
        <f t="shared" si="11"/>
        <v>0</v>
      </c>
      <c r="G36" s="20">
        <f t="shared" si="11"/>
        <v>0</v>
      </c>
      <c r="H36" s="20">
        <f t="shared" si="11"/>
        <v>0</v>
      </c>
      <c r="I36" s="20">
        <f t="shared" si="11"/>
        <v>450000</v>
      </c>
      <c r="J36" s="20">
        <f t="shared" si="11"/>
        <v>0</v>
      </c>
      <c r="K36" s="20">
        <f t="shared" si="11"/>
        <v>1500000</v>
      </c>
      <c r="L36" s="20">
        <f t="shared" si="11"/>
        <v>0</v>
      </c>
      <c r="M36" s="20">
        <f t="shared" si="11"/>
        <v>0</v>
      </c>
      <c r="N36" s="20">
        <f t="shared" si="11"/>
        <v>0</v>
      </c>
      <c r="O36" s="21">
        <f t="shared" si="4"/>
        <v>8750000</v>
      </c>
    </row>
    <row r="37" spans="1:15" ht="67.5" customHeight="1" x14ac:dyDescent="0.25">
      <c r="A37" s="26"/>
      <c r="B37" s="29" t="s">
        <v>61</v>
      </c>
      <c r="C37" s="20">
        <f>'[1]rekap (2)'!C132-C38</f>
        <v>10925000</v>
      </c>
      <c r="D37" s="20">
        <f>'[1]FEB 2019'!E132</f>
        <v>6200000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>
        <f t="shared" si="4"/>
        <v>6200000</v>
      </c>
    </row>
    <row r="38" spans="1:15" ht="67.5" customHeight="1" x14ac:dyDescent="0.25">
      <c r="A38" s="26"/>
      <c r="B38" s="29" t="s">
        <v>62</v>
      </c>
      <c r="C38" s="20">
        <f>'[1]rekap (2)'!H132</f>
        <v>1425000</v>
      </c>
      <c r="D38" s="20"/>
      <c r="E38" s="20">
        <f>'[1]MARET 2019 '!H132</f>
        <v>375000</v>
      </c>
      <c r="F38" s="20"/>
      <c r="G38" s="20"/>
      <c r="H38" s="20"/>
      <c r="I38" s="20">
        <f>[1]Juli!H132</f>
        <v>300000</v>
      </c>
      <c r="J38" s="20"/>
      <c r="K38" s="20">
        <f>[1]sept!H132</f>
        <v>750000</v>
      </c>
      <c r="L38" s="20"/>
      <c r="M38" s="20"/>
      <c r="N38" s="20"/>
      <c r="O38" s="21">
        <f t="shared" si="4"/>
        <v>1425000</v>
      </c>
    </row>
    <row r="39" spans="1:15" ht="67.5" customHeight="1" x14ac:dyDescent="0.25">
      <c r="A39" s="26"/>
      <c r="B39" s="29" t="s">
        <v>63</v>
      </c>
      <c r="C39" s="20">
        <f>'[1]rekap (2)'!C137</f>
        <v>4350000</v>
      </c>
      <c r="D39" s="20"/>
      <c r="E39" s="20">
        <f>'[1]MARET 2019 '!E137</f>
        <v>225000</v>
      </c>
      <c r="F39" s="20"/>
      <c r="G39" s="20"/>
      <c r="H39" s="20">
        <f>[1]Juni!E137</f>
        <v>0</v>
      </c>
      <c r="I39" s="20">
        <f>[1]Juli!E137</f>
        <v>150000</v>
      </c>
      <c r="J39" s="20"/>
      <c r="K39" s="20">
        <f>[1]sept!E137</f>
        <v>750000</v>
      </c>
      <c r="L39" s="20"/>
      <c r="M39" s="20"/>
      <c r="N39" s="20"/>
      <c r="O39" s="21">
        <f t="shared" si="4"/>
        <v>1125000</v>
      </c>
    </row>
    <row r="40" spans="1:15" ht="67.5" customHeight="1" x14ac:dyDescent="0.25">
      <c r="A40" s="26" t="s">
        <v>64</v>
      </c>
      <c r="B40" s="30" t="s">
        <v>65</v>
      </c>
      <c r="C40" s="20">
        <f>'[1]rekap (2)'!C147</f>
        <v>9300000</v>
      </c>
      <c r="D40" s="20">
        <f>'[1]FEB 2019'!E147</f>
        <v>600000</v>
      </c>
      <c r="E40" s="20"/>
      <c r="F40" s="20"/>
      <c r="G40" s="20"/>
      <c r="H40" s="20"/>
      <c r="I40" s="20"/>
      <c r="J40" s="20"/>
      <c r="K40" s="20">
        <f>[1]sept!E147</f>
        <v>300000</v>
      </c>
      <c r="L40" s="20"/>
      <c r="M40" s="20"/>
      <c r="N40" s="20"/>
      <c r="O40" s="21">
        <f t="shared" si="4"/>
        <v>900000</v>
      </c>
    </row>
    <row r="41" spans="1:15" ht="67.5" customHeight="1" x14ac:dyDescent="0.25">
      <c r="A41" s="26" t="s">
        <v>66</v>
      </c>
      <c r="B41" s="30" t="s">
        <v>67</v>
      </c>
      <c r="C41" s="20">
        <f>'[1]rekap (2)'!C153</f>
        <v>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>
        <f t="shared" si="4"/>
        <v>0</v>
      </c>
    </row>
    <row r="42" spans="1:15" ht="67.5" customHeight="1" x14ac:dyDescent="0.25">
      <c r="A42" s="26" t="s">
        <v>68</v>
      </c>
      <c r="B42" s="30" t="s">
        <v>69</v>
      </c>
      <c r="C42" s="20">
        <f>'[1]rekap (2)'!C160</f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>
        <f t="shared" si="4"/>
        <v>0</v>
      </c>
    </row>
    <row r="43" spans="1:15" ht="67.5" customHeight="1" x14ac:dyDescent="0.25">
      <c r="A43" s="32" t="s">
        <v>70</v>
      </c>
      <c r="B43" s="33" t="s">
        <v>71</v>
      </c>
      <c r="C43" s="34">
        <f>C44+C46+C47+C48+C49</f>
        <v>15370000</v>
      </c>
      <c r="D43" s="34">
        <f t="shared" ref="D43:N43" si="12">D44+D46+D47+D48+D49</f>
        <v>150000</v>
      </c>
      <c r="E43" s="34">
        <f t="shared" si="12"/>
        <v>300000</v>
      </c>
      <c r="F43" s="34">
        <f t="shared" si="12"/>
        <v>0</v>
      </c>
      <c r="G43" s="34">
        <f t="shared" si="12"/>
        <v>0</v>
      </c>
      <c r="H43" s="34">
        <f t="shared" si="12"/>
        <v>0</v>
      </c>
      <c r="I43" s="34">
        <f t="shared" si="12"/>
        <v>0</v>
      </c>
      <c r="J43" s="34">
        <f t="shared" si="12"/>
        <v>0</v>
      </c>
      <c r="K43" s="34">
        <f t="shared" si="12"/>
        <v>0</v>
      </c>
      <c r="L43" s="34">
        <f t="shared" si="12"/>
        <v>150000</v>
      </c>
      <c r="M43" s="34">
        <f t="shared" si="12"/>
        <v>0</v>
      </c>
      <c r="N43" s="34">
        <f t="shared" si="12"/>
        <v>0</v>
      </c>
      <c r="O43" s="34">
        <f t="shared" si="4"/>
        <v>600000</v>
      </c>
    </row>
    <row r="44" spans="1:15" ht="67.5" customHeight="1" x14ac:dyDescent="0.25">
      <c r="A44" s="18" t="s">
        <v>22</v>
      </c>
      <c r="B44" s="35" t="s">
        <v>72</v>
      </c>
      <c r="C44" s="36">
        <f>'[1]rekap (2)'!C171</f>
        <v>7125000</v>
      </c>
      <c r="D44" s="36">
        <f t="shared" ref="D44:N44" si="13">D45</f>
        <v>0</v>
      </c>
      <c r="E44" s="36">
        <f>E45</f>
        <v>300000</v>
      </c>
      <c r="F44" s="36">
        <f t="shared" si="13"/>
        <v>0</v>
      </c>
      <c r="G44" s="36">
        <f t="shared" si="13"/>
        <v>0</v>
      </c>
      <c r="H44" s="36">
        <f t="shared" si="13"/>
        <v>0</v>
      </c>
      <c r="I44" s="36">
        <f t="shared" si="13"/>
        <v>0</v>
      </c>
      <c r="J44" s="36">
        <f t="shared" si="13"/>
        <v>0</v>
      </c>
      <c r="K44" s="36">
        <f t="shared" si="13"/>
        <v>0</v>
      </c>
      <c r="L44" s="36">
        <f t="shared" si="13"/>
        <v>0</v>
      </c>
      <c r="M44" s="36">
        <f t="shared" si="13"/>
        <v>0</v>
      </c>
      <c r="N44" s="36">
        <f t="shared" si="13"/>
        <v>0</v>
      </c>
      <c r="O44" s="20">
        <f t="shared" si="4"/>
        <v>300000</v>
      </c>
    </row>
    <row r="45" spans="1:15" ht="67.5" customHeight="1" x14ac:dyDescent="0.25">
      <c r="A45" s="18"/>
      <c r="B45" s="29" t="s">
        <v>73</v>
      </c>
      <c r="C45" s="37">
        <f>C44</f>
        <v>7125000</v>
      </c>
      <c r="D45" s="20"/>
      <c r="E45" s="20">
        <f>'[1]MARET 2019 '!E171</f>
        <v>300000</v>
      </c>
      <c r="F45" s="20"/>
      <c r="G45" s="20"/>
      <c r="H45" s="20"/>
      <c r="I45" s="20"/>
      <c r="J45" s="20"/>
      <c r="K45" s="20"/>
      <c r="L45" s="20"/>
      <c r="M45" s="20"/>
      <c r="N45" s="20"/>
      <c r="O45" s="20">
        <f t="shared" si="4"/>
        <v>300000</v>
      </c>
    </row>
    <row r="46" spans="1:15" ht="67.5" customHeight="1" x14ac:dyDescent="0.25">
      <c r="A46" s="18" t="s">
        <v>24</v>
      </c>
      <c r="B46" s="38" t="s">
        <v>74</v>
      </c>
      <c r="C46" s="20">
        <f>'[1]rekap (2)'!C178</f>
        <v>1500000</v>
      </c>
      <c r="D46" s="20">
        <f>'[1]FEB 2019'!E178</f>
        <v>150000</v>
      </c>
      <c r="E46" s="20"/>
      <c r="F46" s="20"/>
      <c r="G46" s="20"/>
      <c r="H46" s="20"/>
      <c r="I46" s="20"/>
      <c r="J46" s="20"/>
      <c r="K46" s="20"/>
      <c r="L46" s="20">
        <f>[1]okt!E178</f>
        <v>150000</v>
      </c>
      <c r="M46" s="20"/>
      <c r="N46" s="20"/>
      <c r="O46" s="20">
        <f t="shared" si="4"/>
        <v>300000</v>
      </c>
    </row>
    <row r="47" spans="1:15" ht="67.5" customHeight="1" x14ac:dyDescent="0.25">
      <c r="A47" s="18" t="s">
        <v>26</v>
      </c>
      <c r="B47" s="35" t="s">
        <v>75</v>
      </c>
      <c r="C47" s="20">
        <f>'[1]rekap (2)'!C184</f>
        <v>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>
        <f t="shared" si="4"/>
        <v>0</v>
      </c>
    </row>
    <row r="48" spans="1:15" ht="67.5" customHeight="1" x14ac:dyDescent="0.25">
      <c r="A48" s="18" t="s">
        <v>28</v>
      </c>
      <c r="B48" s="35" t="s">
        <v>76</v>
      </c>
      <c r="C48" s="20">
        <f>'[1]rekap (2)'!C194</f>
        <v>6745000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>
        <f t="shared" si="4"/>
        <v>0</v>
      </c>
    </row>
    <row r="49" spans="1:15" ht="67.5" customHeight="1" x14ac:dyDescent="0.25">
      <c r="A49" s="18" t="s">
        <v>30</v>
      </c>
      <c r="B49" s="35" t="s">
        <v>77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>
        <f t="shared" si="4"/>
        <v>0</v>
      </c>
    </row>
    <row r="50" spans="1:15" ht="67.5" customHeight="1" x14ac:dyDescent="0.25">
      <c r="A50" s="39" t="s">
        <v>78</v>
      </c>
      <c r="B50" s="40" t="s">
        <v>79</v>
      </c>
      <c r="C50" s="41">
        <f>SUM(C51:C54)</f>
        <v>51530000</v>
      </c>
      <c r="D50" s="41">
        <f t="shared" ref="D50:N50" si="14">SUM(D51:D54)</f>
        <v>10370000</v>
      </c>
      <c r="E50" s="41">
        <f t="shared" si="14"/>
        <v>1530000</v>
      </c>
      <c r="F50" s="41">
        <f t="shared" si="14"/>
        <v>0</v>
      </c>
      <c r="G50" s="41">
        <f t="shared" si="14"/>
        <v>0</v>
      </c>
      <c r="H50" s="41">
        <f t="shared" si="14"/>
        <v>980000</v>
      </c>
      <c r="I50" s="41">
        <f t="shared" si="14"/>
        <v>980000</v>
      </c>
      <c r="J50" s="41">
        <f t="shared" si="14"/>
        <v>2000000</v>
      </c>
      <c r="K50" s="41">
        <f t="shared" si="14"/>
        <v>9562500</v>
      </c>
      <c r="L50" s="41">
        <f t="shared" si="14"/>
        <v>1020000</v>
      </c>
      <c r="M50" s="41">
        <f t="shared" si="14"/>
        <v>980000</v>
      </c>
      <c r="N50" s="41">
        <f t="shared" si="14"/>
        <v>0</v>
      </c>
      <c r="O50" s="41">
        <f t="shared" si="4"/>
        <v>27422500</v>
      </c>
    </row>
    <row r="51" spans="1:15" ht="67.5" customHeight="1" x14ac:dyDescent="0.25">
      <c r="A51" s="18" t="s">
        <v>22</v>
      </c>
      <c r="B51" s="35" t="s">
        <v>80</v>
      </c>
      <c r="C51" s="20">
        <f>'[1]rekap (2)'!C202</f>
        <v>44930000</v>
      </c>
      <c r="D51" s="20">
        <f>'[1]FEB 2019'!E203+'[1]FEB 2019'!E204+'[1]FEB 2019'!E205+'[1]FEB 2019'!E206</f>
        <v>9425000</v>
      </c>
      <c r="E51" s="20">
        <f>'[1]MARET 2019 '!E203</f>
        <v>980000</v>
      </c>
      <c r="F51" s="20">
        <f>[1]April!E202</f>
        <v>0</v>
      </c>
      <c r="G51" s="20"/>
      <c r="H51" s="20">
        <f>[1]Juni!E203</f>
        <v>980000</v>
      </c>
      <c r="I51" s="20">
        <f>[1]Juli!E203</f>
        <v>980000</v>
      </c>
      <c r="J51" s="20">
        <f>[1]agust!E203+[1]agust!E205</f>
        <v>2000000</v>
      </c>
      <c r="K51" s="20">
        <f>[1]sept!E203+[1]sept!E204+[1]sept!E206</f>
        <v>7500000</v>
      </c>
      <c r="L51" s="20">
        <f>[1]okt!E206</f>
        <v>1020000</v>
      </c>
      <c r="M51" s="20">
        <f>[1]nov!E203</f>
        <v>980000</v>
      </c>
      <c r="N51" s="20"/>
      <c r="O51" s="21">
        <f t="shared" si="4"/>
        <v>23865000</v>
      </c>
    </row>
    <row r="52" spans="1:15" ht="67.5" customHeight="1" x14ac:dyDescent="0.25">
      <c r="A52" s="18" t="s">
        <v>24</v>
      </c>
      <c r="B52" s="35" t="s">
        <v>81</v>
      </c>
      <c r="C52" s="20">
        <f>'[1]rekap (2)'!C211</f>
        <v>945000</v>
      </c>
      <c r="D52" s="20">
        <f>'[1]FEB 2019'!E212</f>
        <v>945000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>
        <f t="shared" si="4"/>
        <v>945000</v>
      </c>
    </row>
    <row r="53" spans="1:15" ht="67.5" customHeight="1" x14ac:dyDescent="0.25">
      <c r="A53" s="18" t="s">
        <v>26</v>
      </c>
      <c r="B53" s="35" t="s">
        <v>82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>
        <f t="shared" si="4"/>
        <v>0</v>
      </c>
    </row>
    <row r="54" spans="1:15" ht="67.5" customHeight="1" x14ac:dyDescent="0.25">
      <c r="A54" s="18" t="s">
        <v>28</v>
      </c>
      <c r="B54" s="38" t="s">
        <v>83</v>
      </c>
      <c r="C54" s="20">
        <f>'[1]rekap (2)'!C214</f>
        <v>5655000</v>
      </c>
      <c r="D54" s="20"/>
      <c r="E54" s="20">
        <f>'[1]MARET 2019 '!E215</f>
        <v>550000</v>
      </c>
      <c r="F54" s="20"/>
      <c r="G54" s="20"/>
      <c r="H54" s="20"/>
      <c r="I54" s="20"/>
      <c r="J54" s="20"/>
      <c r="K54" s="20">
        <f>[1]sept!E215</f>
        <v>2062500</v>
      </c>
      <c r="L54" s="20"/>
      <c r="M54" s="20"/>
      <c r="N54" s="20"/>
      <c r="O54" s="21">
        <f t="shared" si="4"/>
        <v>2612500</v>
      </c>
    </row>
    <row r="55" spans="1:15" ht="67.5" customHeight="1" x14ac:dyDescent="0.25">
      <c r="A55" s="42" t="s">
        <v>84</v>
      </c>
      <c r="B55" s="43" t="s">
        <v>85</v>
      </c>
      <c r="C55" s="44">
        <f>SUM(C56:C60)</f>
        <v>69410000</v>
      </c>
      <c r="D55" s="44">
        <f t="shared" ref="D55:N55" si="15">SUM(D56:D60)</f>
        <v>6000000</v>
      </c>
      <c r="E55" s="44">
        <f t="shared" si="15"/>
        <v>6300000</v>
      </c>
      <c r="F55" s="44">
        <f t="shared" si="15"/>
        <v>6300000</v>
      </c>
      <c r="G55" s="44">
        <f t="shared" si="15"/>
        <v>0</v>
      </c>
      <c r="H55" s="44">
        <f t="shared" si="15"/>
        <v>0</v>
      </c>
      <c r="I55" s="44">
        <f t="shared" si="15"/>
        <v>12600000</v>
      </c>
      <c r="J55" s="44">
        <f t="shared" si="15"/>
        <v>0</v>
      </c>
      <c r="K55" s="44">
        <f t="shared" si="15"/>
        <v>12600000</v>
      </c>
      <c r="L55" s="44">
        <f t="shared" si="15"/>
        <v>12600000</v>
      </c>
      <c r="M55" s="44">
        <f t="shared" si="15"/>
        <v>0</v>
      </c>
      <c r="N55" s="44">
        <f t="shared" si="15"/>
        <v>0</v>
      </c>
      <c r="O55" s="44">
        <f t="shared" si="4"/>
        <v>56400000</v>
      </c>
    </row>
    <row r="56" spans="1:15" ht="67.5" customHeight="1" x14ac:dyDescent="0.25">
      <c r="A56" s="18" t="s">
        <v>22</v>
      </c>
      <c r="B56" s="35" t="s">
        <v>86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>
        <f t="shared" si="4"/>
        <v>0</v>
      </c>
    </row>
    <row r="57" spans="1:15" ht="67.5" customHeight="1" x14ac:dyDescent="0.25">
      <c r="A57" s="18" t="s">
        <v>24</v>
      </c>
      <c r="B57" s="35" t="s">
        <v>87</v>
      </c>
      <c r="C57" s="20">
        <f>'[1]rekap (2)'!C224</f>
        <v>34705000</v>
      </c>
      <c r="D57" s="20">
        <f>'[1]FEB 2019'!E224</f>
        <v>3000000</v>
      </c>
      <c r="E57" s="20">
        <f>'[1]MARET 2019 '!E224</f>
        <v>3150000</v>
      </c>
      <c r="F57" s="20">
        <f>[1]April!E224</f>
        <v>3150000</v>
      </c>
      <c r="G57" s="20"/>
      <c r="H57" s="20">
        <f>[1]Juni!E224</f>
        <v>0</v>
      </c>
      <c r="I57" s="20">
        <f>[1]Juli!E224</f>
        <v>6300000</v>
      </c>
      <c r="J57" s="20">
        <f>[1]agust!E224</f>
        <v>0</v>
      </c>
      <c r="K57" s="20">
        <f>[1]sept!E224</f>
        <v>6300000</v>
      </c>
      <c r="L57" s="20">
        <f>[1]okt!E224</f>
        <v>6300000</v>
      </c>
      <c r="M57" s="20">
        <f>[1]nov!E224</f>
        <v>0</v>
      </c>
      <c r="N57" s="20"/>
      <c r="O57" s="20">
        <f t="shared" si="4"/>
        <v>28200000</v>
      </c>
    </row>
    <row r="58" spans="1:15" ht="67.5" customHeight="1" x14ac:dyDescent="0.25">
      <c r="A58" s="18" t="s">
        <v>26</v>
      </c>
      <c r="B58" s="35" t="s">
        <v>88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>
        <f t="shared" si="4"/>
        <v>0</v>
      </c>
    </row>
    <row r="59" spans="1:15" ht="67.5" customHeight="1" x14ac:dyDescent="0.25">
      <c r="A59" s="18" t="s">
        <v>28</v>
      </c>
      <c r="B59" s="35" t="s">
        <v>89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>
        <f t="shared" si="4"/>
        <v>0</v>
      </c>
    </row>
    <row r="60" spans="1:15" ht="67.5" customHeight="1" x14ac:dyDescent="0.25">
      <c r="A60" s="18" t="s">
        <v>30</v>
      </c>
      <c r="B60" s="35" t="s">
        <v>90</v>
      </c>
      <c r="C60" s="20">
        <f>'[1]rekap (2)'!C225</f>
        <v>34705000</v>
      </c>
      <c r="D60" s="20">
        <v>3000000</v>
      </c>
      <c r="E60" s="20">
        <v>3150000</v>
      </c>
      <c r="F60" s="20">
        <v>3150000</v>
      </c>
      <c r="G60" s="20"/>
      <c r="H60" s="20">
        <v>0</v>
      </c>
      <c r="I60" s="20">
        <v>6300000</v>
      </c>
      <c r="J60" s="20">
        <v>0</v>
      </c>
      <c r="K60" s="20">
        <v>6300000</v>
      </c>
      <c r="L60" s="20">
        <v>6300000</v>
      </c>
      <c r="M60" s="20">
        <v>0</v>
      </c>
      <c r="N60" s="20"/>
      <c r="O60" s="20">
        <v>28200000</v>
      </c>
    </row>
    <row r="61" spans="1:15" ht="67.5" customHeight="1" x14ac:dyDescent="0.25">
      <c r="A61" s="10"/>
      <c r="B61" s="10" t="s">
        <v>91</v>
      </c>
      <c r="C61" s="45"/>
      <c r="D61" s="46">
        <f>D9+D15+D43+D50+D55</f>
        <v>49147500</v>
      </c>
      <c r="E61" s="46">
        <f t="shared" ref="E61:N61" si="16">E9+E15+E43+E50+E55</f>
        <v>9780000</v>
      </c>
      <c r="F61" s="46">
        <f t="shared" si="16"/>
        <v>6300000</v>
      </c>
      <c r="G61" s="46">
        <f t="shared" si="16"/>
        <v>0</v>
      </c>
      <c r="H61" s="46">
        <f t="shared" si="16"/>
        <v>980000</v>
      </c>
      <c r="I61" s="46">
        <f t="shared" si="16"/>
        <v>14780000</v>
      </c>
      <c r="J61" s="46">
        <f t="shared" si="16"/>
        <v>11600000</v>
      </c>
      <c r="K61" s="46">
        <f t="shared" si="16"/>
        <v>53237500</v>
      </c>
      <c r="L61" s="46">
        <f t="shared" si="16"/>
        <v>18045000</v>
      </c>
      <c r="M61" s="46">
        <f t="shared" si="16"/>
        <v>6830000</v>
      </c>
      <c r="N61" s="46">
        <f t="shared" si="16"/>
        <v>0</v>
      </c>
      <c r="O61" s="45">
        <f>SUM(D61:N61)</f>
        <v>170700000</v>
      </c>
    </row>
    <row r="62" spans="1:15" ht="15.75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5.75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5.75" x14ac:dyDescent="0.25">
      <c r="A64" s="5"/>
      <c r="B64" s="6"/>
      <c r="C64" s="6"/>
      <c r="D64" s="6"/>
      <c r="E64" s="47"/>
      <c r="F64" s="6"/>
      <c r="G64" s="6"/>
      <c r="H64" s="6"/>
      <c r="I64" s="6"/>
      <c r="J64" s="6"/>
      <c r="K64" s="6"/>
      <c r="L64" s="6"/>
      <c r="M64" s="48" t="s">
        <v>92</v>
      </c>
      <c r="N64" s="48"/>
      <c r="O64" s="4"/>
    </row>
    <row r="65" spans="1:15" ht="15.75" x14ac:dyDescent="0.25">
      <c r="A65" s="5"/>
      <c r="B65" s="6"/>
      <c r="C65" s="47"/>
      <c r="D65" s="6"/>
      <c r="E65" s="6"/>
      <c r="F65" s="6"/>
      <c r="G65" s="6"/>
      <c r="H65" s="6"/>
      <c r="I65" s="6"/>
      <c r="J65" s="6"/>
      <c r="K65" s="6"/>
      <c r="L65" s="6"/>
      <c r="M65" s="48" t="s">
        <v>93</v>
      </c>
      <c r="N65" s="48"/>
      <c r="O65" s="4"/>
    </row>
    <row r="66" spans="1:15" ht="15.75" x14ac:dyDescent="0.25">
      <c r="A66" s="5"/>
      <c r="B66" s="6"/>
      <c r="C66" s="47"/>
      <c r="D66" s="6"/>
      <c r="E66" s="49"/>
      <c r="F66" s="6"/>
      <c r="G66" s="6"/>
      <c r="H66" s="6"/>
      <c r="I66" s="6"/>
      <c r="J66" s="6"/>
      <c r="K66" s="6"/>
      <c r="L66" s="6"/>
      <c r="M66" s="48"/>
      <c r="N66" s="48"/>
      <c r="O66" s="4"/>
    </row>
    <row r="67" spans="1:15" ht="15.75" x14ac:dyDescent="0.25">
      <c r="A67" s="5"/>
      <c r="B67" s="6"/>
      <c r="C67" s="47"/>
      <c r="D67" s="6"/>
      <c r="E67" s="6"/>
      <c r="F67" s="6"/>
      <c r="G67" s="6"/>
      <c r="H67" s="6"/>
      <c r="I67" s="6"/>
      <c r="J67" s="6"/>
      <c r="K67" s="6"/>
      <c r="L67" s="6"/>
      <c r="M67" s="48"/>
      <c r="N67" s="48"/>
      <c r="O67" s="4"/>
    </row>
    <row r="68" spans="1:15" ht="15.75" x14ac:dyDescent="0.25">
      <c r="A68" s="5"/>
      <c r="B68" s="6"/>
      <c r="C68" s="47"/>
      <c r="D68" s="6"/>
      <c r="E68" s="6"/>
      <c r="F68" s="6"/>
      <c r="G68" s="6"/>
      <c r="H68" s="6"/>
      <c r="I68" s="6"/>
      <c r="J68" s="6"/>
      <c r="K68" s="6"/>
      <c r="L68" s="6"/>
      <c r="M68" s="48"/>
      <c r="N68" s="48"/>
      <c r="O68" s="4"/>
    </row>
    <row r="69" spans="1:15" ht="15.75" x14ac:dyDescent="0.25">
      <c r="A69" s="5"/>
      <c r="B69" s="6"/>
      <c r="C69" s="47"/>
      <c r="D69" s="6"/>
      <c r="E69" s="6"/>
      <c r="F69" s="6"/>
      <c r="G69" s="6"/>
      <c r="H69" s="6"/>
      <c r="I69" s="6"/>
      <c r="J69" s="6"/>
      <c r="K69" s="6"/>
      <c r="L69" s="6"/>
      <c r="M69" s="50" t="s">
        <v>94</v>
      </c>
      <c r="N69" s="48"/>
      <c r="O69" s="4"/>
    </row>
    <row r="70" spans="1:15" ht="15.75" x14ac:dyDescent="0.25">
      <c r="A70" s="5"/>
      <c r="B70" s="6"/>
      <c r="C70" s="47"/>
      <c r="D70" s="6"/>
      <c r="E70" s="6"/>
      <c r="F70" s="6"/>
      <c r="G70" s="6"/>
      <c r="H70" s="6"/>
      <c r="I70" s="6"/>
      <c r="J70" s="6"/>
      <c r="K70" s="6"/>
      <c r="L70" s="6"/>
      <c r="M70" s="48" t="s">
        <v>95</v>
      </c>
      <c r="N70" s="48"/>
      <c r="O70" s="4"/>
    </row>
    <row r="71" spans="1:15" ht="15.75" x14ac:dyDescent="0.25">
      <c r="A71" s="5"/>
      <c r="B71" s="6"/>
      <c r="C71" s="4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</sheetData>
  <mergeCells count="9">
    <mergeCell ref="A8:B8"/>
    <mergeCell ref="A1:O1"/>
    <mergeCell ref="A2:O2"/>
    <mergeCell ref="A4:B4"/>
    <mergeCell ref="A6:A7"/>
    <mergeCell ref="B6:B7"/>
    <mergeCell ref="C6:C7"/>
    <mergeCell ref="D6:N6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2020-11-05T02:07:12Z</dcterms:created>
  <dcterms:modified xsi:type="dcterms:W3CDTF">2020-11-05T02:09:42Z</dcterms:modified>
</cp:coreProperties>
</file>