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8800" windowHeight="12135"/>
  </bookViews>
  <sheets>
    <sheet name="REKAP TAHUN" sheetId="1" r:id="rId1"/>
  </sheets>
  <externalReferences>
    <externalReference r:id="rId2"/>
  </externalReferences>
  <definedNames>
    <definedName name="_xlnm.Print_Area" localSheetId="0">'REKAP TAHUN'!$A$1:$O$67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G61" i="1"/>
  <c r="F61" i="1"/>
  <c r="E61" i="1"/>
  <c r="D61" i="1"/>
  <c r="O58" i="1"/>
  <c r="O57" i="1"/>
  <c r="O56" i="1"/>
  <c r="O55" i="1"/>
  <c r="O54" i="1"/>
  <c r="N53" i="1"/>
  <c r="M53" i="1"/>
  <c r="L53" i="1"/>
  <c r="K53" i="1"/>
  <c r="J53" i="1"/>
  <c r="I53" i="1"/>
  <c r="H53" i="1"/>
  <c r="G53" i="1"/>
  <c r="F53" i="1"/>
  <c r="E53" i="1"/>
  <c r="D53" i="1"/>
  <c r="O53" i="1" s="1"/>
  <c r="C53" i="1"/>
  <c r="O52" i="1"/>
  <c r="O51" i="1"/>
  <c r="O50" i="1"/>
  <c r="O49" i="1"/>
  <c r="N48" i="1"/>
  <c r="M48" i="1"/>
  <c r="L48" i="1"/>
  <c r="K48" i="1"/>
  <c r="J48" i="1"/>
  <c r="I48" i="1"/>
  <c r="H48" i="1"/>
  <c r="G48" i="1"/>
  <c r="F48" i="1"/>
  <c r="E48" i="1"/>
  <c r="D48" i="1"/>
  <c r="O48" i="1" s="1"/>
  <c r="C48" i="1"/>
  <c r="O47" i="1"/>
  <c r="O46" i="1"/>
  <c r="O45" i="1"/>
  <c r="O44" i="1"/>
  <c r="O43" i="1"/>
  <c r="N42" i="1"/>
  <c r="M42" i="1"/>
  <c r="L42" i="1"/>
  <c r="K42" i="1"/>
  <c r="J42" i="1"/>
  <c r="I42" i="1"/>
  <c r="H42" i="1"/>
  <c r="G42" i="1"/>
  <c r="F42" i="1"/>
  <c r="E42" i="1"/>
  <c r="D42" i="1"/>
  <c r="O42" i="1" s="1"/>
  <c r="C42" i="1"/>
  <c r="N41" i="1"/>
  <c r="M41" i="1"/>
  <c r="L41" i="1"/>
  <c r="K41" i="1"/>
  <c r="J41" i="1"/>
  <c r="I41" i="1"/>
  <c r="H41" i="1"/>
  <c r="G41" i="1"/>
  <c r="F41" i="1"/>
  <c r="E41" i="1"/>
  <c r="D41" i="1"/>
  <c r="O41" i="1" s="1"/>
  <c r="C41" i="1"/>
  <c r="O40" i="1"/>
  <c r="O39" i="1"/>
  <c r="I38" i="1"/>
  <c r="O38" i="1" s="1"/>
  <c r="O37" i="1"/>
  <c r="O36" i="1"/>
  <c r="O35" i="1"/>
  <c r="N34" i="1"/>
  <c r="M34" i="1"/>
  <c r="L34" i="1"/>
  <c r="K34" i="1"/>
  <c r="J34" i="1"/>
  <c r="I34" i="1"/>
  <c r="H34" i="1"/>
  <c r="G34" i="1"/>
  <c r="F34" i="1"/>
  <c r="E34" i="1"/>
  <c r="D34" i="1"/>
  <c r="O34" i="1" s="1"/>
  <c r="C34" i="1"/>
  <c r="O33" i="1"/>
  <c r="H32" i="1"/>
  <c r="O32" i="1" s="1"/>
  <c r="N31" i="1"/>
  <c r="M31" i="1"/>
  <c r="L31" i="1"/>
  <c r="K31" i="1"/>
  <c r="J31" i="1"/>
  <c r="I31" i="1"/>
  <c r="H31" i="1"/>
  <c r="E31" i="1"/>
  <c r="D31" i="1"/>
  <c r="O31" i="1" s="1"/>
  <c r="C31" i="1"/>
  <c r="O30" i="1"/>
  <c r="O29" i="1"/>
  <c r="I28" i="1"/>
  <c r="O28" i="1" s="1"/>
  <c r="N27" i="1"/>
  <c r="M27" i="1"/>
  <c r="L27" i="1"/>
  <c r="K27" i="1"/>
  <c r="J27" i="1"/>
  <c r="H27" i="1"/>
  <c r="G27" i="1"/>
  <c r="F27" i="1"/>
  <c r="E27" i="1"/>
  <c r="D27" i="1"/>
  <c r="C27" i="1"/>
  <c r="O26" i="1"/>
  <c r="O25" i="1"/>
  <c r="O24" i="1"/>
  <c r="O23" i="1"/>
  <c r="N22" i="1"/>
  <c r="M22" i="1"/>
  <c r="L22" i="1"/>
  <c r="K22" i="1"/>
  <c r="J22" i="1"/>
  <c r="I22" i="1"/>
  <c r="H22" i="1"/>
  <c r="G22" i="1"/>
  <c r="F22" i="1"/>
  <c r="E22" i="1"/>
  <c r="D22" i="1"/>
  <c r="O22" i="1" s="1"/>
  <c r="C22" i="1"/>
  <c r="I21" i="1"/>
  <c r="O21" i="1" s="1"/>
  <c r="N20" i="1"/>
  <c r="M20" i="1"/>
  <c r="L20" i="1"/>
  <c r="K20" i="1"/>
  <c r="J20" i="1"/>
  <c r="H20" i="1"/>
  <c r="G20" i="1"/>
  <c r="F20" i="1"/>
  <c r="E20" i="1"/>
  <c r="D20" i="1"/>
  <c r="C20" i="1"/>
  <c r="O19" i="1"/>
  <c r="I18" i="1"/>
  <c r="O18" i="1" s="1"/>
  <c r="N17" i="1"/>
  <c r="M17" i="1"/>
  <c r="L17" i="1"/>
  <c r="K17" i="1"/>
  <c r="J17" i="1"/>
  <c r="H17" i="1"/>
  <c r="G17" i="1"/>
  <c r="E17" i="1"/>
  <c r="D17" i="1"/>
  <c r="C17" i="1"/>
  <c r="O16" i="1"/>
  <c r="I16" i="1"/>
  <c r="H16" i="1"/>
  <c r="I15" i="1"/>
  <c r="O15" i="1" s="1"/>
  <c r="H15" i="1"/>
  <c r="N14" i="1"/>
  <c r="M14" i="1"/>
  <c r="M13" i="1" s="1"/>
  <c r="M8" i="1" s="1"/>
  <c r="L14" i="1"/>
  <c r="K14" i="1"/>
  <c r="J14" i="1"/>
  <c r="I14" i="1"/>
  <c r="H14" i="1"/>
  <c r="G14" i="1"/>
  <c r="F14" i="1"/>
  <c r="E14" i="1"/>
  <c r="E13" i="1" s="1"/>
  <c r="D14" i="1"/>
  <c r="O14" i="1" s="1"/>
  <c r="C14" i="1"/>
  <c r="N13" i="1"/>
  <c r="L13" i="1"/>
  <c r="K13" i="1"/>
  <c r="J13" i="1"/>
  <c r="H13" i="1"/>
  <c r="G13" i="1"/>
  <c r="F13" i="1"/>
  <c r="D13" i="1"/>
  <c r="C13" i="1"/>
  <c r="O12" i="1"/>
  <c r="O11" i="1"/>
  <c r="O10" i="1"/>
  <c r="N9" i="1"/>
  <c r="N59" i="1" s="1"/>
  <c r="M9" i="1"/>
  <c r="M59" i="1" s="1"/>
  <c r="L9" i="1"/>
  <c r="L59" i="1" s="1"/>
  <c r="K9" i="1"/>
  <c r="K59" i="1" s="1"/>
  <c r="J9" i="1"/>
  <c r="J59" i="1" s="1"/>
  <c r="I9" i="1"/>
  <c r="H9" i="1"/>
  <c r="H59" i="1" s="1"/>
  <c r="G9" i="1"/>
  <c r="G59" i="1" s="1"/>
  <c r="F9" i="1"/>
  <c r="F59" i="1" s="1"/>
  <c r="E9" i="1"/>
  <c r="D9" i="1"/>
  <c r="D59" i="1" s="1"/>
  <c r="C9" i="1"/>
  <c r="L8" i="1"/>
  <c r="K8" i="1"/>
  <c r="H8" i="1"/>
  <c r="G8" i="1"/>
  <c r="D8" i="1"/>
  <c r="C8" i="1"/>
  <c r="E8" i="1" l="1"/>
  <c r="E59" i="1"/>
  <c r="I17" i="1"/>
  <c r="I13" i="1" s="1"/>
  <c r="I20" i="1"/>
  <c r="O20" i="1" s="1"/>
  <c r="I27" i="1"/>
  <c r="O27" i="1" s="1"/>
  <c r="O9" i="1"/>
  <c r="F8" i="1"/>
  <c r="J8" i="1"/>
  <c r="N8" i="1"/>
  <c r="I8" i="1" l="1"/>
  <c r="O13" i="1"/>
  <c r="I59" i="1"/>
  <c r="O59" i="1"/>
  <c r="O8" i="1"/>
  <c r="O17" i="1"/>
</calcChain>
</file>

<file path=xl/sharedStrings.xml><?xml version="1.0" encoding="utf-8"?>
<sst xmlns="http://schemas.openxmlformats.org/spreadsheetml/2006/main" count="111" uniqueCount="94">
  <si>
    <t xml:space="preserve">REKAP REALISASI KEGIATAN BOK DI PUSKESMAS </t>
  </si>
  <si>
    <t>TAHUN 2020</t>
  </si>
  <si>
    <t>PUSKESMAS : CIPAGERAN</t>
  </si>
  <si>
    <t>NO</t>
  </si>
  <si>
    <t>KEGIATAN</t>
  </si>
  <si>
    <t>ALOKASI BOK  (Rp)</t>
  </si>
  <si>
    <t>PENYERAPAN BULAN 
(Rp)</t>
  </si>
  <si>
    <t>TOTAL PENYERAPAN 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</si>
  <si>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</si>
  <si>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</si>
  <si>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</si>
  <si>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</si>
  <si>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</si>
  <si>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</si>
  <si>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</si>
  <si>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</si>
  <si>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</si>
  <si>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</si>
  <si>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</si>
  <si>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 xml:space="preserve">TOTAL PKM </t>
  </si>
  <si>
    <t>I</t>
  </si>
  <si>
    <t>PROGRAM INDONESIA SEHAT MELALUI PENDEKATAN KELUARGA</t>
  </si>
  <si>
    <t>A</t>
  </si>
  <si>
    <t>Verivali hasil pendataan PIS PK</t>
  </si>
  <si>
    <t>B</t>
  </si>
  <si>
    <t xml:space="preserve">Pemeliharaan/maintenance </t>
  </si>
  <si>
    <t>C</t>
  </si>
  <si>
    <t>Monitoring dan evaluasi Pelaksanaan PIS-PK</t>
  </si>
  <si>
    <t>II</t>
  </si>
  <si>
    <t xml:space="preserve">UPAYA KESEHATAN ESENSIAL </t>
  </si>
  <si>
    <t>Upaya Kesehatan Ibu</t>
  </si>
  <si>
    <t>Pelayanan kesehatan ibu hamil (1)</t>
  </si>
  <si>
    <t>Pelayanan kesehatan ibu bersalin (2)</t>
  </si>
  <si>
    <t>Upaya Kesehatan Neo dan Bayi</t>
  </si>
  <si>
    <t>Pelayanan Kesehatan Neonatus (3)</t>
  </si>
  <si>
    <t>Pelayanan Kesehatan Bayi</t>
  </si>
  <si>
    <t>Upaya Kesehatan Balita pra sekolah</t>
  </si>
  <si>
    <t>Pelayanan Kesehatan Balita (4)</t>
  </si>
  <si>
    <t>D</t>
  </si>
  <si>
    <t>Upaya Kesehatan Anak sekolah dan remaja</t>
  </si>
  <si>
    <t>Pelayanan Kesehatan anak usia sekolah (5)</t>
  </si>
  <si>
    <t>Upaya Kesehatan Remaja</t>
  </si>
  <si>
    <t>E</t>
  </si>
  <si>
    <t>Imunisasi</t>
  </si>
  <si>
    <t>F</t>
  </si>
  <si>
    <t>Upaya Kesehatan usia reproduksi</t>
  </si>
  <si>
    <t>G</t>
  </si>
  <si>
    <t>Upaya kesehatan lanjut usia</t>
  </si>
  <si>
    <t>Upaya kesehatan lanjut usia (6)</t>
  </si>
  <si>
    <t>H</t>
  </si>
  <si>
    <t>Upaya Kesehatan Lingkungan</t>
  </si>
  <si>
    <t xml:space="preserve">I  </t>
  </si>
  <si>
    <t>Upaya Promosi Kesehatan</t>
  </si>
  <si>
    <t>J</t>
  </si>
  <si>
    <t>Upaya P2PM</t>
  </si>
  <si>
    <t>Pelayanan Kesehatan orang terduga  tuberkulosis/TB (7)</t>
  </si>
  <si>
    <t>Pelayanan kesehatan orang dengan risiko terinfeksi virus (HIV) (8)</t>
  </si>
  <si>
    <t>K</t>
  </si>
  <si>
    <t xml:space="preserve">Upaya Pencegahan dan penanggulangan penyakit tidak menular </t>
  </si>
  <si>
    <t>Pelayanan kesehatan pada usia produktif (9)</t>
  </si>
  <si>
    <t>Pelayanan kesehatan penderita hipertensi (10)</t>
  </si>
  <si>
    <t>Pelayanan kesehatan penderita Diabetes Melitus (11)</t>
  </si>
  <si>
    <t>L</t>
  </si>
  <si>
    <t>Upaya pencegahan dan pengendalian Tular vektor dan Zoonotik</t>
  </si>
  <si>
    <t>M</t>
  </si>
  <si>
    <t>Pengendalian Vektor</t>
  </si>
  <si>
    <t>N</t>
  </si>
  <si>
    <t>Surveilans dan respon KLB</t>
  </si>
  <si>
    <t>III</t>
  </si>
  <si>
    <t>UPAYA PENGEMBANGAN DAN UPAYA KESEHATAN LAINNYA</t>
  </si>
  <si>
    <t>Upaya Kesehatan Jiwa dan Napza</t>
  </si>
  <si>
    <t>Pelayanan kesehatan orang dengan gangguan jiwa berat (12)</t>
  </si>
  <si>
    <t>Upaya kesehatan kerja</t>
  </si>
  <si>
    <t>Upaya kesehatan tradisional</t>
  </si>
  <si>
    <t xml:space="preserve">Pelayanan kesehatan olah raga </t>
  </si>
  <si>
    <t>Upaya Kesehatan lokal spesifik  Lainnya (Indera)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</si>
  <si>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</si>
  <si>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</si>
  <si>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</si>
  <si>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</si>
  <si>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</si>
  <si>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Sistem Informasi</t>
  </si>
  <si>
    <t>V</t>
  </si>
  <si>
    <t>PENYEDIAAN TENAGA DENGAN PERJANJIAN KERJA</t>
  </si>
  <si>
    <t>Sanitarian</t>
  </si>
  <si>
    <t>Promkes</t>
  </si>
  <si>
    <t>Gizi</t>
  </si>
  <si>
    <t>Kesmas</t>
  </si>
  <si>
    <t>Pengelola Keuangan</t>
  </si>
  <si>
    <t>TOTAL</t>
  </si>
  <si>
    <t>Cimahi,                    2020</t>
  </si>
  <si>
    <t>Kepala Puskesmas Cipageran</t>
  </si>
  <si>
    <t>( Drg. Irmawati Puspita Dewi )</t>
  </si>
  <si>
    <t>NIP. 19750929 200604 2 008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</si>
</sst>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b/>
      <sz val="12"/>
      <color theme="1"/>
      <name val="Bookman Old Style"/>
      <family val="1"/>
    </font>
    <font>
      <sz val="10"/>
      <name val="Tahoma"/>
      <family val="2"/>
    </font>
    <font>
      <sz val="10"/>
      <color theme="1"/>
      <name val="Tahoma"/>
      <family val="2"/>
    </font>
    <font>
      <i/>
      <sz val="12"/>
      <color rgb="FF0070C0"/>
      <name val="Bookman Old Style"/>
      <family val="1"/>
    </font>
    <font>
      <sz val="12"/>
      <color theme="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3" fillId="0" borderId="3" xfId="2" applyFont="1" applyFill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top"/>
    </xf>
    <xf numFmtId="0" fontId="4" fillId="2" borderId="2" xfId="2" applyFont="1" applyFill="1" applyBorder="1" applyAlignment="1">
      <alignment horizontal="left" vertical="top" wrapText="1"/>
    </xf>
    <xf numFmtId="41" fontId="2" fillId="2" borderId="2" xfId="0" applyNumberFormat="1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3" borderId="2" xfId="2" applyFont="1" applyFill="1" applyBorder="1" applyAlignment="1">
      <alignment vertical="top"/>
    </xf>
    <xf numFmtId="164" fontId="5" fillId="0" borderId="4" xfId="1" applyFont="1" applyBorder="1" applyAlignment="1">
      <alignment vertical="center" wrapText="1"/>
    </xf>
    <xf numFmtId="0" fontId="2" fillId="0" borderId="2" xfId="0" applyFont="1" applyBorder="1"/>
    <xf numFmtId="0" fontId="6" fillId="3" borderId="5" xfId="3" applyFont="1" applyFill="1" applyBorder="1" applyAlignment="1">
      <alignment vertical="center"/>
    </xf>
    <xf numFmtId="0" fontId="6" fillId="3" borderId="5" xfId="3" applyFont="1" applyFill="1" applyBorder="1" applyAlignment="1">
      <alignment vertical="center" wrapText="1"/>
    </xf>
    <xf numFmtId="0" fontId="4" fillId="2" borderId="2" xfId="2" applyFont="1" applyFill="1" applyBorder="1" applyAlignment="1">
      <alignment vertical="top" wrapText="1"/>
    </xf>
    <xf numFmtId="0" fontId="2" fillId="0" borderId="2" xfId="2" applyFont="1" applyBorder="1" applyAlignment="1">
      <alignment horizontal="center" vertical="top"/>
    </xf>
    <xf numFmtId="0" fontId="2" fillId="0" borderId="2" xfId="4" applyFont="1" applyFill="1" applyBorder="1" applyAlignment="1">
      <alignment vertical="top"/>
    </xf>
    <xf numFmtId="0" fontId="2" fillId="4" borderId="2" xfId="0" applyFont="1" applyFill="1" applyBorder="1"/>
    <xf numFmtId="0" fontId="7" fillId="0" borderId="2" xfId="4" applyFont="1" applyFill="1" applyBorder="1" applyAlignment="1">
      <alignment vertical="top" wrapText="1"/>
    </xf>
    <xf numFmtId="0" fontId="2" fillId="0" borderId="2" xfId="0" applyFont="1" applyFill="1" applyBorder="1"/>
    <xf numFmtId="0" fontId="7" fillId="0" borderId="2" xfId="0" applyFont="1" applyBorder="1" applyAlignment="1">
      <alignment vertical="top" wrapText="1"/>
    </xf>
    <xf numFmtId="0" fontId="2" fillId="0" borderId="2" xfId="4" applyFont="1" applyFill="1" applyBorder="1" applyAlignment="1">
      <alignment vertical="top" wrapText="1"/>
    </xf>
    <xf numFmtId="0" fontId="7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3" fontId="2" fillId="0" borderId="2" xfId="0" applyNumberFormat="1" applyFont="1" applyBorder="1"/>
    <xf numFmtId="0" fontId="2" fillId="0" borderId="2" xfId="0" applyFont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2" applyFont="1" applyBorder="1" applyAlignment="1">
      <alignment vertical="top" wrapText="1"/>
    </xf>
    <xf numFmtId="0" fontId="7" fillId="0" borderId="2" xfId="0" applyFont="1" applyBorder="1" applyAlignment="1">
      <alignment vertical="center" wrapText="1"/>
    </xf>
    <xf numFmtId="41" fontId="2" fillId="0" borderId="2" xfId="0" applyNumberFormat="1" applyFont="1" applyBorder="1" applyAlignment="1">
      <alignment horizontal="right"/>
    </xf>
    <xf numFmtId="0" fontId="2" fillId="0" borderId="2" xfId="2" applyFont="1" applyBorder="1" applyAlignment="1">
      <alignment vertical="top"/>
    </xf>
    <xf numFmtId="41" fontId="2" fillId="0" borderId="2" xfId="0" applyNumberFormat="1" applyFont="1" applyBorder="1"/>
    <xf numFmtId="0" fontId="2" fillId="3" borderId="2" xfId="2" applyFont="1" applyFill="1" applyBorder="1" applyAlignment="1">
      <alignment horizontal="center" vertical="top"/>
    </xf>
    <xf numFmtId="0" fontId="2" fillId="3" borderId="2" xfId="2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3" borderId="2" xfId="0" applyFont="1" applyFill="1" applyBorder="1"/>
    <xf numFmtId="0" fontId="2" fillId="0" borderId="2" xfId="0" applyFont="1" applyBorder="1" applyAlignment="1">
      <alignment horizontal="center" vertical="center"/>
    </xf>
    <xf numFmtId="41" fontId="4" fillId="0" borderId="2" xfId="0" applyNumberFormat="1" applyFont="1" applyBorder="1" applyAlignment="1">
      <alignment horizontal="center" vertical="center"/>
    </xf>
    <xf numFmtId="41" fontId="4" fillId="3" borderId="2" xfId="0" applyNumberFormat="1" applyFont="1" applyFill="1" applyBorder="1" applyAlignment="1">
      <alignment horizontal="center" vertical="center"/>
    </xf>
    <xf numFmtId="41" fontId="4" fillId="0" borderId="2" xfId="0" applyNumberFormat="1" applyFont="1" applyBorder="1"/>
    <xf numFmtId="0" fontId="8" fillId="0" borderId="0" xfId="0" applyFont="1"/>
    <xf numFmtId="0" fontId="6" fillId="0" borderId="0" xfId="0" applyFont="1"/>
    <xf numFmtId="41" fontId="2" fillId="0" borderId="0" xfId="0" applyNumberFormat="1" applyFont="1"/>
  </cellXfs>
  <cellStyles count="5">
    <cellStyle name="Comma [0]" xfId="1" builtinId="6"/>
    <cellStyle name="Normal" xfId="0" builtinId="0"/>
    <cellStyle name="Normal 2" xfId="2"/>
    <cellStyle name="Normal 2 2" xfId="4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/Downloads/PEMANFAATAN%20BOK%202020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RUARI 2020"/>
      <sheetName val="MARET 2020"/>
      <sheetName val="TW 1"/>
      <sheetName val="APRIL 2020"/>
      <sheetName val="MEI 2020"/>
      <sheetName val="JUNI 2020"/>
      <sheetName val="JUNI 2020 (2)"/>
      <sheetName val="TW II"/>
      <sheetName val="JULI 2020"/>
      <sheetName val="AGUSTUS 2020"/>
      <sheetName val="SEPTEMBER 2020"/>
      <sheetName val="TW III"/>
      <sheetName val="OKTOBER"/>
      <sheetName val="REKAP TAHUN"/>
    </sheetNames>
    <sheetDataSet>
      <sheetData sheetId="0">
        <row r="368">
          <cell r="E368">
            <v>58390000</v>
          </cell>
        </row>
      </sheetData>
      <sheetData sheetId="1">
        <row r="368">
          <cell r="E368">
            <v>7275000</v>
          </cell>
        </row>
      </sheetData>
      <sheetData sheetId="2"/>
      <sheetData sheetId="3">
        <row r="368">
          <cell r="E368">
            <v>4280000</v>
          </cell>
        </row>
      </sheetData>
      <sheetData sheetId="4">
        <row r="368">
          <cell r="E368">
            <v>8550000</v>
          </cell>
        </row>
      </sheetData>
      <sheetData sheetId="5">
        <row r="181">
          <cell r="E181">
            <v>75000</v>
          </cell>
        </row>
        <row r="368">
          <cell r="E368">
            <v>750000</v>
          </cell>
        </row>
      </sheetData>
      <sheetData sheetId="6">
        <row r="28">
          <cell r="E28">
            <v>75000</v>
          </cell>
        </row>
        <row r="37">
          <cell r="E37">
            <v>75000</v>
          </cell>
        </row>
        <row r="183">
          <cell r="E183">
            <v>75000</v>
          </cell>
        </row>
      </sheetData>
      <sheetData sheetId="7"/>
      <sheetData sheetId="8">
        <row r="28">
          <cell r="E28">
            <v>75000</v>
          </cell>
        </row>
        <row r="37">
          <cell r="E37">
            <v>75000</v>
          </cell>
        </row>
        <row r="50">
          <cell r="E50">
            <v>75000</v>
          </cell>
        </row>
        <row r="63">
          <cell r="E63">
            <v>300000</v>
          </cell>
        </row>
        <row r="133">
          <cell r="E133">
            <v>150000</v>
          </cell>
        </row>
        <row r="235">
          <cell r="E235">
            <v>300000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A49" workbookViewId="0">
      <selection activeCell="F65" sqref="F65:F66"/>
    </sheetView>
  </sheetViews>
  <sheetFormatPr defaultColWidth="8.7109375" defaultRowHeight="15.75" x14ac:dyDescent="0.25"/>
  <cols>
    <col min="1" max="1" width="6.140625" style="2" customWidth="1"/>
    <col min="2" max="2" width="27.140625" style="2" customWidth="1"/>
    <col min="3" max="3" width="23.42578125" style="2" customWidth="1"/>
    <col min="4" max="4" width="17.140625" style="2" customWidth="1"/>
    <col min="5" max="5" width="17.42578125" style="2" customWidth="1"/>
    <col min="6" max="6" width="15.5703125" style="2" customWidth="1"/>
    <col min="7" max="8" width="16.7109375" style="2" customWidth="1"/>
    <col min="9" max="9" width="16" style="2" customWidth="1"/>
    <col min="10" max="10" width="17" style="2" bestFit="1" customWidth="1"/>
    <col min="11" max="11" width="18.28515625" style="2" customWidth="1"/>
    <col min="12" max="12" width="20.140625" style="2" customWidth="1"/>
    <col min="13" max="13" width="16.28515625" style="2" customWidth="1"/>
    <col min="14" max="14" width="8.7109375" style="2"/>
    <col min="15" max="15" width="19.140625" style="2" customWidth="1"/>
    <col min="16" max="17" width="8.7109375" style="2"/>
    <col min="18" max="18" width="12.7109375" style="2" bestFit="1" customWidth="1"/>
    <col min="19" max="16384" width="8.7109375" style="2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4" t="s">
        <v>2</v>
      </c>
      <c r="B4" s="4"/>
    </row>
    <row r="6" spans="1:15" ht="30.95" customHeight="1" x14ac:dyDescent="0.25">
      <c r="A6" s="5" t="s">
        <v>3</v>
      </c>
      <c r="B6" s="5" t="s">
        <v>4</v>
      </c>
      <c r="C6" s="5" t="s">
        <v>5</v>
      </c>
      <c r="D6" s="6" t="s">
        <v>6</v>
      </c>
      <c r="E6" s="6"/>
      <c r="F6" s="6"/>
      <c r="G6" s="6"/>
      <c r="H6" s="6"/>
      <c r="I6" s="6"/>
      <c r="J6" s="6"/>
      <c r="K6" s="6"/>
      <c r="L6" s="6"/>
      <c r="M6" s="6"/>
      <c r="N6" s="6"/>
      <c r="O6" s="7" t="s">
        <v>7</v>
      </c>
    </row>
    <row r="7" spans="1:15" ht="23.1" customHeight="1" x14ac:dyDescent="0.25">
      <c r="A7" s="8"/>
      <c r="B7" s="8"/>
      <c r="C7" s="8"/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18</v>
      </c>
      <c r="O7" s="10"/>
    </row>
    <row r="8" spans="1:15" x14ac:dyDescent="0.25">
      <c r="A8" s="11"/>
      <c r="B8" s="11" t="s">
        <v>19</v>
      </c>
      <c r="C8" s="11">
        <f t="shared" ref="C8:N8" si="0">C9+C13+C41+C48+C53</f>
        <v>510000000</v>
      </c>
      <c r="D8" s="11">
        <f t="shared" si="0"/>
        <v>58390000</v>
      </c>
      <c r="E8" s="11">
        <f t="shared" si="0"/>
        <v>7275000</v>
      </c>
      <c r="F8" s="11">
        <f t="shared" si="0"/>
        <v>4280000</v>
      </c>
      <c r="G8" s="11">
        <f t="shared" si="0"/>
        <v>8550000</v>
      </c>
      <c r="H8" s="11">
        <f t="shared" si="0"/>
        <v>13575000</v>
      </c>
      <c r="I8" s="11">
        <f t="shared" si="0"/>
        <v>1955000</v>
      </c>
      <c r="J8" s="11">
        <f t="shared" si="0"/>
        <v>15625000</v>
      </c>
      <c r="K8" s="11">
        <f t="shared" si="0"/>
        <v>12755000</v>
      </c>
      <c r="L8" s="11">
        <f t="shared" si="0"/>
        <v>56160000</v>
      </c>
      <c r="M8" s="11">
        <f t="shared" si="0"/>
        <v>0</v>
      </c>
      <c r="N8" s="11">
        <f t="shared" si="0"/>
        <v>0</v>
      </c>
      <c r="O8" s="12">
        <f>SUM(D8:N8)</f>
        <v>178565000</v>
      </c>
    </row>
    <row r="9" spans="1:15" s="17" customFormat="1" ht="78.75" x14ac:dyDescent="0.25">
      <c r="A9" s="13" t="s">
        <v>20</v>
      </c>
      <c r="B9" s="14" t="s">
        <v>21</v>
      </c>
      <c r="C9" s="15">
        <f>C10+C11+C12</f>
        <v>44059000</v>
      </c>
      <c r="D9" s="16">
        <f t="shared" ref="D9:N9" si="1">SUM(D10:D12)</f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>SUM(D9:N9)</f>
        <v>0</v>
      </c>
    </row>
    <row r="10" spans="1:15" ht="25.5" x14ac:dyDescent="0.25">
      <c r="A10" s="18" t="s">
        <v>22</v>
      </c>
      <c r="B10" s="19" t="s">
        <v>23</v>
      </c>
      <c r="C10" s="20">
        <v>7409000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>
        <f t="shared" ref="O10:O12" si="2">SUM(D10:N10)</f>
        <v>0</v>
      </c>
    </row>
    <row r="11" spans="1:15" x14ac:dyDescent="0.25">
      <c r="A11" s="18" t="s">
        <v>24</v>
      </c>
      <c r="B11" s="21" t="s">
        <v>25</v>
      </c>
      <c r="C11" s="20">
        <v>3300000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>
        <f t="shared" si="2"/>
        <v>0</v>
      </c>
    </row>
    <row r="12" spans="1:15" ht="25.5" x14ac:dyDescent="0.25">
      <c r="A12" s="18" t="s">
        <v>26</v>
      </c>
      <c r="B12" s="22" t="s">
        <v>27</v>
      </c>
      <c r="C12" s="20">
        <v>33350000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>
        <f t="shared" si="2"/>
        <v>0</v>
      </c>
    </row>
    <row r="13" spans="1:15" s="17" customFormat="1" ht="38.25" customHeight="1" x14ac:dyDescent="0.25">
      <c r="A13" s="13" t="s">
        <v>28</v>
      </c>
      <c r="B13" s="23" t="s">
        <v>29</v>
      </c>
      <c r="C13" s="16">
        <f>C14+C17+C20+C22+C26+C27+C29+C30+C31+C34+C38+C39</f>
        <v>308413000</v>
      </c>
      <c r="D13" s="16">
        <f t="shared" ref="D13:N13" si="3">D14+D17+D20+D22+D25+D26+D27+D29+D30+D31+D34+D38+D39+D40</f>
        <v>41175000</v>
      </c>
      <c r="E13" s="16">
        <f t="shared" si="3"/>
        <v>825000</v>
      </c>
      <c r="F13" s="16">
        <f t="shared" si="3"/>
        <v>2850000</v>
      </c>
      <c r="G13" s="16">
        <f t="shared" si="3"/>
        <v>1950000</v>
      </c>
      <c r="H13" s="16">
        <f t="shared" si="3"/>
        <v>675000</v>
      </c>
      <c r="I13" s="16">
        <f t="shared" si="3"/>
        <v>975000</v>
      </c>
      <c r="J13" s="16">
        <f t="shared" si="3"/>
        <v>9175000</v>
      </c>
      <c r="K13" s="16">
        <f t="shared" si="3"/>
        <v>4725000</v>
      </c>
      <c r="L13" s="16">
        <f t="shared" si="3"/>
        <v>48580000</v>
      </c>
      <c r="M13" s="16">
        <f t="shared" si="3"/>
        <v>0</v>
      </c>
      <c r="N13" s="16">
        <f t="shared" si="3"/>
        <v>0</v>
      </c>
      <c r="O13" s="16">
        <f t="shared" ref="O13:O58" si="4">SUM(D13:N13)</f>
        <v>110930000</v>
      </c>
    </row>
    <row r="14" spans="1:15" x14ac:dyDescent="0.25">
      <c r="A14" s="24" t="s">
        <v>22</v>
      </c>
      <c r="B14" s="25" t="s">
        <v>30</v>
      </c>
      <c r="C14" s="20">
        <f>C15+C16</f>
        <v>12075000</v>
      </c>
      <c r="D14" s="26">
        <f t="shared" ref="D14:N14" si="5">D15+D16</f>
        <v>600000</v>
      </c>
      <c r="E14" s="26">
        <f t="shared" si="5"/>
        <v>0</v>
      </c>
      <c r="F14" s="26">
        <f t="shared" si="5"/>
        <v>450000</v>
      </c>
      <c r="G14" s="26">
        <f t="shared" si="5"/>
        <v>150000</v>
      </c>
      <c r="H14" s="26">
        <f t="shared" si="5"/>
        <v>150000</v>
      </c>
      <c r="I14" s="26">
        <f t="shared" si="5"/>
        <v>150000</v>
      </c>
      <c r="J14" s="26">
        <f t="shared" si="5"/>
        <v>0</v>
      </c>
      <c r="K14" s="26">
        <f t="shared" si="5"/>
        <v>300000</v>
      </c>
      <c r="L14" s="26">
        <f t="shared" si="5"/>
        <v>300000</v>
      </c>
      <c r="M14" s="26">
        <f t="shared" si="5"/>
        <v>0</v>
      </c>
      <c r="N14" s="26">
        <f t="shared" si="5"/>
        <v>0</v>
      </c>
      <c r="O14" s="20">
        <f t="shared" si="4"/>
        <v>2100000</v>
      </c>
    </row>
    <row r="15" spans="1:15" ht="31.5" x14ac:dyDescent="0.25">
      <c r="A15" s="24"/>
      <c r="B15" s="27" t="s">
        <v>31</v>
      </c>
      <c r="C15" s="20">
        <v>9075000</v>
      </c>
      <c r="D15" s="28">
        <v>300000</v>
      </c>
      <c r="E15" s="20"/>
      <c r="F15" s="20">
        <v>150000</v>
      </c>
      <c r="G15" s="20">
        <v>150000</v>
      </c>
      <c r="H15" s="20">
        <f>'[1]JUNI 2020 (2)'!E28</f>
        <v>75000</v>
      </c>
      <c r="I15" s="20">
        <f>'[1]JULI 2020'!E28</f>
        <v>75000</v>
      </c>
      <c r="J15" s="20"/>
      <c r="K15" s="20">
        <v>150000</v>
      </c>
      <c r="L15" s="20">
        <v>150000</v>
      </c>
      <c r="M15" s="20"/>
      <c r="N15" s="20"/>
      <c r="O15" s="20">
        <f t="shared" si="4"/>
        <v>1050000</v>
      </c>
    </row>
    <row r="16" spans="1:15" ht="31.5" x14ac:dyDescent="0.25">
      <c r="A16" s="24"/>
      <c r="B16" s="29" t="s">
        <v>32</v>
      </c>
      <c r="C16" s="20">
        <v>3000000</v>
      </c>
      <c r="D16" s="28">
        <v>300000</v>
      </c>
      <c r="E16" s="20"/>
      <c r="F16" s="20">
        <v>300000</v>
      </c>
      <c r="G16" s="20"/>
      <c r="H16" s="20">
        <f>'[1]JUNI 2020 (2)'!E37</f>
        <v>75000</v>
      </c>
      <c r="I16" s="20">
        <f>'[1]JULI 2020'!E37</f>
        <v>75000</v>
      </c>
      <c r="J16" s="20"/>
      <c r="K16" s="20">
        <v>150000</v>
      </c>
      <c r="L16" s="20">
        <v>150000</v>
      </c>
      <c r="M16" s="20"/>
      <c r="N16" s="20"/>
      <c r="O16" s="20">
        <f t="shared" si="4"/>
        <v>1050000</v>
      </c>
    </row>
    <row r="17" spans="1:15" ht="31.5" x14ac:dyDescent="0.25">
      <c r="A17" s="24" t="s">
        <v>24</v>
      </c>
      <c r="B17" s="30" t="s">
        <v>33</v>
      </c>
      <c r="C17" s="20">
        <f>C18+C19</f>
        <v>5850000</v>
      </c>
      <c r="D17" s="26">
        <f>D18+D19</f>
        <v>3300000</v>
      </c>
      <c r="E17" s="26">
        <f>E18+E19</f>
        <v>75000</v>
      </c>
      <c r="F17" s="26">
        <v>75000</v>
      </c>
      <c r="G17" s="26">
        <f t="shared" ref="G17:N17" si="6">G18+G19</f>
        <v>150000</v>
      </c>
      <c r="H17" s="26">
        <f t="shared" si="6"/>
        <v>0</v>
      </c>
      <c r="I17" s="26">
        <f t="shared" si="6"/>
        <v>75000</v>
      </c>
      <c r="J17" s="26">
        <f t="shared" si="6"/>
        <v>0</v>
      </c>
      <c r="K17" s="26">
        <f t="shared" si="6"/>
        <v>150000</v>
      </c>
      <c r="L17" s="26">
        <f t="shared" si="6"/>
        <v>300000</v>
      </c>
      <c r="M17" s="26">
        <f t="shared" si="6"/>
        <v>0</v>
      </c>
      <c r="N17" s="26">
        <f t="shared" si="6"/>
        <v>0</v>
      </c>
      <c r="O17" s="20">
        <f t="shared" si="4"/>
        <v>4125000</v>
      </c>
    </row>
    <row r="18" spans="1:15" ht="47.25" x14ac:dyDescent="0.25">
      <c r="A18" s="24"/>
      <c r="B18" s="31" t="s">
        <v>34</v>
      </c>
      <c r="C18" s="20">
        <v>2850000</v>
      </c>
      <c r="D18" s="28">
        <v>300000</v>
      </c>
      <c r="E18" s="20">
        <v>75000</v>
      </c>
      <c r="F18" s="20"/>
      <c r="G18" s="20">
        <v>150000</v>
      </c>
      <c r="H18" s="20"/>
      <c r="I18" s="20">
        <f>'[1]JULI 2020'!E50</f>
        <v>75000</v>
      </c>
      <c r="J18" s="20"/>
      <c r="K18" s="20">
        <v>150000</v>
      </c>
      <c r="L18" s="20">
        <v>300000</v>
      </c>
      <c r="M18" s="20"/>
      <c r="N18" s="20"/>
      <c r="O18" s="20">
        <f t="shared" si="4"/>
        <v>1050000</v>
      </c>
    </row>
    <row r="19" spans="1:15" ht="31.5" x14ac:dyDescent="0.25">
      <c r="A19" s="24"/>
      <c r="B19" s="32" t="s">
        <v>35</v>
      </c>
      <c r="C19" s="20">
        <v>3000000</v>
      </c>
      <c r="D19" s="28">
        <v>3000000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>
        <f t="shared" si="4"/>
        <v>3000000</v>
      </c>
    </row>
    <row r="20" spans="1:15" ht="31.5" x14ac:dyDescent="0.25">
      <c r="A20" s="24" t="s">
        <v>26</v>
      </c>
      <c r="B20" s="30" t="s">
        <v>36</v>
      </c>
      <c r="C20" s="20">
        <f>C21</f>
        <v>52825000</v>
      </c>
      <c r="D20" s="26">
        <f t="shared" ref="D20:N20" si="7">D21</f>
        <v>9600000</v>
      </c>
      <c r="E20" s="26">
        <f t="shared" si="7"/>
        <v>150000</v>
      </c>
      <c r="F20" s="26">
        <f>F21</f>
        <v>150000</v>
      </c>
      <c r="G20" s="26">
        <f>G21</f>
        <v>150000</v>
      </c>
      <c r="H20" s="26">
        <f t="shared" si="7"/>
        <v>150000</v>
      </c>
      <c r="I20" s="26">
        <f t="shared" si="7"/>
        <v>300000</v>
      </c>
      <c r="J20" s="26">
        <f t="shared" si="7"/>
        <v>9100000</v>
      </c>
      <c r="K20" s="26">
        <f t="shared" si="7"/>
        <v>1650000</v>
      </c>
      <c r="L20" s="26">
        <f t="shared" si="7"/>
        <v>975000</v>
      </c>
      <c r="M20" s="26">
        <f t="shared" si="7"/>
        <v>0</v>
      </c>
      <c r="N20" s="26">
        <f t="shared" si="7"/>
        <v>0</v>
      </c>
      <c r="O20" s="20">
        <f t="shared" si="4"/>
        <v>22225000</v>
      </c>
    </row>
    <row r="21" spans="1:15" ht="31.5" x14ac:dyDescent="0.25">
      <c r="A21" s="24"/>
      <c r="B21" s="31" t="s">
        <v>37</v>
      </c>
      <c r="C21" s="20">
        <v>52825000</v>
      </c>
      <c r="D21" s="28">
        <v>9600000</v>
      </c>
      <c r="E21" s="33">
        <v>150000</v>
      </c>
      <c r="F21" s="20">
        <v>150000</v>
      </c>
      <c r="G21" s="20">
        <v>150000</v>
      </c>
      <c r="H21" s="20">
        <v>150000</v>
      </c>
      <c r="I21" s="20">
        <f>'[1]JULI 2020'!E63</f>
        <v>300000</v>
      </c>
      <c r="J21" s="20">
        <v>9100000</v>
      </c>
      <c r="K21" s="20">
        <v>1650000</v>
      </c>
      <c r="L21" s="20">
        <v>975000</v>
      </c>
      <c r="M21" s="20"/>
      <c r="N21" s="20"/>
      <c r="O21" s="20">
        <f t="shared" si="4"/>
        <v>22225000</v>
      </c>
    </row>
    <row r="22" spans="1:15" s="36" customFormat="1" ht="47.25" x14ac:dyDescent="0.25">
      <c r="A22" s="24" t="s">
        <v>38</v>
      </c>
      <c r="B22" s="30" t="s">
        <v>39</v>
      </c>
      <c r="C22" s="34">
        <f>C23+C24</f>
        <v>28693000</v>
      </c>
      <c r="D22" s="35">
        <f t="shared" ref="D22:N22" si="8">D23+D24</f>
        <v>0</v>
      </c>
      <c r="E22" s="35">
        <f t="shared" si="8"/>
        <v>0</v>
      </c>
      <c r="F22" s="35">
        <f t="shared" si="8"/>
        <v>0</v>
      </c>
      <c r="G22" s="35">
        <f t="shared" si="8"/>
        <v>0</v>
      </c>
      <c r="H22" s="35">
        <f t="shared" si="8"/>
        <v>0</v>
      </c>
      <c r="I22" s="35">
        <f t="shared" si="8"/>
        <v>0</v>
      </c>
      <c r="J22" s="35">
        <f t="shared" si="8"/>
        <v>75000</v>
      </c>
      <c r="K22" s="35">
        <f t="shared" si="8"/>
        <v>600000</v>
      </c>
      <c r="L22" s="35">
        <f t="shared" si="8"/>
        <v>0</v>
      </c>
      <c r="M22" s="35">
        <f t="shared" si="8"/>
        <v>0</v>
      </c>
      <c r="N22" s="35">
        <f t="shared" si="8"/>
        <v>0</v>
      </c>
      <c r="O22" s="34">
        <f t="shared" si="4"/>
        <v>675000</v>
      </c>
    </row>
    <row r="23" spans="1:15" ht="47.25" x14ac:dyDescent="0.25">
      <c r="A23" s="24"/>
      <c r="B23" s="31" t="s">
        <v>40</v>
      </c>
      <c r="C23" s="20">
        <v>22910000</v>
      </c>
      <c r="D23" s="20"/>
      <c r="E23" s="20"/>
      <c r="F23" s="20"/>
      <c r="G23" s="20"/>
      <c r="H23" s="20"/>
      <c r="I23" s="20"/>
      <c r="J23" s="20">
        <v>75000</v>
      </c>
      <c r="K23" s="20">
        <v>600000</v>
      </c>
      <c r="L23" s="20"/>
      <c r="M23" s="20"/>
      <c r="N23" s="20"/>
      <c r="O23" s="20">
        <f t="shared" si="4"/>
        <v>675000</v>
      </c>
    </row>
    <row r="24" spans="1:15" ht="31.5" x14ac:dyDescent="0.25">
      <c r="A24" s="24"/>
      <c r="B24" s="37" t="s">
        <v>41</v>
      </c>
      <c r="C24" s="20">
        <v>5783000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>
        <f t="shared" si="4"/>
        <v>0</v>
      </c>
    </row>
    <row r="25" spans="1:15" x14ac:dyDescent="0.25">
      <c r="A25" s="24" t="s">
        <v>42</v>
      </c>
      <c r="B25" s="25" t="s">
        <v>43</v>
      </c>
      <c r="C25" s="20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0">
        <f t="shared" si="4"/>
        <v>0</v>
      </c>
    </row>
    <row r="26" spans="1:15" ht="31.5" x14ac:dyDescent="0.25">
      <c r="A26" s="24" t="s">
        <v>44</v>
      </c>
      <c r="B26" s="38" t="s">
        <v>45</v>
      </c>
      <c r="C26" s="20">
        <v>11625000</v>
      </c>
      <c r="D26" s="26">
        <v>525000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0">
        <f t="shared" si="4"/>
        <v>525000</v>
      </c>
    </row>
    <row r="27" spans="1:15" s="36" customFormat="1" ht="31.5" x14ac:dyDescent="0.25">
      <c r="A27" s="24" t="s">
        <v>46</v>
      </c>
      <c r="B27" s="38" t="s">
        <v>47</v>
      </c>
      <c r="C27" s="34">
        <f>C28</f>
        <v>16500000</v>
      </c>
      <c r="D27" s="35">
        <f t="shared" ref="D27:N27" si="9">D28</f>
        <v>1500000</v>
      </c>
      <c r="E27" s="35">
        <f t="shared" si="9"/>
        <v>0</v>
      </c>
      <c r="F27" s="35">
        <f t="shared" si="9"/>
        <v>300000</v>
      </c>
      <c r="G27" s="35">
        <f t="shared" si="9"/>
        <v>150000</v>
      </c>
      <c r="H27" s="35">
        <f t="shared" si="9"/>
        <v>0</v>
      </c>
      <c r="I27" s="35">
        <f t="shared" si="9"/>
        <v>150000</v>
      </c>
      <c r="J27" s="35">
        <f t="shared" si="9"/>
        <v>0</v>
      </c>
      <c r="K27" s="35">
        <f t="shared" si="9"/>
        <v>0</v>
      </c>
      <c r="L27" s="35">
        <f t="shared" si="9"/>
        <v>150000</v>
      </c>
      <c r="M27" s="35">
        <f t="shared" si="9"/>
        <v>0</v>
      </c>
      <c r="N27" s="35">
        <f t="shared" si="9"/>
        <v>0</v>
      </c>
      <c r="O27" s="34">
        <f t="shared" si="4"/>
        <v>2250000</v>
      </c>
    </row>
    <row r="28" spans="1:15" ht="31.5" x14ac:dyDescent="0.25">
      <c r="A28" s="24"/>
      <c r="B28" s="39" t="s">
        <v>48</v>
      </c>
      <c r="C28" s="20">
        <v>16500000</v>
      </c>
      <c r="D28" s="20">
        <v>1500000</v>
      </c>
      <c r="E28" s="20"/>
      <c r="F28" s="20">
        <v>300000</v>
      </c>
      <c r="G28" s="20">
        <v>150000</v>
      </c>
      <c r="H28" s="20"/>
      <c r="I28" s="40">
        <f>'[1]JULI 2020'!E133</f>
        <v>150000</v>
      </c>
      <c r="J28" s="20"/>
      <c r="K28" s="20"/>
      <c r="L28" s="20">
        <v>150000</v>
      </c>
      <c r="M28" s="20"/>
      <c r="N28" s="20"/>
      <c r="O28" s="20">
        <f t="shared" si="4"/>
        <v>2250000</v>
      </c>
    </row>
    <row r="29" spans="1:15" ht="31.5" x14ac:dyDescent="0.25">
      <c r="A29" s="24" t="s">
        <v>49</v>
      </c>
      <c r="B29" s="38" t="s">
        <v>50</v>
      </c>
      <c r="C29" s="20">
        <v>40240000</v>
      </c>
      <c r="D29" s="26">
        <v>10100000</v>
      </c>
      <c r="E29" s="26">
        <v>150000</v>
      </c>
      <c r="F29" s="26">
        <v>450000</v>
      </c>
      <c r="G29" s="26">
        <v>300000</v>
      </c>
      <c r="H29" s="26">
        <v>150000</v>
      </c>
      <c r="I29" s="26"/>
      <c r="J29" s="26"/>
      <c r="K29" s="26">
        <v>600000</v>
      </c>
      <c r="L29" s="26">
        <v>22940000</v>
      </c>
      <c r="M29" s="26"/>
      <c r="N29" s="26"/>
      <c r="O29" s="20">
        <f t="shared" si="4"/>
        <v>34690000</v>
      </c>
    </row>
    <row r="30" spans="1:15" ht="31.5" x14ac:dyDescent="0.25">
      <c r="A30" s="24" t="s">
        <v>51</v>
      </c>
      <c r="B30" s="38" t="s">
        <v>52</v>
      </c>
      <c r="C30" s="20">
        <v>89805000</v>
      </c>
      <c r="D30" s="26">
        <v>3925000</v>
      </c>
      <c r="E30" s="26"/>
      <c r="F30" s="26">
        <v>300000</v>
      </c>
      <c r="G30" s="26">
        <v>300000</v>
      </c>
      <c r="H30" s="26"/>
      <c r="I30" s="26"/>
      <c r="J30" s="26"/>
      <c r="K30" s="26">
        <v>300000</v>
      </c>
      <c r="L30" s="26">
        <v>23240000</v>
      </c>
      <c r="M30" s="26"/>
      <c r="N30" s="26"/>
      <c r="O30" s="20">
        <f t="shared" si="4"/>
        <v>28065000</v>
      </c>
    </row>
    <row r="31" spans="1:15" x14ac:dyDescent="0.25">
      <c r="A31" s="24" t="s">
        <v>53</v>
      </c>
      <c r="B31" s="41" t="s">
        <v>54</v>
      </c>
      <c r="C31" s="20">
        <f>C32+C33</f>
        <v>18400000</v>
      </c>
      <c r="D31" s="26">
        <f t="shared" ref="D31:N31" si="10">D32+D33</f>
        <v>1200000</v>
      </c>
      <c r="E31" s="26">
        <f t="shared" si="10"/>
        <v>150000</v>
      </c>
      <c r="F31" s="26">
        <v>225000</v>
      </c>
      <c r="G31" s="26">
        <v>225000</v>
      </c>
      <c r="H31" s="26">
        <f t="shared" si="10"/>
        <v>150000</v>
      </c>
      <c r="I31" s="26">
        <f t="shared" si="10"/>
        <v>0</v>
      </c>
      <c r="J31" s="26">
        <f t="shared" si="10"/>
        <v>0</v>
      </c>
      <c r="K31" s="26">
        <f t="shared" si="10"/>
        <v>225000</v>
      </c>
      <c r="L31" s="26">
        <f t="shared" si="10"/>
        <v>75000</v>
      </c>
      <c r="M31" s="26">
        <f t="shared" si="10"/>
        <v>0</v>
      </c>
      <c r="N31" s="26">
        <f t="shared" si="10"/>
        <v>0</v>
      </c>
      <c r="O31" s="20">
        <f t="shared" si="4"/>
        <v>2250000</v>
      </c>
    </row>
    <row r="32" spans="1:15" ht="63" x14ac:dyDescent="0.25">
      <c r="A32" s="24"/>
      <c r="B32" s="29" t="s">
        <v>55</v>
      </c>
      <c r="C32" s="20">
        <v>7825000</v>
      </c>
      <c r="D32" s="20">
        <v>450000</v>
      </c>
      <c r="E32" s="20">
        <v>150000</v>
      </c>
      <c r="F32" s="20"/>
      <c r="G32" s="20">
        <v>225000</v>
      </c>
      <c r="H32" s="42">
        <f>'[1]JUNI 2020'!E181+'[1]JUNI 2020 (2)'!E183</f>
        <v>150000</v>
      </c>
      <c r="I32" s="20"/>
      <c r="J32" s="20"/>
      <c r="K32" s="20">
        <v>225000</v>
      </c>
      <c r="L32" s="20">
        <v>75000</v>
      </c>
      <c r="M32" s="20"/>
      <c r="N32" s="20"/>
      <c r="O32" s="20">
        <f t="shared" si="4"/>
        <v>1275000</v>
      </c>
    </row>
    <row r="33" spans="1:15" ht="51.95" customHeight="1" x14ac:dyDescent="0.25">
      <c r="A33" s="24"/>
      <c r="B33" s="29" t="s">
        <v>56</v>
      </c>
      <c r="C33" s="20">
        <v>10575000</v>
      </c>
      <c r="D33" s="20">
        <v>750000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>
        <f t="shared" si="4"/>
        <v>750000</v>
      </c>
    </row>
    <row r="34" spans="1:15" s="36" customFormat="1" ht="63" x14ac:dyDescent="0.25">
      <c r="A34" s="24" t="s">
        <v>57</v>
      </c>
      <c r="B34" s="38" t="s">
        <v>58</v>
      </c>
      <c r="C34" s="34">
        <f>C35+C36+C37</f>
        <v>10400000</v>
      </c>
      <c r="D34" s="35">
        <f t="shared" ref="D34:N34" si="11">D35+D36+D37</f>
        <v>5300000</v>
      </c>
      <c r="E34" s="35">
        <f t="shared" si="11"/>
        <v>150000</v>
      </c>
      <c r="F34" s="35">
        <f t="shared" si="11"/>
        <v>150000</v>
      </c>
      <c r="G34" s="35">
        <f t="shared" si="11"/>
        <v>225000</v>
      </c>
      <c r="H34" s="35">
        <f t="shared" si="11"/>
        <v>75000</v>
      </c>
      <c r="I34" s="35">
        <f t="shared" si="11"/>
        <v>0</v>
      </c>
      <c r="J34" s="35">
        <f t="shared" si="11"/>
        <v>0</v>
      </c>
      <c r="K34" s="35">
        <f t="shared" si="11"/>
        <v>300000</v>
      </c>
      <c r="L34" s="35">
        <f t="shared" si="11"/>
        <v>300000</v>
      </c>
      <c r="M34" s="35">
        <f t="shared" si="11"/>
        <v>0</v>
      </c>
      <c r="N34" s="35">
        <f t="shared" si="11"/>
        <v>0</v>
      </c>
      <c r="O34" s="34">
        <f t="shared" si="4"/>
        <v>6500000</v>
      </c>
    </row>
    <row r="35" spans="1:15" ht="47.25" x14ac:dyDescent="0.25">
      <c r="A35" s="24"/>
      <c r="B35" s="29" t="s">
        <v>59</v>
      </c>
      <c r="C35" s="20">
        <v>7100000</v>
      </c>
      <c r="D35" s="20">
        <v>5000000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>
        <f t="shared" si="4"/>
        <v>5000000</v>
      </c>
    </row>
    <row r="36" spans="1:15" ht="50.25" customHeight="1" x14ac:dyDescent="0.25">
      <c r="A36" s="24"/>
      <c r="B36" s="29" t="s">
        <v>60</v>
      </c>
      <c r="C36" s="20">
        <v>1650000</v>
      </c>
      <c r="D36" s="20">
        <v>150000</v>
      </c>
      <c r="E36" s="20">
        <v>75000</v>
      </c>
      <c r="F36" s="20">
        <v>75000</v>
      </c>
      <c r="G36" s="20">
        <v>150000</v>
      </c>
      <c r="H36" s="20"/>
      <c r="I36" s="20"/>
      <c r="J36" s="20"/>
      <c r="K36" s="20">
        <v>150000</v>
      </c>
      <c r="L36" s="20">
        <v>150000</v>
      </c>
      <c r="M36" s="20"/>
      <c r="N36" s="20"/>
      <c r="O36" s="20">
        <f t="shared" si="4"/>
        <v>750000</v>
      </c>
    </row>
    <row r="37" spans="1:15" ht="47.25" x14ac:dyDescent="0.25">
      <c r="A37" s="24"/>
      <c r="B37" s="29" t="s">
        <v>61</v>
      </c>
      <c r="C37" s="20">
        <v>1650000</v>
      </c>
      <c r="D37" s="20">
        <v>150000</v>
      </c>
      <c r="E37" s="20">
        <v>75000</v>
      </c>
      <c r="F37" s="20">
        <v>75000</v>
      </c>
      <c r="G37" s="20">
        <v>75000</v>
      </c>
      <c r="H37" s="20">
        <v>75000</v>
      </c>
      <c r="I37" s="20"/>
      <c r="J37" s="20"/>
      <c r="K37" s="20">
        <v>150000</v>
      </c>
      <c r="L37" s="20">
        <v>150000</v>
      </c>
      <c r="M37" s="20"/>
      <c r="N37" s="20"/>
      <c r="O37" s="20">
        <f t="shared" si="4"/>
        <v>750000</v>
      </c>
    </row>
    <row r="38" spans="1:15" ht="69" customHeight="1" x14ac:dyDescent="0.25">
      <c r="A38" s="24" t="s">
        <v>62</v>
      </c>
      <c r="B38" s="38" t="s">
        <v>63</v>
      </c>
      <c r="C38" s="20">
        <v>18375000</v>
      </c>
      <c r="D38" s="26">
        <v>1500000</v>
      </c>
      <c r="E38" s="26">
        <v>150000</v>
      </c>
      <c r="F38" s="26">
        <v>750000</v>
      </c>
      <c r="G38" s="26">
        <v>300000</v>
      </c>
      <c r="H38" s="26"/>
      <c r="I38" s="26">
        <f>'[1]JULI 2020'!E235</f>
        <v>300000</v>
      </c>
      <c r="J38" s="26"/>
      <c r="K38" s="26">
        <v>600000</v>
      </c>
      <c r="L38" s="26">
        <v>300000</v>
      </c>
      <c r="M38" s="26"/>
      <c r="N38" s="26"/>
      <c r="O38" s="20">
        <f t="shared" si="4"/>
        <v>3900000</v>
      </c>
    </row>
    <row r="39" spans="1:15" x14ac:dyDescent="0.25">
      <c r="A39" s="24" t="s">
        <v>64</v>
      </c>
      <c r="B39" s="38" t="s">
        <v>65</v>
      </c>
      <c r="C39" s="20">
        <v>3625000</v>
      </c>
      <c r="D39" s="26">
        <v>3625000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0">
        <f t="shared" si="4"/>
        <v>3625000</v>
      </c>
    </row>
    <row r="40" spans="1:15" ht="31.5" x14ac:dyDescent="0.25">
      <c r="A40" s="24" t="s">
        <v>66</v>
      </c>
      <c r="B40" s="38" t="s">
        <v>67</v>
      </c>
      <c r="C40" s="20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0">
        <f t="shared" si="4"/>
        <v>0</v>
      </c>
    </row>
    <row r="41" spans="1:15" s="17" customFormat="1" ht="78.75" x14ac:dyDescent="0.25">
      <c r="A41" s="13" t="s">
        <v>68</v>
      </c>
      <c r="B41" s="23" t="s">
        <v>69</v>
      </c>
      <c r="C41" s="16">
        <f>C42+C44+C45+C46+C47</f>
        <v>44059000</v>
      </c>
      <c r="D41" s="16">
        <f t="shared" ref="D41:N41" si="12">D42+D44+D45+D46+D47</f>
        <v>8600000</v>
      </c>
      <c r="E41" s="16">
        <f t="shared" si="12"/>
        <v>150000</v>
      </c>
      <c r="F41" s="16">
        <f t="shared" si="12"/>
        <v>450000</v>
      </c>
      <c r="G41" s="16">
        <f t="shared" si="12"/>
        <v>300000</v>
      </c>
      <c r="H41" s="16">
        <f t="shared" si="12"/>
        <v>300000</v>
      </c>
      <c r="I41" s="16">
        <f t="shared" si="12"/>
        <v>0</v>
      </c>
      <c r="J41" s="16">
        <f t="shared" si="12"/>
        <v>150000</v>
      </c>
      <c r="K41" s="16">
        <f t="shared" si="12"/>
        <v>150000</v>
      </c>
      <c r="L41" s="16">
        <f t="shared" si="12"/>
        <v>300000</v>
      </c>
      <c r="M41" s="16">
        <f t="shared" si="12"/>
        <v>0</v>
      </c>
      <c r="N41" s="16">
        <f t="shared" si="12"/>
        <v>0</v>
      </c>
      <c r="O41" s="16">
        <f t="shared" si="4"/>
        <v>10400000</v>
      </c>
    </row>
    <row r="42" spans="1:15" ht="31.5" x14ac:dyDescent="0.25">
      <c r="A42" s="43" t="s">
        <v>22</v>
      </c>
      <c r="B42" s="44" t="s">
        <v>70</v>
      </c>
      <c r="C42" s="37">
        <f>C43</f>
        <v>12999000</v>
      </c>
      <c r="D42" s="45">
        <f>D43</f>
        <v>7700000</v>
      </c>
      <c r="E42" s="45">
        <f>E43</f>
        <v>150000</v>
      </c>
      <c r="F42" s="45">
        <f t="shared" ref="F42:N42" si="13">F43</f>
        <v>150000</v>
      </c>
      <c r="G42" s="45">
        <f t="shared" si="13"/>
        <v>150000</v>
      </c>
      <c r="H42" s="45">
        <f t="shared" si="13"/>
        <v>150000</v>
      </c>
      <c r="I42" s="45">
        <f t="shared" si="13"/>
        <v>0</v>
      </c>
      <c r="J42" s="45">
        <f t="shared" si="13"/>
        <v>150000</v>
      </c>
      <c r="K42" s="45">
        <f t="shared" si="13"/>
        <v>150000</v>
      </c>
      <c r="L42" s="45">
        <f t="shared" si="13"/>
        <v>300000</v>
      </c>
      <c r="M42" s="45">
        <f t="shared" si="13"/>
        <v>0</v>
      </c>
      <c r="N42" s="45">
        <f t="shared" si="13"/>
        <v>0</v>
      </c>
      <c r="O42" s="20">
        <f t="shared" si="4"/>
        <v>8900000</v>
      </c>
    </row>
    <row r="43" spans="1:15" ht="63" x14ac:dyDescent="0.25">
      <c r="A43" s="43"/>
      <c r="B43" s="29" t="s">
        <v>71</v>
      </c>
      <c r="C43" s="37">
        <v>12999000</v>
      </c>
      <c r="D43" s="20">
        <v>7700000</v>
      </c>
      <c r="E43" s="20">
        <v>150000</v>
      </c>
      <c r="F43" s="20">
        <v>150000</v>
      </c>
      <c r="G43" s="20">
        <v>150000</v>
      </c>
      <c r="H43" s="20">
        <v>150000</v>
      </c>
      <c r="I43" s="20"/>
      <c r="J43" s="20">
        <v>150000</v>
      </c>
      <c r="K43" s="20">
        <v>150000</v>
      </c>
      <c r="L43" s="20">
        <v>300000</v>
      </c>
      <c r="M43" s="20"/>
      <c r="N43" s="20"/>
      <c r="O43" s="20">
        <f t="shared" si="4"/>
        <v>8900000</v>
      </c>
    </row>
    <row r="44" spans="1:15" x14ac:dyDescent="0.25">
      <c r="A44" s="43" t="s">
        <v>24</v>
      </c>
      <c r="B44" s="18" t="s">
        <v>72</v>
      </c>
      <c r="C44" s="20">
        <v>6480000</v>
      </c>
      <c r="D44" s="26">
        <v>300000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0">
        <f t="shared" si="4"/>
        <v>300000</v>
      </c>
    </row>
    <row r="45" spans="1:15" ht="31.5" x14ac:dyDescent="0.25">
      <c r="A45" s="43" t="s">
        <v>26</v>
      </c>
      <c r="B45" s="44" t="s">
        <v>73</v>
      </c>
      <c r="C45" s="20">
        <v>6125000</v>
      </c>
      <c r="D45" s="26">
        <v>300000</v>
      </c>
      <c r="E45" s="26"/>
      <c r="F45" s="26">
        <v>300000</v>
      </c>
      <c r="G45" s="26">
        <v>150000</v>
      </c>
      <c r="H45" s="26">
        <v>150000</v>
      </c>
      <c r="I45" s="26"/>
      <c r="J45" s="26"/>
      <c r="K45" s="26"/>
      <c r="L45" s="26"/>
      <c r="M45" s="26"/>
      <c r="N45" s="26"/>
      <c r="O45" s="20">
        <f t="shared" si="4"/>
        <v>900000</v>
      </c>
    </row>
    <row r="46" spans="1:15" ht="31.5" x14ac:dyDescent="0.25">
      <c r="A46" s="43" t="s">
        <v>38</v>
      </c>
      <c r="B46" s="44" t="s">
        <v>74</v>
      </c>
      <c r="C46" s="20">
        <v>11055000</v>
      </c>
      <c r="D46" s="26">
        <v>300000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0">
        <f t="shared" si="4"/>
        <v>300000</v>
      </c>
    </row>
    <row r="47" spans="1:15" ht="47.25" x14ac:dyDescent="0.25">
      <c r="A47" s="43" t="s">
        <v>42</v>
      </c>
      <c r="B47" s="44" t="s">
        <v>75</v>
      </c>
      <c r="C47" s="20">
        <v>7400000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0">
        <f t="shared" si="4"/>
        <v>0</v>
      </c>
    </row>
    <row r="48" spans="1:15" s="17" customFormat="1" ht="47.25" x14ac:dyDescent="0.25">
      <c r="A48" s="13" t="s">
        <v>76</v>
      </c>
      <c r="B48" s="23" t="s">
        <v>77</v>
      </c>
      <c r="C48" s="16">
        <f>SUM(C49:C52)</f>
        <v>44059000</v>
      </c>
      <c r="D48" s="16">
        <f t="shared" ref="D48:N48" si="14">SUM(D49:D52)</f>
        <v>2615000</v>
      </c>
      <c r="E48" s="16">
        <f t="shared" si="14"/>
        <v>0</v>
      </c>
      <c r="F48" s="16">
        <f t="shared" si="14"/>
        <v>980000</v>
      </c>
      <c r="G48" s="16">
        <f t="shared" si="14"/>
        <v>0</v>
      </c>
      <c r="H48" s="16">
        <f t="shared" si="14"/>
        <v>0</v>
      </c>
      <c r="I48" s="16">
        <f t="shared" si="14"/>
        <v>980000</v>
      </c>
      <c r="J48" s="16">
        <f t="shared" si="14"/>
        <v>0</v>
      </c>
      <c r="K48" s="16">
        <f t="shared" si="14"/>
        <v>1580000</v>
      </c>
      <c r="L48" s="16">
        <f t="shared" si="14"/>
        <v>980000</v>
      </c>
      <c r="M48" s="16">
        <f t="shared" si="14"/>
        <v>0</v>
      </c>
      <c r="N48" s="16">
        <f t="shared" si="14"/>
        <v>0</v>
      </c>
      <c r="O48" s="16">
        <f t="shared" si="4"/>
        <v>7135000</v>
      </c>
    </row>
    <row r="49" spans="1:15" ht="31.5" x14ac:dyDescent="0.25">
      <c r="A49" s="43" t="s">
        <v>22</v>
      </c>
      <c r="B49" s="44" t="s">
        <v>78</v>
      </c>
      <c r="C49" s="20">
        <v>44059000</v>
      </c>
      <c r="D49" s="20">
        <v>2615000</v>
      </c>
      <c r="E49" s="20"/>
      <c r="F49" s="46">
        <v>980000</v>
      </c>
      <c r="G49" s="20"/>
      <c r="H49" s="20"/>
      <c r="I49" s="20">
        <v>980000</v>
      </c>
      <c r="J49" s="20"/>
      <c r="K49" s="20">
        <v>1580000</v>
      </c>
      <c r="L49" s="20">
        <v>980000</v>
      </c>
      <c r="M49" s="20"/>
      <c r="N49" s="20"/>
      <c r="O49" s="20">
        <f t="shared" si="4"/>
        <v>7135000</v>
      </c>
    </row>
    <row r="50" spans="1:15" ht="31.5" x14ac:dyDescent="0.25">
      <c r="A50" s="43" t="s">
        <v>24</v>
      </c>
      <c r="B50" s="44" t="s">
        <v>79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>
        <f t="shared" si="4"/>
        <v>0</v>
      </c>
    </row>
    <row r="51" spans="1:15" ht="31.5" x14ac:dyDescent="0.25">
      <c r="A51" s="43" t="s">
        <v>26</v>
      </c>
      <c r="B51" s="44" t="s">
        <v>80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>
        <f t="shared" si="4"/>
        <v>0</v>
      </c>
    </row>
    <row r="52" spans="1:15" x14ac:dyDescent="0.25">
      <c r="A52" s="43" t="s">
        <v>38</v>
      </c>
      <c r="B52" s="18" t="s">
        <v>81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>
        <f t="shared" si="4"/>
        <v>0</v>
      </c>
    </row>
    <row r="53" spans="1:15" s="17" customFormat="1" ht="47.25" x14ac:dyDescent="0.25">
      <c r="A53" s="13" t="s">
        <v>82</v>
      </c>
      <c r="B53" s="23" t="s">
        <v>83</v>
      </c>
      <c r="C53" s="16">
        <f>SUM(C54:C58)</f>
        <v>69410000</v>
      </c>
      <c r="D53" s="16">
        <f t="shared" ref="D53:N53" si="15">SUM(D54:D58)</f>
        <v>6000000</v>
      </c>
      <c r="E53" s="16">
        <f t="shared" si="15"/>
        <v>6300000</v>
      </c>
      <c r="F53" s="16">
        <f t="shared" si="15"/>
        <v>0</v>
      </c>
      <c r="G53" s="16">
        <f t="shared" si="15"/>
        <v>6300000</v>
      </c>
      <c r="H53" s="16">
        <f t="shared" si="15"/>
        <v>12600000</v>
      </c>
      <c r="I53" s="16">
        <f t="shared" si="15"/>
        <v>0</v>
      </c>
      <c r="J53" s="16">
        <f t="shared" si="15"/>
        <v>6300000</v>
      </c>
      <c r="K53" s="16">
        <f t="shared" si="15"/>
        <v>6300000</v>
      </c>
      <c r="L53" s="16">
        <f t="shared" si="15"/>
        <v>6300000</v>
      </c>
      <c r="M53" s="16">
        <f t="shared" si="15"/>
        <v>0</v>
      </c>
      <c r="N53" s="16">
        <f t="shared" si="15"/>
        <v>0</v>
      </c>
      <c r="O53" s="16">
        <f t="shared" si="4"/>
        <v>50100000</v>
      </c>
    </row>
    <row r="54" spans="1:15" x14ac:dyDescent="0.25">
      <c r="A54" s="43" t="s">
        <v>22</v>
      </c>
      <c r="B54" s="44" t="s">
        <v>84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>
        <f t="shared" si="4"/>
        <v>0</v>
      </c>
    </row>
    <row r="55" spans="1:15" x14ac:dyDescent="0.25">
      <c r="A55" s="43" t="s">
        <v>24</v>
      </c>
      <c r="B55" s="44" t="s">
        <v>85</v>
      </c>
      <c r="C55" s="20">
        <v>34705000</v>
      </c>
      <c r="D55" s="20">
        <v>3000000</v>
      </c>
      <c r="E55" s="20">
        <v>3150000</v>
      </c>
      <c r="F55" s="20"/>
      <c r="G55" s="20">
        <v>3150000</v>
      </c>
      <c r="H55" s="20">
        <v>6300000</v>
      </c>
      <c r="I55" s="20"/>
      <c r="J55" s="20">
        <v>3150000</v>
      </c>
      <c r="K55" s="20">
        <v>3150000</v>
      </c>
      <c r="L55" s="20">
        <v>3150000</v>
      </c>
      <c r="M55" s="20"/>
      <c r="N55" s="20"/>
      <c r="O55" s="20">
        <f t="shared" si="4"/>
        <v>25050000</v>
      </c>
    </row>
    <row r="56" spans="1:15" x14ac:dyDescent="0.25">
      <c r="A56" s="43" t="s">
        <v>26</v>
      </c>
      <c r="B56" s="44" t="s">
        <v>86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>
        <f t="shared" si="4"/>
        <v>0</v>
      </c>
    </row>
    <row r="57" spans="1:15" x14ac:dyDescent="0.25">
      <c r="A57" s="43" t="s">
        <v>38</v>
      </c>
      <c r="B57" s="44" t="s">
        <v>87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>
        <f t="shared" si="4"/>
        <v>0</v>
      </c>
    </row>
    <row r="58" spans="1:15" x14ac:dyDescent="0.25">
      <c r="A58" s="43" t="s">
        <v>42</v>
      </c>
      <c r="B58" s="44" t="s">
        <v>88</v>
      </c>
      <c r="C58" s="20">
        <v>34705000</v>
      </c>
      <c r="D58" s="20">
        <v>3000000</v>
      </c>
      <c r="E58" s="20">
        <v>3150000</v>
      </c>
      <c r="F58" s="20"/>
      <c r="G58" s="20">
        <v>3150000</v>
      </c>
      <c r="H58" s="20">
        <v>6300000</v>
      </c>
      <c r="I58" s="20"/>
      <c r="J58" s="20">
        <v>3150000</v>
      </c>
      <c r="K58" s="20">
        <v>3150000</v>
      </c>
      <c r="L58" s="20">
        <v>3150000</v>
      </c>
      <c r="M58" s="20"/>
      <c r="N58" s="20"/>
      <c r="O58" s="20">
        <f t="shared" si="4"/>
        <v>25050000</v>
      </c>
    </row>
    <row r="59" spans="1:15" ht="30" customHeight="1" x14ac:dyDescent="0.25">
      <c r="A59" s="20"/>
      <c r="B59" s="47" t="s">
        <v>89</v>
      </c>
      <c r="C59" s="20"/>
      <c r="D59" s="48">
        <f t="shared" ref="D59:N59" si="16">D9+D13+D41+D48+D53</f>
        <v>58390000</v>
      </c>
      <c r="E59" s="49">
        <f>E13+E41+E48+E53</f>
        <v>7275000</v>
      </c>
      <c r="F59" s="48">
        <f t="shared" si="16"/>
        <v>4280000</v>
      </c>
      <c r="G59" s="49">
        <f t="shared" si="16"/>
        <v>8550000</v>
      </c>
      <c r="H59" s="48">
        <f t="shared" si="16"/>
        <v>13575000</v>
      </c>
      <c r="I59" s="48">
        <f t="shared" si="16"/>
        <v>1955000</v>
      </c>
      <c r="J59" s="48">
        <f t="shared" si="16"/>
        <v>15625000</v>
      </c>
      <c r="K59" s="48">
        <f t="shared" si="16"/>
        <v>12755000</v>
      </c>
      <c r="L59" s="48">
        <f t="shared" si="16"/>
        <v>56160000</v>
      </c>
      <c r="M59" s="48">
        <f t="shared" si="16"/>
        <v>0</v>
      </c>
      <c r="N59" s="48">
        <f t="shared" si="16"/>
        <v>0</v>
      </c>
      <c r="O59" s="50">
        <f>SUM(D59:N59)</f>
        <v>178565000</v>
      </c>
    </row>
    <row r="61" spans="1:15" x14ac:dyDescent="0.25">
      <c r="D61" s="51">
        <f>'[1]FEBRUARI 2020'!E368</f>
        <v>58390000</v>
      </c>
      <c r="E61" s="51">
        <f>'[1]MARET 2020'!E368</f>
        <v>7275000</v>
      </c>
      <c r="F61" s="51">
        <f>'[1]APRIL 2020'!E368</f>
        <v>4280000</v>
      </c>
      <c r="G61" s="51">
        <f>'[1]MEI 2020'!E368</f>
        <v>8550000</v>
      </c>
      <c r="H61" s="51">
        <f>'[1]JUNI 2020'!E368</f>
        <v>750000</v>
      </c>
    </row>
    <row r="62" spans="1:15" x14ac:dyDescent="0.25">
      <c r="M62" s="52" t="s">
        <v>90</v>
      </c>
      <c r="N62" s="52"/>
    </row>
    <row r="63" spans="1:15" x14ac:dyDescent="0.25">
      <c r="M63" s="52" t="s">
        <v>91</v>
      </c>
      <c r="N63" s="52"/>
    </row>
    <row r="64" spans="1:15" x14ac:dyDescent="0.25">
      <c r="E64" s="53"/>
      <c r="M64" s="52"/>
      <c r="N64" s="52"/>
    </row>
    <row r="65" spans="13:14" x14ac:dyDescent="0.25">
      <c r="M65" s="52"/>
      <c r="N65" s="52"/>
    </row>
    <row r="66" spans="13:14" x14ac:dyDescent="0.25">
      <c r="M66" s="52"/>
      <c r="N66" s="52"/>
    </row>
    <row r="67" spans="13:14" x14ac:dyDescent="0.25">
      <c r="M67" s="52" t="s">
        <v>92</v>
      </c>
      <c r="N67" s="52"/>
    </row>
    <row r="68" spans="13:14" x14ac:dyDescent="0.25">
      <c r="M68" s="52" t="s">
        <v>93</v>
      </c>
      <c r="N68" s="52"/>
    </row>
  </sheetData>
  <mergeCells count="8">
    <mergeCell ref="A1:O1"/>
    <mergeCell ref="A2:O2"/>
    <mergeCell ref="A4:B4"/>
    <mergeCell ref="A6:A7"/>
    <mergeCell ref="B6:B7"/>
    <mergeCell ref="C6:C7"/>
    <mergeCell ref="D6:N6"/>
    <mergeCell ref="O6:O7"/>
  </mergeCells>
  <pageMargins left="0.70866141732283472" right="0.47244094488188981" top="0.74803149606299213" bottom="0.47244094488188981" header="0.31496062992125984" footer="0.31496062992125984"/>
  <pageSetup paperSize="5" scale="65" orientation="landscape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REKAP TAHUN</vt:lpstr>
      <vt:lpstr>'REKAP TAHUN'!Print_Area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2020-11-05T02:06:14Z</dcterms:created>
  <dcterms:modified xsi:type="dcterms:W3CDTF">2020-11-05T02:06:32Z</dcterms:modified>
</cp:coreProperties>
</file>