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K 2020\"/>
    </mc:Choice>
  </mc:AlternateContent>
  <bookViews>
    <workbookView xWindow="0" yWindow="0" windowWidth="20490" windowHeight="7650" activeTab="8"/>
  </bookViews>
  <sheets>
    <sheet name="februari 2020" sheetId="1" r:id="rId1"/>
    <sheet name="maret" sheetId="4" r:id="rId2"/>
    <sheet name="april" sheetId="3" r:id="rId3"/>
    <sheet name="mei" sheetId="5" r:id="rId4"/>
    <sheet name="juni" sheetId="6" r:id="rId5"/>
    <sheet name="juli" sheetId="7" r:id="rId6"/>
    <sheet name="agustus" sheetId="8" r:id="rId7"/>
    <sheet name="september" sheetId="9" r:id="rId8"/>
    <sheet name="REKAP TAHUN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2" l="1"/>
  <c r="E306" i="9"/>
  <c r="E309" i="9"/>
  <c r="H202" i="9"/>
  <c r="E159" i="9"/>
  <c r="E101" i="9"/>
  <c r="E337" i="9"/>
  <c r="F337" i="9" s="1"/>
  <c r="C337" i="9"/>
  <c r="C324" i="9"/>
  <c r="E320" i="9"/>
  <c r="E317" i="9"/>
  <c r="E313" i="9"/>
  <c r="E300" i="9"/>
  <c r="F300" i="9" s="1"/>
  <c r="C300" i="9"/>
  <c r="E289" i="9"/>
  <c r="F289" i="9" s="1"/>
  <c r="C289" i="9"/>
  <c r="E277" i="9"/>
  <c r="C277" i="9"/>
  <c r="E266" i="9"/>
  <c r="C266" i="9"/>
  <c r="E253" i="9"/>
  <c r="C253" i="9"/>
  <c r="E238" i="9"/>
  <c r="C238" i="9"/>
  <c r="E226" i="9"/>
  <c r="C226" i="9"/>
  <c r="F216" i="9"/>
  <c r="E216" i="9"/>
  <c r="C216" i="9"/>
  <c r="E202" i="9"/>
  <c r="C202" i="9"/>
  <c r="G195" i="9"/>
  <c r="E195" i="9"/>
  <c r="I202" i="9" s="1"/>
  <c r="G179" i="9"/>
  <c r="E179" i="9"/>
  <c r="H179" i="9" s="1"/>
  <c r="I179" i="9" s="1"/>
  <c r="C179" i="9"/>
  <c r="C159" i="9"/>
  <c r="F159" i="9" s="1"/>
  <c r="E143" i="9"/>
  <c r="F143" i="9" s="1"/>
  <c r="C143" i="9"/>
  <c r="E126" i="9"/>
  <c r="F126" i="9" s="1"/>
  <c r="C126" i="9"/>
  <c r="E111" i="9"/>
  <c r="C111" i="9"/>
  <c r="F101" i="9"/>
  <c r="C101" i="9"/>
  <c r="G85" i="9"/>
  <c r="E85" i="9"/>
  <c r="H85" i="9" s="1"/>
  <c r="I85" i="9" s="1"/>
  <c r="C85" i="9"/>
  <c r="E68" i="9"/>
  <c r="F68" i="9" s="1"/>
  <c r="C68" i="9"/>
  <c r="G50" i="9"/>
  <c r="E50" i="9"/>
  <c r="H50" i="9" s="1"/>
  <c r="I50" i="9" s="1"/>
  <c r="C50" i="9"/>
  <c r="G38" i="9"/>
  <c r="E38" i="9"/>
  <c r="H38" i="9" s="1"/>
  <c r="I38" i="9" s="1"/>
  <c r="C38" i="9"/>
  <c r="E20" i="9"/>
  <c r="C20" i="9"/>
  <c r="F20" i="9" s="1"/>
  <c r="E324" i="9" l="1"/>
  <c r="F324" i="9" s="1"/>
  <c r="F338" i="9"/>
  <c r="F68" i="6"/>
  <c r="E336" i="8" l="1"/>
  <c r="C336" i="8"/>
  <c r="C323" i="8"/>
  <c r="E319" i="8"/>
  <c r="E316" i="8"/>
  <c r="E312" i="8"/>
  <c r="E305" i="8"/>
  <c r="F299" i="8"/>
  <c r="E299" i="8"/>
  <c r="C299" i="8"/>
  <c r="E288" i="8"/>
  <c r="F288" i="8" s="1"/>
  <c r="C288" i="8"/>
  <c r="E276" i="8"/>
  <c r="C276" i="8"/>
  <c r="E265" i="8"/>
  <c r="C265" i="8"/>
  <c r="E252" i="8"/>
  <c r="C252" i="8"/>
  <c r="E237" i="8"/>
  <c r="C237" i="8"/>
  <c r="E225" i="8"/>
  <c r="C225" i="8"/>
  <c r="F215" i="8"/>
  <c r="E215" i="8"/>
  <c r="C215" i="8"/>
  <c r="H201" i="8"/>
  <c r="I201" i="8" s="1"/>
  <c r="E201" i="8"/>
  <c r="C201" i="8"/>
  <c r="G194" i="8"/>
  <c r="E194" i="8"/>
  <c r="G178" i="8"/>
  <c r="E178" i="8"/>
  <c r="H178" i="8" s="1"/>
  <c r="I178" i="8" s="1"/>
  <c r="C178" i="8"/>
  <c r="E158" i="8"/>
  <c r="C158" i="8"/>
  <c r="F158" i="8" s="1"/>
  <c r="E143" i="8"/>
  <c r="F143" i="8" s="1"/>
  <c r="C143" i="8"/>
  <c r="F126" i="8"/>
  <c r="E126" i="8"/>
  <c r="C126" i="8"/>
  <c r="E111" i="8"/>
  <c r="C111" i="8"/>
  <c r="E101" i="8"/>
  <c r="F101" i="8" s="1"/>
  <c r="C101" i="8"/>
  <c r="G85" i="8"/>
  <c r="E85" i="8"/>
  <c r="H85" i="8" s="1"/>
  <c r="I85" i="8" s="1"/>
  <c r="C85" i="8"/>
  <c r="E68" i="8"/>
  <c r="F68" i="8" s="1"/>
  <c r="C68" i="8"/>
  <c r="G50" i="8"/>
  <c r="E50" i="8"/>
  <c r="H50" i="8" s="1"/>
  <c r="I50" i="8" s="1"/>
  <c r="C50" i="8"/>
  <c r="G38" i="8"/>
  <c r="E38" i="8"/>
  <c r="H38" i="8" s="1"/>
  <c r="I38" i="8" s="1"/>
  <c r="C38" i="8"/>
  <c r="E20" i="8"/>
  <c r="C20" i="8"/>
  <c r="F336" i="8" l="1"/>
  <c r="E323" i="8"/>
  <c r="F323" i="8" s="1"/>
  <c r="F20" i="8"/>
  <c r="H50" i="2"/>
  <c r="F323" i="6"/>
  <c r="I178" i="6"/>
  <c r="E68" i="6"/>
  <c r="E336" i="7"/>
  <c r="F336" i="7" s="1"/>
  <c r="C336" i="7"/>
  <c r="C323" i="7"/>
  <c r="E319" i="7"/>
  <c r="E316" i="7"/>
  <c r="E312" i="7"/>
  <c r="E305" i="7"/>
  <c r="E323" i="7" s="1"/>
  <c r="F323" i="7" s="1"/>
  <c r="E299" i="7"/>
  <c r="F299" i="7" s="1"/>
  <c r="C299" i="7"/>
  <c r="E288" i="7"/>
  <c r="C288" i="7"/>
  <c r="F288" i="7" s="1"/>
  <c r="E276" i="7"/>
  <c r="C276" i="7"/>
  <c r="E265" i="7"/>
  <c r="C265" i="7"/>
  <c r="E252" i="7"/>
  <c r="C252" i="7"/>
  <c r="E237" i="7"/>
  <c r="C237" i="7"/>
  <c r="E225" i="7"/>
  <c r="C225" i="7"/>
  <c r="E215" i="7"/>
  <c r="F215" i="7" s="1"/>
  <c r="C215" i="7"/>
  <c r="E201" i="7"/>
  <c r="C201" i="7"/>
  <c r="G194" i="7"/>
  <c r="E194" i="7"/>
  <c r="H201" i="7" s="1"/>
  <c r="I201" i="7" s="1"/>
  <c r="G178" i="7"/>
  <c r="E178" i="7"/>
  <c r="C178" i="7"/>
  <c r="E158" i="7"/>
  <c r="F158" i="7" s="1"/>
  <c r="C158" i="7"/>
  <c r="F143" i="7"/>
  <c r="E143" i="7"/>
  <c r="C143" i="7"/>
  <c r="E126" i="7"/>
  <c r="F126" i="7" s="1"/>
  <c r="C126" i="7"/>
  <c r="E111" i="7"/>
  <c r="C111" i="7"/>
  <c r="E101" i="7"/>
  <c r="F101" i="7" s="1"/>
  <c r="C101" i="7"/>
  <c r="H85" i="7"/>
  <c r="I85" i="7" s="1"/>
  <c r="G85" i="7"/>
  <c r="E85" i="7"/>
  <c r="C85" i="7"/>
  <c r="E68" i="7"/>
  <c r="F68" i="7" s="1"/>
  <c r="C68" i="7"/>
  <c r="H50" i="7"/>
  <c r="I50" i="7" s="1"/>
  <c r="G50" i="7"/>
  <c r="E50" i="7"/>
  <c r="C50" i="7"/>
  <c r="G38" i="7"/>
  <c r="E38" i="7"/>
  <c r="H38" i="7" s="1"/>
  <c r="I38" i="7" s="1"/>
  <c r="C38" i="7"/>
  <c r="E20" i="7"/>
  <c r="F20" i="7" s="1"/>
  <c r="C20" i="7"/>
  <c r="F337" i="8" l="1"/>
  <c r="H178" i="7"/>
  <c r="I178" i="7" s="1"/>
  <c r="E97" i="5" l="1"/>
  <c r="E336" i="6"/>
  <c r="F336" i="6" s="1"/>
  <c r="C336" i="6"/>
  <c r="C323" i="6"/>
  <c r="E319" i="6"/>
  <c r="E316" i="6"/>
  <c r="E312" i="6"/>
  <c r="E305" i="6"/>
  <c r="E323" i="6" s="1"/>
  <c r="E299" i="6"/>
  <c r="F299" i="6" s="1"/>
  <c r="C299" i="6"/>
  <c r="E288" i="6"/>
  <c r="F288" i="6" s="1"/>
  <c r="C288" i="6"/>
  <c r="E276" i="6"/>
  <c r="C276" i="6"/>
  <c r="E265" i="6"/>
  <c r="C265" i="6"/>
  <c r="E252" i="6"/>
  <c r="C252" i="6"/>
  <c r="E237" i="6"/>
  <c r="C237" i="6"/>
  <c r="E225" i="6"/>
  <c r="C225" i="6"/>
  <c r="E215" i="6"/>
  <c r="F215" i="6" s="1"/>
  <c r="C215" i="6"/>
  <c r="E201" i="6"/>
  <c r="C201" i="6"/>
  <c r="G194" i="6"/>
  <c r="E194" i="6"/>
  <c r="H201" i="6" s="1"/>
  <c r="I201" i="6" s="1"/>
  <c r="G178" i="6"/>
  <c r="E178" i="6"/>
  <c r="C178" i="6"/>
  <c r="E158" i="6"/>
  <c r="F158" i="6" s="1"/>
  <c r="C158" i="6"/>
  <c r="F143" i="6"/>
  <c r="E143" i="6"/>
  <c r="C143" i="6"/>
  <c r="E126" i="6"/>
  <c r="F126" i="6" s="1"/>
  <c r="C126" i="6"/>
  <c r="E111" i="6"/>
  <c r="C111" i="6"/>
  <c r="F101" i="6"/>
  <c r="E101" i="6"/>
  <c r="C101" i="6"/>
  <c r="H85" i="6"/>
  <c r="I85" i="6" s="1"/>
  <c r="G85" i="6"/>
  <c r="E85" i="6"/>
  <c r="C85" i="6"/>
  <c r="C68" i="6"/>
  <c r="H50" i="6"/>
  <c r="I50" i="6" s="1"/>
  <c r="G50" i="6"/>
  <c r="E50" i="6"/>
  <c r="C50" i="6"/>
  <c r="G38" i="6"/>
  <c r="E38" i="6"/>
  <c r="H38" i="6" s="1"/>
  <c r="I38" i="6" s="1"/>
  <c r="C38" i="6"/>
  <c r="E20" i="6"/>
  <c r="F20" i="6" s="1"/>
  <c r="C20" i="6"/>
  <c r="G27" i="2"/>
  <c r="H178" i="6" l="1"/>
  <c r="E336" i="4" l="1"/>
  <c r="E20" i="4"/>
  <c r="E336" i="5" l="1"/>
  <c r="C336" i="5"/>
  <c r="C323" i="5"/>
  <c r="E316" i="5"/>
  <c r="E312" i="5"/>
  <c r="E305" i="5"/>
  <c r="E323" i="5" s="1"/>
  <c r="F323" i="5" s="1"/>
  <c r="E299" i="5"/>
  <c r="C299" i="5"/>
  <c r="E288" i="5"/>
  <c r="C288" i="5"/>
  <c r="E276" i="5"/>
  <c r="C276" i="5"/>
  <c r="E265" i="5"/>
  <c r="C265" i="5"/>
  <c r="E252" i="5"/>
  <c r="C252" i="5"/>
  <c r="E237" i="5"/>
  <c r="C237" i="5"/>
  <c r="E225" i="5"/>
  <c r="C225" i="5"/>
  <c r="E215" i="5"/>
  <c r="C215" i="5"/>
  <c r="E201" i="5"/>
  <c r="C201" i="5"/>
  <c r="G194" i="5"/>
  <c r="E194" i="5"/>
  <c r="H201" i="5" s="1"/>
  <c r="I201" i="5" s="1"/>
  <c r="G178" i="5"/>
  <c r="E178" i="5"/>
  <c r="H178" i="5" s="1"/>
  <c r="C178" i="5"/>
  <c r="E158" i="5"/>
  <c r="C158" i="5"/>
  <c r="E143" i="5"/>
  <c r="F143" i="5" s="1"/>
  <c r="C143" i="5"/>
  <c r="E126" i="5"/>
  <c r="C126" i="5"/>
  <c r="E111" i="5"/>
  <c r="C111" i="5"/>
  <c r="E101" i="5"/>
  <c r="F101" i="5" s="1"/>
  <c r="C101" i="5"/>
  <c r="H85" i="5"/>
  <c r="I85" i="5" s="1"/>
  <c r="G85" i="5"/>
  <c r="E85" i="5"/>
  <c r="C85" i="5"/>
  <c r="F68" i="5"/>
  <c r="E68" i="5"/>
  <c r="C68" i="5"/>
  <c r="G50" i="5"/>
  <c r="H50" i="5" s="1"/>
  <c r="I50" i="5" s="1"/>
  <c r="E50" i="5"/>
  <c r="C50" i="5"/>
  <c r="G38" i="5"/>
  <c r="E38" i="5"/>
  <c r="H38" i="5" s="1"/>
  <c r="I38" i="5" s="1"/>
  <c r="C38" i="5"/>
  <c r="E20" i="5"/>
  <c r="C20" i="5"/>
  <c r="F288" i="5" l="1"/>
  <c r="I178" i="5"/>
  <c r="F336" i="5"/>
  <c r="F215" i="5"/>
  <c r="F20" i="5"/>
  <c r="F126" i="5"/>
  <c r="F158" i="5"/>
  <c r="F299" i="5"/>
  <c r="E305" i="4"/>
  <c r="C336" i="4" l="1"/>
  <c r="C323" i="4"/>
  <c r="E319" i="4"/>
  <c r="E316" i="4"/>
  <c r="E312" i="4"/>
  <c r="E323" i="4" s="1"/>
  <c r="E299" i="4"/>
  <c r="C299" i="4"/>
  <c r="E288" i="4"/>
  <c r="C288" i="4"/>
  <c r="E276" i="4"/>
  <c r="C276" i="4"/>
  <c r="E265" i="4"/>
  <c r="C265" i="4"/>
  <c r="E252" i="4"/>
  <c r="C252" i="4"/>
  <c r="E237" i="4"/>
  <c r="C237" i="4"/>
  <c r="E225" i="4"/>
  <c r="C225" i="4"/>
  <c r="E215" i="4"/>
  <c r="F215" i="4" s="1"/>
  <c r="C215" i="4"/>
  <c r="E201" i="4"/>
  <c r="C201" i="4"/>
  <c r="G194" i="4"/>
  <c r="E194" i="4"/>
  <c r="G178" i="4"/>
  <c r="E178" i="4"/>
  <c r="H178" i="4" s="1"/>
  <c r="I178" i="4" s="1"/>
  <c r="C178" i="4"/>
  <c r="E158" i="4"/>
  <c r="C158" i="4"/>
  <c r="E143" i="4"/>
  <c r="F143" i="4" s="1"/>
  <c r="C143" i="4"/>
  <c r="E126" i="4"/>
  <c r="C126" i="4"/>
  <c r="E111" i="4"/>
  <c r="C111" i="4"/>
  <c r="E101" i="4"/>
  <c r="C101" i="4"/>
  <c r="G85" i="4"/>
  <c r="E85" i="4"/>
  <c r="C85" i="4"/>
  <c r="E68" i="4"/>
  <c r="C68" i="4"/>
  <c r="G50" i="4"/>
  <c r="E50" i="4"/>
  <c r="C50" i="4"/>
  <c r="G38" i="4"/>
  <c r="E38" i="4"/>
  <c r="C38" i="4"/>
  <c r="C20" i="4"/>
  <c r="E336" i="3"/>
  <c r="C336" i="3"/>
  <c r="C323" i="3"/>
  <c r="E319" i="3"/>
  <c r="E316" i="3"/>
  <c r="E312" i="3"/>
  <c r="E305" i="3"/>
  <c r="E299" i="3"/>
  <c r="C299" i="3"/>
  <c r="E288" i="3"/>
  <c r="C288" i="3"/>
  <c r="E276" i="3"/>
  <c r="C276" i="3"/>
  <c r="E265" i="3"/>
  <c r="C265" i="3"/>
  <c r="E252" i="3"/>
  <c r="C252" i="3"/>
  <c r="E237" i="3"/>
  <c r="C237" i="3"/>
  <c r="E225" i="3"/>
  <c r="C225" i="3"/>
  <c r="E215" i="3"/>
  <c r="C215" i="3"/>
  <c r="E201" i="3"/>
  <c r="C201" i="3"/>
  <c r="G194" i="3"/>
  <c r="E194" i="3"/>
  <c r="G178" i="3"/>
  <c r="E178" i="3"/>
  <c r="C178" i="3"/>
  <c r="E158" i="3"/>
  <c r="C158" i="3"/>
  <c r="E143" i="3"/>
  <c r="F143" i="3" s="1"/>
  <c r="C143" i="3"/>
  <c r="E126" i="3"/>
  <c r="C126" i="3"/>
  <c r="E111" i="3"/>
  <c r="C111" i="3"/>
  <c r="E101" i="3"/>
  <c r="C101" i="3"/>
  <c r="G85" i="3"/>
  <c r="E85" i="3"/>
  <c r="C85" i="3"/>
  <c r="E68" i="3"/>
  <c r="C68" i="3"/>
  <c r="G50" i="3"/>
  <c r="E50" i="3"/>
  <c r="H50" i="3" s="1"/>
  <c r="C50" i="3"/>
  <c r="G38" i="3"/>
  <c r="E38" i="3"/>
  <c r="C38" i="3"/>
  <c r="E20" i="3"/>
  <c r="C20" i="3"/>
  <c r="F299" i="3" l="1"/>
  <c r="F68" i="3"/>
  <c r="H38" i="4"/>
  <c r="F288" i="4"/>
  <c r="I50" i="3"/>
  <c r="F101" i="3"/>
  <c r="H201" i="3"/>
  <c r="I201" i="3" s="1"/>
  <c r="F68" i="4"/>
  <c r="F299" i="4"/>
  <c r="H85" i="3"/>
  <c r="I85" i="3" s="1"/>
  <c r="F215" i="3"/>
  <c r="F288" i="3"/>
  <c r="F336" i="3"/>
  <c r="H50" i="4"/>
  <c r="I50" i="4" s="1"/>
  <c r="F101" i="4"/>
  <c r="F126" i="4"/>
  <c r="H201" i="4"/>
  <c r="I201" i="4" s="1"/>
  <c r="F126" i="3"/>
  <c r="H178" i="3"/>
  <c r="I178" i="3" s="1"/>
  <c r="I38" i="4"/>
  <c r="H85" i="4"/>
  <c r="I85" i="4" s="1"/>
  <c r="E323" i="3"/>
  <c r="F323" i="3" s="1"/>
  <c r="F158" i="3"/>
  <c r="H38" i="3"/>
  <c r="I38" i="3" s="1"/>
  <c r="F20" i="3"/>
  <c r="F336" i="4"/>
  <c r="F323" i="4"/>
  <c r="F158" i="4"/>
  <c r="F20" i="4"/>
  <c r="E68" i="1"/>
  <c r="F337" i="4" l="1"/>
  <c r="E299" i="1"/>
  <c r="D22" i="2"/>
  <c r="D29" i="2" l="1"/>
  <c r="E101" i="1"/>
  <c r="E305" i="1"/>
  <c r="E215" i="1"/>
  <c r="E194" i="1"/>
  <c r="E158" i="1"/>
  <c r="E20" i="1" l="1"/>
  <c r="C20" i="1" l="1"/>
  <c r="F20" i="1" s="1"/>
  <c r="C336" i="1" l="1"/>
  <c r="C323" i="1"/>
  <c r="E336" i="1" l="1"/>
  <c r="F336" i="1" s="1"/>
  <c r="E319" i="1"/>
  <c r="E316" i="1"/>
  <c r="E312" i="1"/>
  <c r="E288" i="1"/>
  <c r="E276" i="1"/>
  <c r="E265" i="1"/>
  <c r="E252" i="1"/>
  <c r="E237" i="1"/>
  <c r="E225" i="1"/>
  <c r="E201" i="1"/>
  <c r="G194" i="1"/>
  <c r="H201" i="1" s="1"/>
  <c r="G178" i="1"/>
  <c r="E178" i="1"/>
  <c r="E143" i="1"/>
  <c r="E126" i="1"/>
  <c r="E111" i="1"/>
  <c r="O56" i="2"/>
  <c r="O57" i="2"/>
  <c r="O58" i="2"/>
  <c r="O59" i="2"/>
  <c r="O60" i="2"/>
  <c r="D55" i="2"/>
  <c r="E55" i="2"/>
  <c r="F55" i="2"/>
  <c r="G55" i="2"/>
  <c r="H55" i="2"/>
  <c r="I55" i="2"/>
  <c r="J55" i="2"/>
  <c r="L55" i="2"/>
  <c r="M55" i="2"/>
  <c r="N55" i="2"/>
  <c r="C55" i="2"/>
  <c r="O45" i="2"/>
  <c r="D44" i="2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L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M19" i="2"/>
  <c r="N19" i="2"/>
  <c r="D19" i="2"/>
  <c r="O18" i="2"/>
  <c r="E16" i="2"/>
  <c r="F16" i="2"/>
  <c r="G16" i="2"/>
  <c r="H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323" i="1" l="1"/>
  <c r="F323" i="1" s="1"/>
  <c r="H178" i="1"/>
  <c r="C299" i="1"/>
  <c r="F299" i="1" s="1"/>
  <c r="D43" i="2" l="1"/>
  <c r="E43" i="2"/>
  <c r="F43" i="2"/>
  <c r="G43" i="2"/>
  <c r="H43" i="2"/>
  <c r="I43" i="2"/>
  <c r="J43" i="2"/>
  <c r="K43" i="2"/>
  <c r="L43" i="2"/>
  <c r="M43" i="2"/>
  <c r="N43" i="2"/>
  <c r="D50" i="2"/>
  <c r="E50" i="2"/>
  <c r="F50" i="2"/>
  <c r="G50" i="2"/>
  <c r="I50" i="2"/>
  <c r="J50" i="2"/>
  <c r="K50" i="2"/>
  <c r="L50" i="2"/>
  <c r="M50" i="2"/>
  <c r="N50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E15" i="2"/>
  <c r="F15" i="2"/>
  <c r="G15" i="2"/>
  <c r="H15" i="2"/>
  <c r="I15" i="2"/>
  <c r="I61" i="2" s="1"/>
  <c r="J15" i="2"/>
  <c r="K15" i="2"/>
  <c r="L15" i="2"/>
  <c r="M15" i="2"/>
  <c r="M61" i="2" s="1"/>
  <c r="N15" i="2"/>
  <c r="O9" i="2"/>
  <c r="C50" i="2"/>
  <c r="C43" i="2"/>
  <c r="C24" i="2"/>
  <c r="C15" i="2" s="1"/>
  <c r="C8" i="2" l="1"/>
  <c r="N61" i="2"/>
  <c r="J61" i="2"/>
  <c r="F61" i="2"/>
  <c r="E61" i="2"/>
  <c r="H61" i="2"/>
  <c r="L61" i="2"/>
  <c r="K61" i="2"/>
  <c r="G61" i="2"/>
  <c r="E8" i="2"/>
  <c r="I8" i="2"/>
  <c r="N8" i="2"/>
  <c r="M8" i="2"/>
  <c r="L8" i="2"/>
  <c r="O55" i="2"/>
  <c r="O43" i="2"/>
  <c r="F8" i="2"/>
  <c r="K8" i="2"/>
  <c r="G8" i="2"/>
  <c r="O50" i="2"/>
  <c r="J8" i="2"/>
  <c r="C288" i="1" l="1"/>
  <c r="F288" i="1" s="1"/>
  <c r="C276" i="1"/>
  <c r="C265" i="1"/>
  <c r="C252" i="1"/>
  <c r="C237" i="1"/>
  <c r="C225" i="1"/>
  <c r="C215" i="1"/>
  <c r="F215" i="1" s="1"/>
  <c r="C201" i="1"/>
  <c r="I201" i="1" s="1"/>
  <c r="C178" i="1"/>
  <c r="I178" i="1" s="1"/>
  <c r="C158" i="1"/>
  <c r="F158" i="1" s="1"/>
  <c r="C143" i="1"/>
  <c r="F143" i="1" s="1"/>
  <c r="C126" i="1"/>
  <c r="F126" i="1" s="1"/>
  <c r="C111" i="1"/>
  <c r="C101" i="1"/>
  <c r="F101" i="1" s="1"/>
  <c r="C85" i="1"/>
  <c r="C68" i="1"/>
  <c r="F68" i="1" s="1"/>
  <c r="C50" i="1"/>
  <c r="G85" i="1" l="1"/>
  <c r="E85" i="1"/>
  <c r="H85" i="1" s="1"/>
  <c r="G50" i="1"/>
  <c r="E50" i="1"/>
  <c r="G38" i="1"/>
  <c r="E38" i="1"/>
  <c r="C38" i="1"/>
  <c r="I85" i="1" l="1"/>
  <c r="H38" i="1"/>
  <c r="I38" i="1" s="1"/>
  <c r="H50" i="1"/>
  <c r="I50" i="1" s="1"/>
  <c r="O17" i="2"/>
  <c r="D16" i="2"/>
  <c r="D15" i="2" s="1"/>
  <c r="O15" i="2" l="1"/>
  <c r="D61" i="2"/>
  <c r="O61" i="2" s="1"/>
  <c r="D8" i="2"/>
  <c r="O8" i="2" s="1"/>
  <c r="O16" i="2"/>
</calcChain>
</file>

<file path=xl/sharedStrings.xml><?xml version="1.0" encoding="utf-8"?>
<sst xmlns="http://schemas.openxmlformats.org/spreadsheetml/2006/main" count="3665" uniqueCount="314">
  <si>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</si>
  <si>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</si>
  <si>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</si>
  <si>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</si>
  <si>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</si>
  <si>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</si>
  <si>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</si>
  <si>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</si>
  <si>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</si>
  <si>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</si>
  <si>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</si>
  <si>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</si>
  <si>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</si>
  <si>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</si>
  <si>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</si>
  <si>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</si>
  <si>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</si>
  <si>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</si>
  <si>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</si>
  <si>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</si>
  <si>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</si>
  <si>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</si>
  <si>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</si>
  <si>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</si>
  <si>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</si>
  <si>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</si>
  <si>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</si>
  <si>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</si>
  <si>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</si>
  <si>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</si>
  <si>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</si>
  <si>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</si>
  <si>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</si>
  <si>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</si>
  <si>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</si>
  <si>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</si>
  <si>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</si>
  <si>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</si>
  <si>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</si>
  <si>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</si>
  <si>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</si>
  <si>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</si>
  <si>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</si>
  <si>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</si>
  <si>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</si>
  <si>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</si>
  <si>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</si>
  <si>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</si>
  <si>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</si>
  <si>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</si>
  <si>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</si>
  <si>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</si>
  <si>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</si>
  <si>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</si>
  <si>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</si>
  <si>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</si>
  <si>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</si>
  <si>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</si>
  <si>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</si>
  <si>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</si>
  <si>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</si>
  <si>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</si>
  <si>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</si>
  <si>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</si>
  <si>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</si>
  <si>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</si>
  <si>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</si>
  <si>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</si>
  <si>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</si>
  <si>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</si>
  <si>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</si>
  <si>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</si>
  <si>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</si>
  <si>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</si>
  <si>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</si>
  <si>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</si>
  <si>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</si>
  <si>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</si>
  <si>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</si>
  <si>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</si>
  <si>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</si>
  <si>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</si>
  <si>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</si>
  <si>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</si>
  <si>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</si>
  <si>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</si>
  <si>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</si>
  <si>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</si>
  <si>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</si>
  <si>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</si>
  <si>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</si>
  <si>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</si>
  <si>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</si>
  <si>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</si>
  <si>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</si>
  <si>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</si>
  <si>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</si>
  <si>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</si>
  <si>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</si>
  <si>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</si>
  <si>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</si>
  <si>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</si>
  <si>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</si>
  <si>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</si>
  <si>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</si>
  <si>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</si>
  <si>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</si>
  <si>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</si>
  <si>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</si>
  <si>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</si>
  <si>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</si>
  <si>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</si>
  <si>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</si>
  <si>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</si>
  <si>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</si>
  <si>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</si>
  <si>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</si>
  <si>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</si>
  <si>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</si>
  <si>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</si>
  <si>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</si>
  <si>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</si>
  <si>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</si>
  <si>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</si>
  <si>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</si>
  <si>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</si>
  <si>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</si>
  <si>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</si>
  <si>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</si>
  <si>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</si>
  <si>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</si>
  <si>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</si>
  <si>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</si>
  <si>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</si>
  <si>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</si>
  <si>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</si>
  <si>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</si>
  <si>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</si>
  <si>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</si>
  <si>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</si>
  <si>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</si>
  <si>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</si>
  <si>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</si>
  <si>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</si>
  <si>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</si>
  <si>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</si>
  <si>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</si>
  <si>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</si>
  <si>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</si>
  <si>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</si>
  <si>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</si>
  <si>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</si>
  <si>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</si>
  <si>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</si>
  <si>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</si>
  <si>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</si>
  <si>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</si>
  <si>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</si>
  <si>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</si>
  <si>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</si>
  <si>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</si>
  <si>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</si>
  <si>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</si>
  <si>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</si>
  <si>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</si>
  <si>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</si>
  <si>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</si>
  <si>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</si>
  <si>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</si>
  <si>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</si>
  <si>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</si>
  <si>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</si>
  <si>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</si>
  <si>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</si>
  <si>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</si>
  <si>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</si>
  <si>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</si>
  <si>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</si>
  <si>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</si>
  <si>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</si>
  <si>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</si>
  <si>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</si>
  <si>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</si>
  <si>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</si>
  <si>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</si>
  <si>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</si>
  <si>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</si>
  <si>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</si>
  <si>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</si>
  <si>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</si>
  <si>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</si>
  <si>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</si>
  <si>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</si>
  <si>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</si>
  <si>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</si>
  <si>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</si>
  <si>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</si>
  <si>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</si>
  <si>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</si>
  <si>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</si>
  <si>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</si>
  <si>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</si>
  <si>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</si>
  <si>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</si>
  <si>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</si>
  <si>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</si>
  <si>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</si>
  <si>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</si>
  <si>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</si>
  <si>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</si>
  <si>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</si>
  <si>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</si>
  <si>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</si>
  <si>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</si>
  <si>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</si>
  <si>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</si>
  <si>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</si>
  <si>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</si>
  <si>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</si>
  <si>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</si>
  <si>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</si>
  <si>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</si>
  <si>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</si>
  <si>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</si>
  <si>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</si>
  <si>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</si>
  <si>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</si>
  <si>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</si>
  <si>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</si>
  <si>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</si>
  <si>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</si>
  <si>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</si>
  <si>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</si>
  <si>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</si>
  <si>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</si>
  <si>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</si>
  <si>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</si>
  <si>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</si>
  <si>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</si>
  <si>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</si>
  <si>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</si>
  <si>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</si>
  <si>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</si>
  <si>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</si>
  <si>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</si>
  <si>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</si>
  <si>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</si>
  <si>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</si>
  <si>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</si>
  <si>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</si>
  <si>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</si>
  <si>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</si>
  <si>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</si>
  <si>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</si>
  <si>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</si>
  <si>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</si>
  <si>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</si>
  <si>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</si>
  <si>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</si>
  <si>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</si>
  <si>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</si>
  <si>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</si>
  <si>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Kesmas</t>
  </si>
  <si>
    <t>Pengelola Keuangan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</si>
  <si>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</si>
  <si>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</si>
  <si>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</si>
  <si>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</si>
  <si>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</si>
  <si>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</si>
  <si>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</si>
  <si>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</si>
  <si>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</si>
  <si>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</si>
  <si>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>TAHUN 2020</t>
  </si>
  <si>
    <t>Cimahi,    Februari 2020</t>
  </si>
  <si>
    <t>: Rp.484.000.000</t>
  </si>
  <si>
    <t>: FEBRUARI 2020</t>
  </si>
  <si>
    <t>MELONG TENGAH</t>
  </si>
  <si>
    <t>Kepala Puskesmas Melong Tengah</t>
  </si>
  <si>
    <t>: MELONG TENGAH</t>
  </si>
  <si>
    <t>Pencatatan Kohot Balita dan pemantauan SDIDTK</t>
  </si>
  <si>
    <t>Sosialisasi SDIDTK</t>
  </si>
  <si>
    <t>Pertemuan KP-ASI</t>
  </si>
  <si>
    <t>Penilaian Kinerja Pegawai</t>
  </si>
  <si>
    <t>UKGMK</t>
  </si>
  <si>
    <t>UKGS</t>
  </si>
  <si>
    <t>Sosialisasi program UKGS</t>
  </si>
  <si>
    <t>Penyuluhan tentang DBD Di Sekolah</t>
  </si>
  <si>
    <t>Penyuluhan Kelompok Kader Kesehatan (GERMAS)</t>
  </si>
  <si>
    <t>Pendampingan Penderita PTM</t>
  </si>
  <si>
    <t>drg.Melinda</t>
  </si>
  <si>
    <t>NIP.197810252006042019</t>
  </si>
  <si>
    <t>PUSKESMAS MELONG TENGAH</t>
  </si>
  <si>
    <t>Pemeriksaan Laboratorium PTM</t>
  </si>
  <si>
    <t>: MARET 2020</t>
  </si>
  <si>
    <t>: APRIL 2020</t>
  </si>
  <si>
    <t>Pengambilan vaksin HBIG</t>
  </si>
  <si>
    <t>Cimahi,    Mei 2020</t>
  </si>
  <si>
    <t>: MEI 2020</t>
  </si>
  <si>
    <t>: JUNI 2020</t>
  </si>
  <si>
    <t>Cimahi,    Juni 2020</t>
  </si>
  <si>
    <t>Cimahi,    Maret 2020</t>
  </si>
  <si>
    <t>Cimahi,    April 2020</t>
  </si>
  <si>
    <t>: JULI 2020</t>
  </si>
  <si>
    <t>Cimahi,    Juli 2020</t>
  </si>
  <si>
    <t>: AGUSTUS 2020</t>
  </si>
  <si>
    <t xml:space="preserve"> </t>
  </si>
  <si>
    <t>Cimahi,    Agustus 2020</t>
  </si>
  <si>
    <t>: SEPTEMBER 2020</t>
  </si>
  <si>
    <t>Pengambilan vaksin haji dan logistik</t>
  </si>
  <si>
    <t>Penggalangan Dukungan Masyarakat</t>
  </si>
  <si>
    <t>Sosialisasi akupresure</t>
  </si>
  <si>
    <t>Cimahi,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</si>
</sst>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"/>
      <color theme="1"/>
      <name val="Bookman Old Style"/>
      <family val="1"/>
    </font>
    <font>
      <b/>
      <sz val="10"/>
      <name val="Bookman Old Style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29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9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2" borderId="3" xfId="2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3" borderId="3" xfId="2" applyFont="1" applyFill="1" applyBorder="1" applyAlignment="1">
      <alignment horizontal="center" vertical="top"/>
    </xf>
    <xf numFmtId="0" fontId="14" fillId="3" borderId="3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vertical="top"/>
    </xf>
    <xf numFmtId="0" fontId="14" fillId="4" borderId="3" xfId="2" applyFont="1" applyFill="1" applyBorder="1" applyAlignment="1">
      <alignment horizontal="center" vertical="top"/>
    </xf>
    <xf numFmtId="0" fontId="14" fillId="4" borderId="3" xfId="2" applyFont="1" applyFill="1" applyBorder="1" applyAlignment="1">
      <alignment vertical="top" wrapText="1"/>
    </xf>
    <xf numFmtId="0" fontId="15" fillId="0" borderId="3" xfId="2" applyFont="1" applyBorder="1" applyAlignment="1">
      <alignment horizontal="center" vertical="top"/>
    </xf>
    <xf numFmtId="0" fontId="15" fillId="0" borderId="3" xfId="7" applyFont="1" applyFill="1" applyBorder="1" applyAlignment="1">
      <alignment vertical="top"/>
    </xf>
    <xf numFmtId="0" fontId="15" fillId="0" borderId="3" xfId="7" applyFont="1" applyFill="1" applyBorder="1" applyAlignment="1">
      <alignment vertical="top" wrapText="1"/>
    </xf>
    <xf numFmtId="0" fontId="15" fillId="0" borderId="3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5" borderId="3" xfId="2" applyFont="1" applyFill="1" applyBorder="1" applyAlignment="1">
      <alignment horizontal="center" vertical="top"/>
    </xf>
    <xf numFmtId="0" fontId="14" fillId="5" borderId="3" xfId="2" applyFont="1" applyFill="1" applyBorder="1" applyAlignment="1">
      <alignment vertical="top" wrapText="1"/>
    </xf>
    <xf numFmtId="0" fontId="15" fillId="2" borderId="3" xfId="2" applyFont="1" applyFill="1" applyBorder="1" applyAlignment="1">
      <alignment horizontal="center" vertical="top"/>
    </xf>
    <xf numFmtId="0" fontId="15" fillId="2" borderId="3" xfId="2" applyFont="1" applyFill="1" applyBorder="1" applyAlignment="1">
      <alignment vertical="top" wrapText="1"/>
    </xf>
    <xf numFmtId="0" fontId="14" fillId="6" borderId="3" xfId="2" applyFont="1" applyFill="1" applyBorder="1" applyAlignment="1">
      <alignment horizontal="center" vertical="top"/>
    </xf>
    <xf numFmtId="0" fontId="14" fillId="6" borderId="3" xfId="2" applyFont="1" applyFill="1" applyBorder="1" applyAlignment="1">
      <alignment vertical="top" wrapText="1"/>
    </xf>
    <xf numFmtId="0" fontId="14" fillId="7" borderId="3" xfId="2" applyFont="1" applyFill="1" applyBorder="1" applyAlignment="1">
      <alignment horizontal="center" vertical="top"/>
    </xf>
    <xf numFmtId="0" fontId="14" fillId="7" borderId="3" xfId="2" applyFont="1" applyFill="1" applyBorder="1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16" fillId="0" borderId="7" xfId="2" applyFont="1" applyBorder="1" applyAlignment="1">
      <alignment horizontal="center" vertical="center" wrapText="1"/>
    </xf>
    <xf numFmtId="0" fontId="15" fillId="0" borderId="3" xfId="0" applyFont="1" applyBorder="1"/>
    <xf numFmtId="0" fontId="17" fillId="8" borderId="3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top" wrapText="1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164" fontId="10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164" fontId="10" fillId="0" borderId="3" xfId="1" applyFont="1" applyBorder="1" applyAlignment="1">
      <alignment vertical="center" wrapText="1"/>
    </xf>
    <xf numFmtId="0" fontId="20" fillId="0" borderId="0" xfId="0" applyFont="1" applyAlignment="1">
      <alignment vertical="top" wrapText="1"/>
    </xf>
    <xf numFmtId="164" fontId="24" fillId="0" borderId="7" xfId="2" applyNumberFormat="1" applyFont="1" applyBorder="1" applyAlignment="1">
      <alignment horizontal="right" vertical="center" wrapText="1"/>
    </xf>
    <xf numFmtId="0" fontId="24" fillId="0" borderId="7" xfId="2" applyFont="1" applyBorder="1" applyAlignment="1">
      <alignment horizontal="right" vertical="center" wrapText="1"/>
    </xf>
    <xf numFmtId="0" fontId="24" fillId="0" borderId="7" xfId="2" applyFont="1" applyFill="1" applyBorder="1" applyAlignment="1">
      <alignment horizontal="right" vertical="center" wrapText="1"/>
    </xf>
    <xf numFmtId="164" fontId="22" fillId="0" borderId="4" xfId="1" applyFont="1" applyBorder="1" applyAlignment="1">
      <alignment horizontal="right" wrapText="1"/>
    </xf>
    <xf numFmtId="0" fontId="21" fillId="0" borderId="3" xfId="0" applyFont="1" applyBorder="1" applyAlignment="1">
      <alignment horizontal="right" wrapText="1"/>
    </xf>
    <xf numFmtId="0" fontId="23" fillId="0" borderId="3" xfId="0" applyFont="1" applyBorder="1" applyAlignment="1">
      <alignment horizontal="right" wrapText="1"/>
    </xf>
    <xf numFmtId="164" fontId="21" fillId="0" borderId="0" xfId="1" applyFont="1" applyAlignment="1">
      <alignment horizontal="right" wrapText="1"/>
    </xf>
    <xf numFmtId="164" fontId="24" fillId="0" borderId="4" xfId="1" applyFont="1" applyBorder="1" applyAlignment="1">
      <alignment horizontal="right" wrapText="1"/>
    </xf>
    <xf numFmtId="164" fontId="24" fillId="0" borderId="3" xfId="1" applyFont="1" applyBorder="1" applyAlignment="1">
      <alignment horizontal="right" wrapText="1"/>
    </xf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164" fontId="9" fillId="0" borderId="3" xfId="2" applyNumberFormat="1" applyFont="1" applyBorder="1"/>
    <xf numFmtId="2" fontId="11" fillId="0" borderId="4" xfId="2" applyNumberFormat="1" applyFont="1" applyFill="1" applyBorder="1" applyAlignment="1">
      <alignment vertical="center"/>
    </xf>
    <xf numFmtId="0" fontId="19" fillId="0" borderId="0" xfId="0" applyFont="1"/>
    <xf numFmtId="2" fontId="11" fillId="0" borderId="3" xfId="2" applyNumberFormat="1" applyFont="1" applyFill="1" applyBorder="1" applyAlignment="1">
      <alignment horizontal="center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6" fontId="9" fillId="0" borderId="3" xfId="0" applyNumberFormat="1" applyFont="1" applyBorder="1" applyAlignment="1">
      <alignment vertical="top" wrapText="1"/>
    </xf>
    <xf numFmtId="0" fontId="9" fillId="0" borderId="0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9" fillId="0" borderId="0" xfId="0" applyNumberFormat="1" applyFont="1"/>
    <xf numFmtId="164" fontId="2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2" borderId="0" xfId="5" applyFont="1" applyFill="1" applyBorder="1" applyAlignment="1">
      <alignment horizontal="center" vertical="center"/>
    </xf>
    <xf numFmtId="0" fontId="8" fillId="2" borderId="0" xfId="5" applyFont="1" applyFill="1" applyBorder="1" applyAlignment="1">
      <alignment vertical="center"/>
    </xf>
    <xf numFmtId="0" fontId="8" fillId="0" borderId="11" xfId="0" applyFont="1" applyBorder="1"/>
    <xf numFmtId="164" fontId="8" fillId="0" borderId="0" xfId="1" applyFont="1" applyBorder="1" applyAlignment="1">
      <alignment vertical="center"/>
    </xf>
    <xf numFmtId="2" fontId="11" fillId="0" borderId="7" xfId="2" applyNumberFormat="1" applyFont="1" applyFill="1" applyBorder="1" applyAlignment="1">
      <alignment vertical="center"/>
    </xf>
    <xf numFmtId="0" fontId="8" fillId="0" borderId="11" xfId="0" applyFont="1" applyBorder="1" applyAlignment="1">
      <alignment vertical="top"/>
    </xf>
    <xf numFmtId="0" fontId="12" fillId="0" borderId="0" xfId="0" applyFont="1" applyBorder="1" applyAlignment="1">
      <alignment vertical="top" wrapText="1"/>
    </xf>
    <xf numFmtId="164" fontId="8" fillId="0" borderId="0" xfId="1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166" fontId="9" fillId="2" borderId="3" xfId="0" applyNumberFormat="1" applyFont="1" applyFill="1" applyBorder="1"/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161" workbookViewId="0">
      <selection activeCell="I344" sqref="I344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22" t="s">
        <v>2</v>
      </c>
      <c r="B6" s="222"/>
      <c r="C6" s="222"/>
      <c r="D6" s="2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19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57" t="s">
        <v>280</v>
      </c>
      <c r="E8" s="3"/>
      <c r="F8" s="3"/>
    </row>
    <row r="9" spans="1:9" x14ac:dyDescent="0.25">
      <c r="A9" s="217" t="s">
        <v>5</v>
      </c>
      <c r="B9" s="217"/>
      <c r="C9" s="217"/>
      <c r="D9" s="2" t="s">
        <v>277</v>
      </c>
      <c r="E9" s="3"/>
      <c r="F9" s="1"/>
    </row>
    <row r="10" spans="1:9" x14ac:dyDescent="0.25">
      <c r="A10" s="4"/>
      <c r="B10" s="4"/>
      <c r="C10" s="4"/>
      <c r="D10" s="2"/>
      <c r="E10" s="3"/>
      <c r="F10" s="1"/>
    </row>
    <row r="11" spans="1:9" x14ac:dyDescent="0.25">
      <c r="A11" s="5" t="s">
        <v>6</v>
      </c>
      <c r="B11" s="6"/>
      <c r="C11" s="5"/>
      <c r="D11" s="1"/>
      <c r="E11" s="3"/>
      <c r="F11" s="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>
        <v>900000</v>
      </c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900000</v>
      </c>
      <c r="F20" s="175">
        <f>E20/C20*100</f>
        <v>2.1708193637087243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>
        <v>150000</v>
      </c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150000</v>
      </c>
      <c r="H38" s="174">
        <f>E38+G38</f>
        <v>750000</v>
      </c>
      <c r="I38" s="177">
        <f>H38/C38*100</f>
        <v>2.5117213663764235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>
        <v>150000</v>
      </c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150000</v>
      </c>
      <c r="F50" s="77" t="s">
        <v>18</v>
      </c>
      <c r="G50" s="77">
        <f>SUM(G45:G48)</f>
        <v>0</v>
      </c>
      <c r="H50" s="77">
        <f>E50+G50</f>
        <v>150000</v>
      </c>
      <c r="I50" s="179">
        <f>H50/C50*100</f>
        <v>8.695652173913043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225000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>
        <v>2850000</v>
      </c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>
        <v>3600000</v>
      </c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12600000</v>
      </c>
      <c r="F68" s="178">
        <f>E68/C68*100</f>
        <v>21.951219512195124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>
        <v>150000</v>
      </c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150000</v>
      </c>
      <c r="H85" s="71">
        <f>E85+G85</f>
        <v>150000</v>
      </c>
      <c r="I85" s="179">
        <f>H85/C85*100</f>
        <v>0.62744441888189406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1200000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2400000</v>
      </c>
      <c r="F126" s="179">
        <f>E126/C126*100</f>
        <v>9.0909090909090917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>
        <v>3480000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>
        <v>350000</v>
      </c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3830000</v>
      </c>
      <c r="F158" s="179">
        <f>E158/C158*100</f>
        <v>7.3714802625247806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300000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450000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750000</v>
      </c>
      <c r="F178" s="77" t="s">
        <v>18</v>
      </c>
      <c r="G178" s="77">
        <f>SUM(G165:G170)</f>
        <v>0</v>
      </c>
      <c r="H178" s="71">
        <f>G178+E178</f>
        <v>750000</v>
      </c>
      <c r="I178" s="179">
        <f>H178/C178*100</f>
        <v>3.2030749519538757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>
        <v>1125000</v>
      </c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375000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>
        <v>150000</v>
      </c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1650000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1650000</v>
      </c>
      <c r="I201" s="179">
        <f>H201/C201*100</f>
        <v>6.0273972602739727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>
        <v>150000</v>
      </c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>
        <v>75000</v>
      </c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225000</v>
      </c>
      <c r="F215" s="179">
        <f>E215/C215*100</f>
        <v>3.1358885017421603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>
        <v>900000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900000</v>
      </c>
      <c r="F288" s="179">
        <f>E288/C288*100</f>
        <v>4.1439325920298362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>
        <v>300000</v>
      </c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>
        <v>375000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>
        <v>900000</v>
      </c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1575000</v>
      </c>
      <c r="F299" s="179">
        <f>E299/C299*100</f>
        <v>7.6530612244897958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1940000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>
        <v>1550000</v>
      </c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2015000</v>
      </c>
      <c r="F323" s="179">
        <f>E323/C323*100</f>
        <v>4.8602233531923105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3000000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3000000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6000000</v>
      </c>
      <c r="F336" s="179">
        <f>E336/C336*100</f>
        <v>8.6442875666330501</v>
      </c>
      <c r="G336" s="14"/>
      <c r="H336" s="14"/>
      <c r="I336" s="14"/>
    </row>
    <row r="339" spans="6:9" x14ac:dyDescent="0.25">
      <c r="F339" s="13" t="s">
        <v>275</v>
      </c>
      <c r="G339" s="13"/>
    </row>
    <row r="340" spans="6:9" x14ac:dyDescent="0.25">
      <c r="F340" s="13" t="s">
        <v>279</v>
      </c>
      <c r="G340" s="13"/>
    </row>
    <row r="341" spans="6:9" x14ac:dyDescent="0.25">
      <c r="F341" s="13"/>
      <c r="G341" s="13"/>
    </row>
    <row r="342" spans="6:9" x14ac:dyDescent="0.25">
      <c r="F342" s="13"/>
      <c r="G342" s="13"/>
    </row>
    <row r="343" spans="6:9" x14ac:dyDescent="0.25">
      <c r="F343" s="13"/>
      <c r="G343" s="13"/>
    </row>
    <row r="344" spans="6:9" x14ac:dyDescent="0.25">
      <c r="F344" s="213" t="s">
        <v>291</v>
      </c>
      <c r="G344" s="213"/>
      <c r="I344" t="s">
        <v>307</v>
      </c>
    </row>
    <row r="345" spans="6:9" x14ac:dyDescent="0.25">
      <c r="F345" s="213" t="s">
        <v>292</v>
      </c>
      <c r="G345" s="213"/>
    </row>
  </sheetData>
  <mergeCells count="14">
    <mergeCell ref="A7:C7"/>
    <mergeCell ref="A9:C9"/>
    <mergeCell ref="A8:C8"/>
    <mergeCell ref="G14:H14"/>
    <mergeCell ref="A1:F1"/>
    <mergeCell ref="A2:F2"/>
    <mergeCell ref="A3:F3"/>
    <mergeCell ref="A6:C6"/>
    <mergeCell ref="F344:G344"/>
    <mergeCell ref="F345:G345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78" workbookViewId="0">
      <selection activeCell="C21" sqref="C21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22" t="s">
        <v>2</v>
      </c>
      <c r="B6" s="222"/>
      <c r="C6" s="222"/>
      <c r="D6" s="184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84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84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84" t="s">
        <v>295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18"/>
      <c r="H14" s="21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75000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</v>
      </c>
      <c r="F178" s="77" t="s">
        <v>18</v>
      </c>
      <c r="G178" s="77">
        <f>SUM(G165:G170)</f>
        <v>0</v>
      </c>
      <c r="H178" s="71">
        <f>G178+E178</f>
        <v>75000</v>
      </c>
      <c r="I178" s="179">
        <f>H178/C178*100</f>
        <v>0.32030749519538759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720000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>
        <v>720000</v>
      </c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1110000</v>
      </c>
      <c r="F323" s="179">
        <f>E323/C323*100</f>
        <v>2.6773438819074267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7635000</v>
      </c>
    </row>
    <row r="339" spans="6:7" x14ac:dyDescent="0.25">
      <c r="F339" s="13" t="s">
        <v>302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97" workbookViewId="0">
      <selection activeCell="G46" sqref="G46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22" t="s">
        <v>2</v>
      </c>
      <c r="B6" s="222"/>
      <c r="C6" s="222"/>
      <c r="D6" s="184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84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84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84" t="s">
        <v>296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18"/>
      <c r="H14" s="219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/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/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303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E7" sqref="E7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86"/>
      <c r="B4" s="186"/>
      <c r="C4" s="186"/>
      <c r="D4" s="186"/>
      <c r="E4" s="186"/>
      <c r="F4" s="186"/>
    </row>
    <row r="5" spans="1:9" x14ac:dyDescent="0.25">
      <c r="A5" s="186"/>
      <c r="B5" s="186"/>
      <c r="C5" s="186"/>
      <c r="D5" s="186"/>
      <c r="E5" s="186"/>
      <c r="F5" s="186"/>
    </row>
    <row r="6" spans="1:9" x14ac:dyDescent="0.25">
      <c r="A6" s="222" t="s">
        <v>2</v>
      </c>
      <c r="B6" s="222"/>
      <c r="C6" s="222"/>
      <c r="D6" s="187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87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87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87" t="s">
        <v>299</v>
      </c>
      <c r="E9" s="3"/>
      <c r="F9" s="186"/>
    </row>
    <row r="10" spans="1:9" x14ac:dyDescent="0.25">
      <c r="A10" s="185"/>
      <c r="B10" s="185"/>
      <c r="C10" s="185"/>
      <c r="D10" s="187"/>
      <c r="E10" s="3"/>
      <c r="F10" s="186"/>
    </row>
    <row r="11" spans="1:9" x14ac:dyDescent="0.25">
      <c r="A11" s="5" t="s">
        <v>6</v>
      </c>
      <c r="B11" s="6"/>
      <c r="C11" s="5"/>
      <c r="D11" s="186"/>
      <c r="E11" s="3"/>
      <c r="F11" s="186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ht="15.75" x14ac:dyDescent="0.25">
      <c r="A97" s="69"/>
      <c r="B97" s="69"/>
      <c r="C97" s="69"/>
      <c r="D97" s="57" t="s">
        <v>80</v>
      </c>
      <c r="E97" s="192">
        <f>75000*2</f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ht="26.25" x14ac:dyDescent="0.25">
      <c r="A171" s="69"/>
      <c r="B171" s="69"/>
      <c r="C171" s="69"/>
      <c r="D171" s="50" t="s">
        <v>119</v>
      </c>
      <c r="E171" s="69"/>
      <c r="F171" s="86" t="s">
        <v>297</v>
      </c>
      <c r="G171" s="192">
        <v>75000</v>
      </c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/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298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229" workbookViewId="0">
      <selection activeCell="F69" sqref="F69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89"/>
      <c r="B4" s="189"/>
      <c r="C4" s="189"/>
      <c r="D4" s="189"/>
      <c r="E4" s="189"/>
      <c r="F4" s="189"/>
    </row>
    <row r="5" spans="1:9" x14ac:dyDescent="0.25">
      <c r="A5" s="189"/>
      <c r="B5" s="189"/>
      <c r="C5" s="189"/>
      <c r="D5" s="189"/>
      <c r="E5" s="189"/>
      <c r="F5" s="189"/>
    </row>
    <row r="6" spans="1:9" x14ac:dyDescent="0.25">
      <c r="A6" s="222" t="s">
        <v>2</v>
      </c>
      <c r="B6" s="222"/>
      <c r="C6" s="222"/>
      <c r="D6" s="190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90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90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90" t="s">
        <v>300</v>
      </c>
      <c r="E9" s="3"/>
      <c r="F9" s="189"/>
    </row>
    <row r="10" spans="1:9" x14ac:dyDescent="0.25">
      <c r="A10" s="188"/>
      <c r="B10" s="188"/>
      <c r="C10" s="188"/>
      <c r="D10" s="190"/>
      <c r="E10" s="3"/>
      <c r="F10" s="189"/>
    </row>
    <row r="11" spans="1:9" x14ac:dyDescent="0.25">
      <c r="A11" s="5" t="s">
        <v>6</v>
      </c>
      <c r="B11" s="6"/>
      <c r="C11" s="5"/>
      <c r="D11" s="189"/>
      <c r="E11" s="3"/>
      <c r="F11" s="189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150000</v>
      </c>
      <c r="F68" s="212">
        <f>E68/C68*100</f>
        <v>0.26132404181184671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2">
        <v>150000</v>
      </c>
      <c r="F166" s="50" t="s">
        <v>117</v>
      </c>
      <c r="G166" s="69">
        <v>150000</v>
      </c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150000</v>
      </c>
      <c r="F178" s="77" t="s">
        <v>18</v>
      </c>
      <c r="G178" s="77">
        <f>SUM(G165:G170)</f>
        <v>150000</v>
      </c>
      <c r="H178" s="71">
        <f>G178+E178</f>
        <v>300000</v>
      </c>
      <c r="I178" s="179">
        <f>H178/C178*100</f>
        <v>1.2812299807815504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9" spans="6:7" x14ac:dyDescent="0.25">
      <c r="F339" s="13" t="s">
        <v>301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160" workbookViewId="0">
      <selection activeCell="H320" sqref="H32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94"/>
      <c r="B4" s="194"/>
      <c r="C4" s="194"/>
      <c r="D4" s="194"/>
      <c r="E4" s="194"/>
      <c r="F4" s="194"/>
    </row>
    <row r="5" spans="1:9" x14ac:dyDescent="0.25">
      <c r="A5" s="194"/>
      <c r="B5" s="194"/>
      <c r="C5" s="194"/>
      <c r="D5" s="194"/>
      <c r="E5" s="194"/>
      <c r="F5" s="194"/>
    </row>
    <row r="6" spans="1:9" x14ac:dyDescent="0.25">
      <c r="A6" s="222" t="s">
        <v>2</v>
      </c>
      <c r="B6" s="222"/>
      <c r="C6" s="222"/>
      <c r="D6" s="195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95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95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95" t="s">
        <v>304</v>
      </c>
      <c r="E9" s="3"/>
      <c r="F9" s="194"/>
    </row>
    <row r="10" spans="1:9" x14ac:dyDescent="0.25">
      <c r="A10" s="193"/>
      <c r="B10" s="193"/>
      <c r="C10" s="193"/>
      <c r="D10" s="195"/>
      <c r="E10" s="3"/>
      <c r="F10" s="194"/>
    </row>
    <row r="11" spans="1:9" x14ac:dyDescent="0.25">
      <c r="A11" s="5" t="s">
        <v>6</v>
      </c>
      <c r="B11" s="6"/>
      <c r="C11" s="5"/>
      <c r="D11" s="194"/>
      <c r="E11" s="3"/>
      <c r="F11" s="194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>
        <v>1050000</v>
      </c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1650000</v>
      </c>
      <c r="F38" s="30"/>
      <c r="G38" s="30">
        <f>G27+G28+G29</f>
        <v>0</v>
      </c>
      <c r="H38" s="174">
        <f>E38+G38</f>
        <v>1650000</v>
      </c>
      <c r="I38" s="177">
        <f>H38/C38*100</f>
        <v>5.5257870060281311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75000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225000</v>
      </c>
      <c r="F68" s="178">
        <f>E68/C68*100</f>
        <v>0.39198606271777003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600000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600000</v>
      </c>
      <c r="F126" s="179">
        <f>E126/C126*100</f>
        <v>2.2727272727272729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150000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375000</v>
      </c>
      <c r="F178" s="77" t="s">
        <v>18</v>
      </c>
      <c r="G178" s="77">
        <f>SUM(G165:G170)</f>
        <v>0</v>
      </c>
      <c r="H178" s="71">
        <f>G178+E178</f>
        <v>375000</v>
      </c>
      <c r="I178" s="179">
        <f>H178/C178*100</f>
        <v>1.6015374759769379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300000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300000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300000</v>
      </c>
      <c r="I201" s="179">
        <f>H201/C201*100</f>
        <v>1.095890410958904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 t="s">
        <v>307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465000</v>
      </c>
      <c r="F323" s="179">
        <f>E323/C323*100</f>
        <v>1.1215900045828409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6300000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6300000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12600000</v>
      </c>
      <c r="F336" s="179">
        <f>E336/C336*100</f>
        <v>18.153003889929405</v>
      </c>
      <c r="G336" s="14"/>
      <c r="H336" s="14"/>
      <c r="I336" s="14"/>
    </row>
    <row r="339" spans="6:7" x14ac:dyDescent="0.25">
      <c r="F339" s="13" t="s">
        <v>305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166" workbookViewId="0">
      <selection activeCell="I340" sqref="I34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197"/>
      <c r="B4" s="197"/>
      <c r="C4" s="197"/>
      <c r="D4" s="197"/>
      <c r="E4" s="197"/>
      <c r="F4" s="197"/>
    </row>
    <row r="5" spans="1:9" x14ac:dyDescent="0.25">
      <c r="A5" s="197"/>
      <c r="B5" s="197"/>
      <c r="C5" s="197"/>
      <c r="D5" s="197"/>
      <c r="E5" s="197"/>
      <c r="F5" s="197"/>
    </row>
    <row r="6" spans="1:9" x14ac:dyDescent="0.25">
      <c r="A6" s="222" t="s">
        <v>2</v>
      </c>
      <c r="B6" s="222"/>
      <c r="C6" s="222"/>
      <c r="D6" s="198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198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198" t="s">
        <v>280</v>
      </c>
      <c r="E8" s="3"/>
      <c r="F8" s="3"/>
    </row>
    <row r="9" spans="1:9" x14ac:dyDescent="0.25">
      <c r="A9" s="217" t="s">
        <v>5</v>
      </c>
      <c r="B9" s="217"/>
      <c r="C9" s="217"/>
      <c r="D9" s="198" t="s">
        <v>306</v>
      </c>
      <c r="E9" s="3"/>
      <c r="F9" s="197"/>
    </row>
    <row r="10" spans="1:9" x14ac:dyDescent="0.25">
      <c r="A10" s="196"/>
      <c r="B10" s="196"/>
      <c r="C10" s="196"/>
      <c r="D10" s="198"/>
      <c r="E10" s="3"/>
      <c r="F10" s="197"/>
    </row>
    <row r="11" spans="1:9" x14ac:dyDescent="0.25">
      <c r="A11" s="5" t="s">
        <v>6</v>
      </c>
      <c r="B11" s="6"/>
      <c r="C11" s="5"/>
      <c r="D11" s="197"/>
      <c r="E11" s="3"/>
      <c r="F11" s="197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4275000</v>
      </c>
      <c r="F68" s="178">
        <f>E68/C68*100</f>
        <v>7.4477351916376309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/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0</v>
      </c>
      <c r="F178" s="77" t="s">
        <v>18</v>
      </c>
      <c r="G178" s="77">
        <f>SUM(G165:G170)</f>
        <v>0</v>
      </c>
      <c r="H178" s="71">
        <f>G178+E178</f>
        <v>0</v>
      </c>
      <c r="I178" s="179">
        <f>H178/C178*100</f>
        <v>0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14" t="s">
        <v>142</v>
      </c>
      <c r="C204" s="214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15" t="s">
        <v>149</v>
      </c>
      <c r="C229" s="215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15" t="s">
        <v>154</v>
      </c>
      <c r="C240" s="215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16" t="s">
        <v>204</v>
      </c>
      <c r="C327" s="216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4275000</v>
      </c>
    </row>
    <row r="339" spans="6:7" x14ac:dyDescent="0.25">
      <c r="F339" s="13" t="s">
        <v>308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13" t="s">
        <v>291</v>
      </c>
      <c r="G344" s="213"/>
    </row>
    <row r="345" spans="6:7" x14ac:dyDescent="0.25">
      <c r="F345" s="213" t="s">
        <v>292</v>
      </c>
      <c r="G345" s="213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307" workbookViewId="0">
      <selection activeCell="E307" sqref="E307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0" t="s">
        <v>0</v>
      </c>
      <c r="B1" s="220"/>
      <c r="C1" s="220"/>
      <c r="D1" s="220"/>
      <c r="E1" s="220"/>
      <c r="F1" s="220"/>
    </row>
    <row r="2" spans="1:9" x14ac:dyDescent="0.25">
      <c r="A2" s="221" t="s">
        <v>1</v>
      </c>
      <c r="B2" s="221"/>
      <c r="C2" s="221"/>
      <c r="D2" s="221"/>
      <c r="E2" s="221"/>
      <c r="F2" s="221"/>
    </row>
    <row r="3" spans="1:9" x14ac:dyDescent="0.25">
      <c r="A3" s="221" t="s">
        <v>261</v>
      </c>
      <c r="B3" s="221"/>
      <c r="C3" s="221"/>
      <c r="D3" s="221"/>
      <c r="E3" s="221"/>
      <c r="F3" s="221"/>
    </row>
    <row r="4" spans="1:9" x14ac:dyDescent="0.25">
      <c r="A4" s="201"/>
      <c r="B4" s="201"/>
      <c r="C4" s="201"/>
      <c r="D4" s="201"/>
      <c r="E4" s="201"/>
      <c r="F4" s="201"/>
    </row>
    <row r="5" spans="1:9" x14ac:dyDescent="0.25">
      <c r="A5" s="201"/>
      <c r="B5" s="201"/>
      <c r="C5" s="201"/>
      <c r="D5" s="201"/>
      <c r="E5" s="201"/>
      <c r="F5" s="201"/>
    </row>
    <row r="6" spans="1:9" x14ac:dyDescent="0.25">
      <c r="A6" s="222" t="s">
        <v>2</v>
      </c>
      <c r="B6" s="222"/>
      <c r="C6" s="222"/>
      <c r="D6" s="202" t="s">
        <v>3</v>
      </c>
      <c r="E6" s="3"/>
      <c r="F6" s="3"/>
    </row>
    <row r="7" spans="1:9" ht="30" customHeight="1" x14ac:dyDescent="0.25">
      <c r="A7" s="217" t="s">
        <v>4</v>
      </c>
      <c r="B7" s="217"/>
      <c r="C7" s="217"/>
      <c r="D7" s="202" t="s">
        <v>276</v>
      </c>
      <c r="E7" s="3"/>
      <c r="F7" s="3"/>
    </row>
    <row r="8" spans="1:9" ht="18" customHeight="1" x14ac:dyDescent="0.25">
      <c r="A8" s="217" t="s">
        <v>22</v>
      </c>
      <c r="B8" s="217"/>
      <c r="C8" s="217"/>
      <c r="D8" s="202" t="s">
        <v>280</v>
      </c>
      <c r="E8" s="3"/>
      <c r="F8" s="3"/>
    </row>
    <row r="9" spans="1:9" x14ac:dyDescent="0.25">
      <c r="A9" s="217" t="s">
        <v>5</v>
      </c>
      <c r="B9" s="217"/>
      <c r="C9" s="217"/>
      <c r="D9" s="202" t="s">
        <v>309</v>
      </c>
      <c r="E9" s="3"/>
      <c r="F9" s="201"/>
    </row>
    <row r="10" spans="1:9" x14ac:dyDescent="0.25">
      <c r="A10" s="200"/>
      <c r="B10" s="200"/>
      <c r="C10" s="200"/>
      <c r="D10" s="202"/>
      <c r="E10" s="3"/>
      <c r="F10" s="201"/>
    </row>
    <row r="11" spans="1:9" x14ac:dyDescent="0.25">
      <c r="A11" s="5" t="s">
        <v>6</v>
      </c>
      <c r="B11" s="6"/>
      <c r="C11" s="5"/>
      <c r="D11" s="201"/>
      <c r="E11" s="3"/>
      <c r="F11" s="20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18"/>
      <c r="H14" s="219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0</v>
      </c>
      <c r="H38" s="174">
        <f>E38+G38</f>
        <v>600000</v>
      </c>
      <c r="I38" s="177">
        <f>H38/C38*100</f>
        <v>2.0093770931011385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1425000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475000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150000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3700000</v>
      </c>
      <c r="F68" s="178">
        <f>E68/C68*100</f>
        <v>6.4459930313588849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310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300000</v>
      </c>
      <c r="F101" s="179">
        <f>E101/C101*100</f>
        <v>2.1543985637342908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150000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1350000</v>
      </c>
      <c r="F126" s="179">
        <f>E126/C126*100</f>
        <v>5.1136363636363642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8000000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8000000</v>
      </c>
      <c r="F159" s="179">
        <f>E159/C159*100</f>
        <v>15.397347806840273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300000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450000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750000</v>
      </c>
      <c r="F179" s="77" t="s">
        <v>18</v>
      </c>
      <c r="G179" s="77">
        <f>SUM(G166:G171)</f>
        <v>0</v>
      </c>
      <c r="H179" s="71">
        <f>G179+E179</f>
        <v>750000</v>
      </c>
      <c r="I179" s="179">
        <f>H179/C179*100</f>
        <v>3.2030749519538757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150000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375000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150000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675000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675000</v>
      </c>
      <c r="I202" s="179">
        <f>H202/C202*100</f>
        <v>2.4657534246575343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14" t="s">
        <v>142</v>
      </c>
      <c r="C205" s="214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15" t="s">
        <v>149</v>
      </c>
      <c r="C230" s="215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15" t="s">
        <v>154</v>
      </c>
      <c r="C241" s="215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3480000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3480000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3480000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3480000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1980000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1980000</v>
      </c>
      <c r="F289" s="179">
        <f>E289/C289*100</f>
        <v>9.1166517024656404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2850000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2925000</v>
      </c>
      <c r="F300" s="179">
        <f>E300/C300*100</f>
        <v>14.212827988338192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5640000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f>675000+1575000+3000000</f>
        <v>5250000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5865000</v>
      </c>
      <c r="F324" s="179">
        <f>E324/C324*100</f>
        <v>14.146506186835186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16" t="s">
        <v>204</v>
      </c>
      <c r="C328" s="216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0</v>
      </c>
      <c r="F337" s="179">
        <f>E337/C337*100</f>
        <v>0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33405000</v>
      </c>
    </row>
    <row r="340" spans="1:9" x14ac:dyDescent="0.25">
      <c r="F340" s="13" t="s">
        <v>308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13" t="s">
        <v>291</v>
      </c>
      <c r="G345" s="213"/>
    </row>
    <row r="346" spans="1:9" x14ac:dyDescent="0.25">
      <c r="F346" s="213" t="s">
        <v>292</v>
      </c>
      <c r="G346" s="213"/>
    </row>
  </sheetData>
  <mergeCells count="14">
    <mergeCell ref="F345:G345"/>
    <mergeCell ref="F346:G346"/>
    <mergeCell ref="A9:C9"/>
    <mergeCell ref="G14:H14"/>
    <mergeCell ref="B205:C205"/>
    <mergeCell ref="B230:C230"/>
    <mergeCell ref="B241:C241"/>
    <mergeCell ref="B328:C328"/>
    <mergeCell ref="A1:F1"/>
    <mergeCell ref="A2:F2"/>
    <mergeCell ref="A3:F3"/>
    <mergeCell ref="A6:C6"/>
    <mergeCell ref="A7:C7"/>
    <mergeCell ref="A8:C8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E66" sqref="E66"/>
    </sheetView>
  </sheetViews>
  <sheetFormatPr defaultColWidth="8.7109375" defaultRowHeight="15.75" x14ac:dyDescent="0.25"/>
  <cols>
    <col min="1" max="1" width="6.140625" style="141" customWidth="1"/>
    <col min="2" max="2" width="27.140625" style="141" customWidth="1"/>
    <col min="3" max="3" width="15.140625" style="141" customWidth="1"/>
    <col min="4" max="4" width="11.5703125" style="141" bestFit="1" customWidth="1"/>
    <col min="5" max="5" width="10" style="141" bestFit="1" customWidth="1"/>
    <col min="6" max="6" width="8.7109375" style="141"/>
    <col min="7" max="7" width="10" style="141" bestFit="1" customWidth="1"/>
    <col min="8" max="8" width="8.7109375" style="141"/>
    <col min="9" max="9" width="11.28515625" style="141" bestFit="1" customWidth="1"/>
    <col min="10" max="10" width="10.140625" style="141" bestFit="1" customWidth="1"/>
    <col min="11" max="11" width="11.28515625" style="141" bestFit="1" customWidth="1"/>
    <col min="12" max="14" width="8.7109375" style="141"/>
    <col min="15" max="15" width="17.140625" style="141" customWidth="1"/>
    <col min="16" max="16384" width="8.7109375" style="141"/>
  </cols>
  <sheetData>
    <row r="1" spans="1:15" x14ac:dyDescent="0.25">
      <c r="A1" s="223" t="s">
        <v>259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x14ac:dyDescent="0.25">
      <c r="A2" s="223" t="s">
        <v>274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</row>
    <row r="3" spans="1:15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55" t="s">
        <v>293</v>
      </c>
      <c r="B4" s="155"/>
    </row>
    <row r="6" spans="1:15" ht="30.95" customHeight="1" x14ac:dyDescent="0.25">
      <c r="A6" s="225" t="s">
        <v>7</v>
      </c>
      <c r="B6" s="225" t="s">
        <v>256</v>
      </c>
      <c r="C6" s="225" t="s">
        <v>9</v>
      </c>
      <c r="D6" s="224" t="s">
        <v>215</v>
      </c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7" t="s">
        <v>257</v>
      </c>
    </row>
    <row r="7" spans="1:15" ht="23.1" customHeight="1" x14ac:dyDescent="0.25">
      <c r="A7" s="226"/>
      <c r="B7" s="226"/>
      <c r="C7" s="226"/>
      <c r="D7" s="142" t="s">
        <v>216</v>
      </c>
      <c r="E7" s="142" t="s">
        <v>217</v>
      </c>
      <c r="F7" s="142" t="s">
        <v>218</v>
      </c>
      <c r="G7" s="142" t="s">
        <v>219</v>
      </c>
      <c r="H7" s="142" t="s">
        <v>220</v>
      </c>
      <c r="I7" s="142" t="s">
        <v>221</v>
      </c>
      <c r="J7" s="142" t="s">
        <v>222</v>
      </c>
      <c r="K7" s="142" t="s">
        <v>223</v>
      </c>
      <c r="L7" s="142" t="s">
        <v>224</v>
      </c>
      <c r="M7" s="142" t="s">
        <v>225</v>
      </c>
      <c r="N7" s="142" t="s">
        <v>226</v>
      </c>
      <c r="O7" s="228"/>
    </row>
    <row r="8" spans="1:15" x14ac:dyDescent="0.25">
      <c r="A8" s="143"/>
      <c r="B8" s="143" t="s">
        <v>258</v>
      </c>
      <c r="C8" s="163">
        <f>C9+C15+C43+C50+C55</f>
        <v>484000000</v>
      </c>
      <c r="D8" s="164">
        <f t="shared" ref="D8:N8" si="0">D9+D15+D43+D50+D55</f>
        <v>34345000</v>
      </c>
      <c r="E8" s="164">
        <f t="shared" si="0"/>
        <v>7635000</v>
      </c>
      <c r="F8" s="164">
        <f t="shared" si="0"/>
        <v>450000</v>
      </c>
      <c r="G8" s="164">
        <f t="shared" si="0"/>
        <v>6750000</v>
      </c>
      <c r="H8" s="164">
        <v>675000</v>
      </c>
      <c r="I8" s="164">
        <f t="shared" si="0"/>
        <v>16365000</v>
      </c>
      <c r="J8" s="164">
        <f t="shared" si="0"/>
        <v>4275000</v>
      </c>
      <c r="K8" s="164">
        <f t="shared" si="0"/>
        <v>46005000</v>
      </c>
      <c r="L8" s="164">
        <f t="shared" si="0"/>
        <v>0</v>
      </c>
      <c r="M8" s="164">
        <f t="shared" si="0"/>
        <v>0</v>
      </c>
      <c r="N8" s="164">
        <f t="shared" si="0"/>
        <v>0</v>
      </c>
      <c r="O8" s="165">
        <f>SUM(D8:N8)</f>
        <v>116500000</v>
      </c>
    </row>
    <row r="9" spans="1:15" s="155" customFormat="1" ht="78.75" x14ac:dyDescent="0.3">
      <c r="A9" s="122" t="s">
        <v>104</v>
      </c>
      <c r="B9" s="123" t="s">
        <v>227</v>
      </c>
      <c r="C9" s="170">
        <v>41459000</v>
      </c>
      <c r="D9" s="168">
        <f t="shared" ref="D9:N9" si="1">SUM(D10:D14)</f>
        <v>900000</v>
      </c>
      <c r="E9" s="167">
        <f t="shared" si="1"/>
        <v>0</v>
      </c>
      <c r="F9" s="167">
        <f t="shared" si="1"/>
        <v>0</v>
      </c>
      <c r="G9" s="167">
        <f t="shared" si="1"/>
        <v>0</v>
      </c>
      <c r="H9" s="167">
        <f t="shared" si="1"/>
        <v>0</v>
      </c>
      <c r="I9" s="167">
        <f t="shared" si="1"/>
        <v>0</v>
      </c>
      <c r="J9" s="167">
        <f t="shared" si="1"/>
        <v>0</v>
      </c>
      <c r="K9" s="167">
        <f t="shared" si="1"/>
        <v>0</v>
      </c>
      <c r="L9" s="167">
        <f t="shared" si="1"/>
        <v>0</v>
      </c>
      <c r="M9" s="167">
        <f t="shared" si="1"/>
        <v>0</v>
      </c>
      <c r="N9" s="167">
        <f t="shared" si="1"/>
        <v>0</v>
      </c>
      <c r="O9" s="167">
        <f>SUM(D9:N9)</f>
        <v>900000</v>
      </c>
    </row>
    <row r="10" spans="1:15" ht="16.5" x14ac:dyDescent="0.3">
      <c r="A10" s="124" t="s">
        <v>20</v>
      </c>
      <c r="B10" s="145" t="s">
        <v>13</v>
      </c>
      <c r="C10" s="167"/>
      <c r="D10" s="167">
        <v>0</v>
      </c>
      <c r="E10" s="167">
        <v>0</v>
      </c>
      <c r="F10" s="167">
        <v>0</v>
      </c>
      <c r="G10" s="167"/>
      <c r="H10" s="167"/>
      <c r="I10" s="167"/>
      <c r="J10" s="167"/>
      <c r="K10" s="167"/>
      <c r="L10" s="167"/>
      <c r="M10" s="167"/>
      <c r="N10" s="167"/>
      <c r="O10" s="167">
        <f t="shared" ref="O10:O14" si="2">SUM(D10:N10)</f>
        <v>0</v>
      </c>
    </row>
    <row r="11" spans="1:15" ht="16.5" x14ac:dyDescent="0.3">
      <c r="A11" s="124" t="s">
        <v>36</v>
      </c>
      <c r="B11" s="145" t="s">
        <v>14</v>
      </c>
      <c r="C11" s="167"/>
      <c r="D11" s="167">
        <v>0</v>
      </c>
      <c r="E11" s="167">
        <v>0</v>
      </c>
      <c r="F11" s="167">
        <v>0</v>
      </c>
      <c r="G11" s="167"/>
      <c r="H11" s="167"/>
      <c r="I11" s="167"/>
      <c r="J11" s="167"/>
      <c r="K11" s="167"/>
      <c r="L11" s="167"/>
      <c r="M11" s="167"/>
      <c r="N11" s="167"/>
      <c r="O11" s="167">
        <f t="shared" si="2"/>
        <v>0</v>
      </c>
    </row>
    <row r="12" spans="1:15" ht="16.5" x14ac:dyDescent="0.3">
      <c r="A12" s="124" t="s">
        <v>45</v>
      </c>
      <c r="B12" s="145" t="s">
        <v>15</v>
      </c>
      <c r="C12" s="167"/>
      <c r="D12" s="169">
        <v>900000</v>
      </c>
      <c r="E12" s="167">
        <v>0</v>
      </c>
      <c r="F12" s="167">
        <v>0</v>
      </c>
      <c r="G12" s="167"/>
      <c r="H12" s="167"/>
      <c r="I12" s="167"/>
      <c r="J12" s="167"/>
      <c r="K12" s="167"/>
      <c r="L12" s="167"/>
      <c r="M12" s="167"/>
      <c r="N12" s="167"/>
      <c r="O12" s="167">
        <f t="shared" si="2"/>
        <v>900000</v>
      </c>
    </row>
    <row r="13" spans="1:15" ht="31.5" x14ac:dyDescent="0.3">
      <c r="A13" s="124" t="s">
        <v>55</v>
      </c>
      <c r="B13" s="146" t="s">
        <v>228</v>
      </c>
      <c r="C13" s="167"/>
      <c r="D13" s="167">
        <v>0</v>
      </c>
      <c r="E13" s="167">
        <v>0</v>
      </c>
      <c r="F13" s="167">
        <v>0</v>
      </c>
      <c r="G13" s="167"/>
      <c r="H13" s="167"/>
      <c r="I13" s="167"/>
      <c r="J13" s="167"/>
      <c r="K13" s="167"/>
      <c r="L13" s="167"/>
      <c r="M13" s="167"/>
      <c r="N13" s="167"/>
      <c r="O13" s="167">
        <f t="shared" si="2"/>
        <v>0</v>
      </c>
    </row>
    <row r="14" spans="1:15" ht="47.25" x14ac:dyDescent="0.3">
      <c r="A14" s="124" t="s">
        <v>72</v>
      </c>
      <c r="B14" s="147" t="s">
        <v>17</v>
      </c>
      <c r="C14" s="167"/>
      <c r="D14" s="167">
        <v>0</v>
      </c>
      <c r="E14" s="167">
        <v>0</v>
      </c>
      <c r="F14" s="167">
        <v>0</v>
      </c>
      <c r="G14" s="167"/>
      <c r="H14" s="167"/>
      <c r="I14" s="167"/>
      <c r="J14" s="167"/>
      <c r="K14" s="167"/>
      <c r="L14" s="167"/>
      <c r="M14" s="167"/>
      <c r="N14" s="167"/>
      <c r="O14" s="167">
        <f t="shared" si="2"/>
        <v>0</v>
      </c>
    </row>
    <row r="15" spans="1:15" s="155" customFormat="1" ht="38.25" customHeight="1" x14ac:dyDescent="0.3">
      <c r="A15" s="125" t="s">
        <v>229</v>
      </c>
      <c r="B15" s="126" t="s">
        <v>230</v>
      </c>
      <c r="C15" s="168">
        <f>C16+C19+C22+C24+C27+C28+C29+C31+C32+C33+C36+C40+C41+C42</f>
        <v>269483500</v>
      </c>
      <c r="D15" s="168">
        <f t="shared" ref="D15:N15" si="3">D16+D19+D22+D24+D27+D28+D29+D31+D32+D33+D36+D40+D41+D42</f>
        <v>22955000</v>
      </c>
      <c r="E15" s="167">
        <f t="shared" si="3"/>
        <v>225000</v>
      </c>
      <c r="F15" s="167">
        <f t="shared" si="3"/>
        <v>225000</v>
      </c>
      <c r="G15" s="167">
        <f t="shared" si="3"/>
        <v>450000</v>
      </c>
      <c r="H15" s="167">
        <f t="shared" si="3"/>
        <v>450000</v>
      </c>
      <c r="I15" s="167">
        <f t="shared" si="3"/>
        <v>3300000</v>
      </c>
      <c r="J15" s="167">
        <f t="shared" si="3"/>
        <v>4275000</v>
      </c>
      <c r="K15" s="167">
        <f t="shared" si="3"/>
        <v>15675000</v>
      </c>
      <c r="L15" s="167">
        <f t="shared" si="3"/>
        <v>0</v>
      </c>
      <c r="M15" s="167">
        <f t="shared" si="3"/>
        <v>0</v>
      </c>
      <c r="N15" s="167">
        <f t="shared" si="3"/>
        <v>0</v>
      </c>
      <c r="O15" s="167">
        <f t="shared" ref="O15:O60" si="4">SUM(D15:N15)</f>
        <v>47555000</v>
      </c>
    </row>
    <row r="16" spans="1:15" ht="16.5" x14ac:dyDescent="0.3">
      <c r="A16" s="127" t="s">
        <v>20</v>
      </c>
      <c r="B16" s="128" t="s">
        <v>231</v>
      </c>
      <c r="C16" s="170">
        <v>29860000</v>
      </c>
      <c r="D16" s="168">
        <f t="shared" ref="D16:N16" si="5">D17+D18</f>
        <v>750000</v>
      </c>
      <c r="E16" s="167">
        <f t="shared" si="5"/>
        <v>0</v>
      </c>
      <c r="F16" s="167">
        <f t="shared" si="5"/>
        <v>0</v>
      </c>
      <c r="G16" s="167">
        <f t="shared" si="5"/>
        <v>0</v>
      </c>
      <c r="H16" s="167">
        <f t="shared" si="5"/>
        <v>0</v>
      </c>
      <c r="I16" s="167">
        <f t="shared" si="5"/>
        <v>1650000</v>
      </c>
      <c r="J16" s="167">
        <f t="shared" si="5"/>
        <v>0</v>
      </c>
      <c r="K16" s="167">
        <f t="shared" si="5"/>
        <v>600000</v>
      </c>
      <c r="L16" s="167">
        <f t="shared" si="5"/>
        <v>0</v>
      </c>
      <c r="M16" s="167">
        <f t="shared" si="5"/>
        <v>0</v>
      </c>
      <c r="N16" s="167">
        <f t="shared" si="5"/>
        <v>0</v>
      </c>
      <c r="O16" s="167">
        <f t="shared" si="4"/>
        <v>3000000</v>
      </c>
    </row>
    <row r="17" spans="1:15" ht="31.5" x14ac:dyDescent="0.3">
      <c r="A17" s="127"/>
      <c r="B17" s="148" t="s">
        <v>176</v>
      </c>
      <c r="C17" s="167"/>
      <c r="D17" s="167">
        <v>600000</v>
      </c>
      <c r="E17" s="167">
        <v>0</v>
      </c>
      <c r="F17" s="167">
        <v>0</v>
      </c>
      <c r="G17" s="167"/>
      <c r="H17" s="167"/>
      <c r="I17" s="167">
        <v>1650000</v>
      </c>
      <c r="J17" s="167"/>
      <c r="K17" s="167">
        <v>600000</v>
      </c>
      <c r="L17" s="167"/>
      <c r="M17" s="167"/>
      <c r="N17" s="167"/>
      <c r="O17" s="167">
        <f t="shared" si="4"/>
        <v>2850000</v>
      </c>
    </row>
    <row r="18" spans="1:15" ht="31.5" x14ac:dyDescent="0.3">
      <c r="A18" s="127"/>
      <c r="B18" s="149" t="s">
        <v>177</v>
      </c>
      <c r="C18" s="167"/>
      <c r="D18" s="167">
        <v>150000</v>
      </c>
      <c r="E18" s="167">
        <v>0</v>
      </c>
      <c r="F18" s="167">
        <v>0</v>
      </c>
      <c r="G18" s="167"/>
      <c r="H18" s="167"/>
      <c r="I18" s="167"/>
      <c r="J18" s="167"/>
      <c r="K18" s="167"/>
      <c r="L18" s="167"/>
      <c r="M18" s="167"/>
      <c r="N18" s="167"/>
      <c r="O18" s="167">
        <f t="shared" si="4"/>
        <v>150000</v>
      </c>
    </row>
    <row r="19" spans="1:15" ht="31.5" x14ac:dyDescent="0.3">
      <c r="A19" s="127" t="s">
        <v>36</v>
      </c>
      <c r="B19" s="129" t="s">
        <v>232</v>
      </c>
      <c r="C19" s="170">
        <v>1725000</v>
      </c>
      <c r="D19" s="168">
        <f>D20+D21</f>
        <v>150000</v>
      </c>
      <c r="E19" s="167">
        <f t="shared" ref="E19:N19" si="6">E20+E21</f>
        <v>0</v>
      </c>
      <c r="F19" s="167">
        <f t="shared" si="6"/>
        <v>0</v>
      </c>
      <c r="G19" s="167">
        <f t="shared" si="6"/>
        <v>0</v>
      </c>
      <c r="H19" s="167">
        <f t="shared" si="6"/>
        <v>0</v>
      </c>
      <c r="I19" s="167">
        <f t="shared" si="6"/>
        <v>0</v>
      </c>
      <c r="J19" s="167">
        <f t="shared" si="6"/>
        <v>0</v>
      </c>
      <c r="K19" s="167">
        <f t="shared" si="6"/>
        <v>0</v>
      </c>
      <c r="L19" s="167">
        <f t="shared" si="6"/>
        <v>0</v>
      </c>
      <c r="M19" s="167">
        <f t="shared" si="6"/>
        <v>0</v>
      </c>
      <c r="N19" s="167">
        <f t="shared" si="6"/>
        <v>0</v>
      </c>
      <c r="O19" s="167">
        <f t="shared" si="4"/>
        <v>150000</v>
      </c>
    </row>
    <row r="20" spans="1:15" ht="48" x14ac:dyDescent="0.3">
      <c r="A20" s="127"/>
      <c r="B20" s="150" t="s">
        <v>178</v>
      </c>
      <c r="C20" s="167"/>
      <c r="D20" s="167">
        <v>150000</v>
      </c>
      <c r="E20" s="167">
        <v>0</v>
      </c>
      <c r="F20" s="167">
        <v>0</v>
      </c>
      <c r="G20" s="167"/>
      <c r="H20" s="167"/>
      <c r="I20" s="167"/>
      <c r="J20" s="167"/>
      <c r="K20" s="167"/>
      <c r="L20" s="167"/>
      <c r="M20" s="167"/>
      <c r="N20" s="167"/>
      <c r="O20" s="167">
        <f t="shared" si="4"/>
        <v>150000</v>
      </c>
    </row>
    <row r="21" spans="1:15" ht="32.25" x14ac:dyDescent="0.3">
      <c r="A21" s="127"/>
      <c r="B21" s="151" t="s">
        <v>38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>
        <f t="shared" si="4"/>
        <v>0</v>
      </c>
    </row>
    <row r="22" spans="1:15" ht="31.5" x14ac:dyDescent="0.3">
      <c r="A22" s="127" t="s">
        <v>45</v>
      </c>
      <c r="B22" s="129" t="s">
        <v>233</v>
      </c>
      <c r="C22" s="170">
        <v>57400000</v>
      </c>
      <c r="D22" s="168">
        <f>D23</f>
        <v>12600000</v>
      </c>
      <c r="E22" s="167">
        <f t="shared" ref="E22:N22" si="7">E23</f>
        <v>0</v>
      </c>
      <c r="F22" s="167">
        <f t="shared" si="7"/>
        <v>0</v>
      </c>
      <c r="G22" s="167">
        <f t="shared" si="7"/>
        <v>0</v>
      </c>
      <c r="H22" s="167">
        <f t="shared" si="7"/>
        <v>150000</v>
      </c>
      <c r="I22" s="167">
        <f t="shared" si="7"/>
        <v>225000</v>
      </c>
      <c r="J22" s="167">
        <f t="shared" si="7"/>
        <v>4275000</v>
      </c>
      <c r="K22" s="167">
        <f t="shared" si="7"/>
        <v>3700000</v>
      </c>
      <c r="L22" s="167">
        <f t="shared" si="7"/>
        <v>0</v>
      </c>
      <c r="M22" s="167">
        <f t="shared" si="7"/>
        <v>0</v>
      </c>
      <c r="N22" s="167">
        <f t="shared" si="7"/>
        <v>0</v>
      </c>
      <c r="O22" s="167">
        <f t="shared" si="4"/>
        <v>20950000</v>
      </c>
    </row>
    <row r="23" spans="1:15" ht="32.25" x14ac:dyDescent="0.3">
      <c r="A23" s="127"/>
      <c r="B23" s="150" t="s">
        <v>180</v>
      </c>
      <c r="C23" s="167"/>
      <c r="D23" s="167">
        <v>12600000</v>
      </c>
      <c r="E23" s="167">
        <v>0</v>
      </c>
      <c r="F23" s="167">
        <v>0</v>
      </c>
      <c r="G23" s="167"/>
      <c r="H23" s="167">
        <v>150000</v>
      </c>
      <c r="I23" s="167">
        <v>225000</v>
      </c>
      <c r="J23" s="167">
        <v>4275000</v>
      </c>
      <c r="K23" s="167">
        <v>3700000</v>
      </c>
      <c r="L23" s="167"/>
      <c r="M23" s="167"/>
      <c r="N23" s="167"/>
      <c r="O23" s="167">
        <f t="shared" si="4"/>
        <v>20950000</v>
      </c>
    </row>
    <row r="24" spans="1:15" s="155" customFormat="1" ht="47.25" x14ac:dyDescent="0.3">
      <c r="A24" s="127" t="s">
        <v>55</v>
      </c>
      <c r="B24" s="129" t="s">
        <v>234</v>
      </c>
      <c r="C24" s="168">
        <f>C25+C26</f>
        <v>23906500</v>
      </c>
      <c r="D24" s="168">
        <f t="shared" ref="D24:N24" si="8">D25+D26</f>
        <v>150000</v>
      </c>
      <c r="E24" s="167">
        <f t="shared" si="8"/>
        <v>0</v>
      </c>
      <c r="F24" s="167">
        <f t="shared" si="8"/>
        <v>0</v>
      </c>
      <c r="G24" s="167">
        <f t="shared" si="8"/>
        <v>0</v>
      </c>
      <c r="H24" s="167">
        <f t="shared" si="8"/>
        <v>0</v>
      </c>
      <c r="I24" s="167">
        <f t="shared" si="8"/>
        <v>0</v>
      </c>
      <c r="J24" s="167">
        <f t="shared" si="8"/>
        <v>0</v>
      </c>
      <c r="K24" s="167">
        <f t="shared" si="8"/>
        <v>0</v>
      </c>
      <c r="L24" s="167">
        <f t="shared" si="8"/>
        <v>0</v>
      </c>
      <c r="M24" s="167">
        <f t="shared" si="8"/>
        <v>0</v>
      </c>
      <c r="N24" s="167">
        <f t="shared" si="8"/>
        <v>0</v>
      </c>
      <c r="O24" s="167">
        <f t="shared" si="4"/>
        <v>150000</v>
      </c>
    </row>
    <row r="25" spans="1:15" ht="48" x14ac:dyDescent="0.3">
      <c r="A25" s="127"/>
      <c r="B25" s="150" t="s">
        <v>181</v>
      </c>
      <c r="C25" s="166">
        <v>23906500</v>
      </c>
      <c r="D25" s="167">
        <v>150000</v>
      </c>
      <c r="E25" s="167">
        <v>0</v>
      </c>
      <c r="F25" s="167">
        <v>0</v>
      </c>
      <c r="G25" s="167"/>
      <c r="H25" s="167"/>
      <c r="I25" s="167"/>
      <c r="J25" s="167"/>
      <c r="K25" s="167"/>
      <c r="L25" s="167"/>
      <c r="M25" s="167"/>
      <c r="N25" s="167"/>
      <c r="O25" s="167">
        <f t="shared" si="4"/>
        <v>150000</v>
      </c>
    </row>
    <row r="26" spans="1:15" ht="31.5" x14ac:dyDescent="0.3">
      <c r="A26" s="127"/>
      <c r="B26" s="153" t="s">
        <v>57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>
        <f t="shared" si="4"/>
        <v>0</v>
      </c>
    </row>
    <row r="27" spans="1:15" ht="16.5" x14ac:dyDescent="0.3">
      <c r="A27" s="127" t="s">
        <v>72</v>
      </c>
      <c r="B27" s="128" t="s">
        <v>235</v>
      </c>
      <c r="C27" s="170">
        <v>13925000</v>
      </c>
      <c r="D27" s="168">
        <v>150000</v>
      </c>
      <c r="E27" s="167">
        <v>150000</v>
      </c>
      <c r="F27" s="167">
        <v>0</v>
      </c>
      <c r="G27" s="192">
        <f>75000*2</f>
        <v>150000</v>
      </c>
      <c r="H27" s="167"/>
      <c r="I27" s="167">
        <v>150000</v>
      </c>
      <c r="J27" s="167"/>
      <c r="K27" s="167">
        <v>300000</v>
      </c>
      <c r="L27" s="167"/>
      <c r="M27" s="167"/>
      <c r="N27" s="167"/>
      <c r="O27" s="167">
        <f t="shared" si="4"/>
        <v>900000</v>
      </c>
    </row>
    <row r="28" spans="1:15" ht="31.5" x14ac:dyDescent="0.3">
      <c r="A28" s="127" t="s">
        <v>83</v>
      </c>
      <c r="B28" s="130" t="s">
        <v>236</v>
      </c>
      <c r="C28" s="167">
        <v>0</v>
      </c>
      <c r="D28" s="167">
        <v>0</v>
      </c>
      <c r="E28" s="167">
        <v>0</v>
      </c>
      <c r="F28" s="167">
        <v>0</v>
      </c>
      <c r="G28" s="167"/>
      <c r="H28" s="167"/>
      <c r="I28" s="167"/>
      <c r="J28" s="167"/>
      <c r="K28" s="167"/>
      <c r="L28" s="167"/>
      <c r="M28" s="167"/>
      <c r="N28" s="167"/>
      <c r="O28" s="167">
        <f t="shared" si="4"/>
        <v>0</v>
      </c>
    </row>
    <row r="29" spans="1:15" s="155" customFormat="1" ht="31.5" x14ac:dyDescent="0.3">
      <c r="A29" s="127" t="s">
        <v>87</v>
      </c>
      <c r="B29" s="130" t="s">
        <v>88</v>
      </c>
      <c r="C29" s="170">
        <v>26400000</v>
      </c>
      <c r="D29" s="168">
        <f t="shared" ref="D29:N29" si="9">D30</f>
        <v>2400000</v>
      </c>
      <c r="E29" s="167">
        <f t="shared" si="9"/>
        <v>0</v>
      </c>
      <c r="F29" s="167">
        <f t="shared" si="9"/>
        <v>0</v>
      </c>
      <c r="G29" s="167">
        <f t="shared" si="9"/>
        <v>0</v>
      </c>
      <c r="H29" s="167">
        <f t="shared" si="9"/>
        <v>0</v>
      </c>
      <c r="I29" s="167">
        <f t="shared" si="9"/>
        <v>600000</v>
      </c>
      <c r="J29" s="167">
        <f t="shared" si="9"/>
        <v>0</v>
      </c>
      <c r="K29" s="167">
        <f t="shared" si="9"/>
        <v>1350000</v>
      </c>
      <c r="L29" s="167">
        <f t="shared" si="9"/>
        <v>0</v>
      </c>
      <c r="M29" s="167">
        <f t="shared" si="9"/>
        <v>0</v>
      </c>
      <c r="N29" s="167">
        <f t="shared" si="9"/>
        <v>0</v>
      </c>
      <c r="O29" s="167">
        <f t="shared" si="4"/>
        <v>4350000</v>
      </c>
    </row>
    <row r="30" spans="1:15" ht="31.5" x14ac:dyDescent="0.3">
      <c r="A30" s="127"/>
      <c r="B30" s="152" t="s">
        <v>182</v>
      </c>
      <c r="C30" s="167"/>
      <c r="D30" s="167">
        <v>2400000</v>
      </c>
      <c r="E30" s="167">
        <v>0</v>
      </c>
      <c r="F30" s="167">
        <v>0</v>
      </c>
      <c r="G30" s="167"/>
      <c r="H30" s="167"/>
      <c r="I30" s="167">
        <v>600000</v>
      </c>
      <c r="J30" s="167"/>
      <c r="K30" s="167">
        <v>1350000</v>
      </c>
      <c r="L30" s="167"/>
      <c r="M30" s="167"/>
      <c r="N30" s="167"/>
      <c r="O30" s="167">
        <f t="shared" si="4"/>
        <v>4350000</v>
      </c>
    </row>
    <row r="31" spans="1:15" ht="31.5" x14ac:dyDescent="0.3">
      <c r="A31" s="127" t="s">
        <v>94</v>
      </c>
      <c r="B31" s="130" t="s">
        <v>237</v>
      </c>
      <c r="C31" s="171">
        <v>6345000</v>
      </c>
      <c r="D31" s="168">
        <v>300000</v>
      </c>
      <c r="E31" s="167">
        <v>0</v>
      </c>
      <c r="F31" s="167">
        <v>0</v>
      </c>
      <c r="G31" s="167"/>
      <c r="H31" s="167"/>
      <c r="I31" s="167"/>
      <c r="J31" s="167"/>
      <c r="K31" s="167">
        <v>300000</v>
      </c>
      <c r="L31" s="167"/>
      <c r="M31" s="167"/>
      <c r="N31" s="167"/>
      <c r="O31" s="167">
        <f t="shared" si="4"/>
        <v>600000</v>
      </c>
    </row>
    <row r="32" spans="1:15" ht="31.5" x14ac:dyDescent="0.3">
      <c r="A32" s="127" t="s">
        <v>238</v>
      </c>
      <c r="B32" s="130" t="s">
        <v>105</v>
      </c>
      <c r="C32" s="171">
        <v>51957000</v>
      </c>
      <c r="D32" s="168">
        <v>3830000</v>
      </c>
      <c r="E32" s="167">
        <v>0</v>
      </c>
      <c r="F32" s="167">
        <v>0</v>
      </c>
      <c r="G32" s="167"/>
      <c r="H32" s="167"/>
      <c r="I32" s="167"/>
      <c r="J32" s="167"/>
      <c r="K32" s="167">
        <v>8000000</v>
      </c>
      <c r="L32" s="167"/>
      <c r="M32" s="167"/>
      <c r="N32" s="167"/>
      <c r="O32" s="167">
        <f t="shared" si="4"/>
        <v>11830000</v>
      </c>
    </row>
    <row r="33" spans="1:15" ht="16.5" x14ac:dyDescent="0.3">
      <c r="A33" s="127" t="s">
        <v>141</v>
      </c>
      <c r="B33" s="131" t="s">
        <v>113</v>
      </c>
      <c r="C33" s="171">
        <v>23415000</v>
      </c>
      <c r="D33" s="168">
        <f t="shared" ref="D33:N33" si="10">D34+D35</f>
        <v>750000</v>
      </c>
      <c r="E33" s="167">
        <f t="shared" si="10"/>
        <v>75000</v>
      </c>
      <c r="F33" s="167">
        <f t="shared" si="10"/>
        <v>225000</v>
      </c>
      <c r="G33" s="167">
        <f t="shared" si="10"/>
        <v>300000</v>
      </c>
      <c r="H33" s="167">
        <f t="shared" si="10"/>
        <v>300000</v>
      </c>
      <c r="I33" s="167">
        <f t="shared" si="10"/>
        <v>375000</v>
      </c>
      <c r="J33" s="167">
        <f t="shared" si="10"/>
        <v>0</v>
      </c>
      <c r="K33" s="167">
        <f t="shared" si="10"/>
        <v>750000</v>
      </c>
      <c r="L33" s="167">
        <f t="shared" si="10"/>
        <v>0</v>
      </c>
      <c r="M33" s="167">
        <f t="shared" si="10"/>
        <v>0</v>
      </c>
      <c r="N33" s="167">
        <f t="shared" si="10"/>
        <v>0</v>
      </c>
      <c r="O33" s="167">
        <f t="shared" si="4"/>
        <v>2775000</v>
      </c>
    </row>
    <row r="34" spans="1:15" ht="63" x14ac:dyDescent="0.3">
      <c r="A34" s="127"/>
      <c r="B34" s="149" t="s">
        <v>183</v>
      </c>
      <c r="C34" s="167"/>
      <c r="D34" s="167">
        <v>750000</v>
      </c>
      <c r="E34" s="167">
        <v>75000</v>
      </c>
      <c r="F34" s="167">
        <v>225000</v>
      </c>
      <c r="G34" s="167">
        <v>225000</v>
      </c>
      <c r="H34" s="167">
        <v>300000</v>
      </c>
      <c r="I34" s="167">
        <v>375000</v>
      </c>
      <c r="J34" s="167"/>
      <c r="K34" s="167">
        <v>750000</v>
      </c>
      <c r="L34" s="167"/>
      <c r="M34" s="167"/>
      <c r="N34" s="167"/>
      <c r="O34" s="167">
        <f t="shared" si="4"/>
        <v>2700000</v>
      </c>
    </row>
    <row r="35" spans="1:15" ht="51.95" customHeight="1" x14ac:dyDescent="0.3">
      <c r="A35" s="127"/>
      <c r="B35" s="149" t="s">
        <v>184</v>
      </c>
      <c r="C35" s="167"/>
      <c r="D35" s="167">
        <v>0</v>
      </c>
      <c r="E35" s="167">
        <v>0</v>
      </c>
      <c r="F35" s="167">
        <v>0</v>
      </c>
      <c r="G35" s="167">
        <v>75000</v>
      </c>
      <c r="H35" s="167"/>
      <c r="I35" s="167"/>
      <c r="J35" s="167"/>
      <c r="K35" s="167"/>
      <c r="L35" s="167"/>
      <c r="M35" s="167"/>
      <c r="N35" s="167"/>
      <c r="O35" s="167">
        <f t="shared" si="4"/>
        <v>75000</v>
      </c>
    </row>
    <row r="36" spans="1:15" s="155" customFormat="1" ht="63" x14ac:dyDescent="0.3">
      <c r="A36" s="127" t="s">
        <v>144</v>
      </c>
      <c r="B36" s="130" t="s">
        <v>239</v>
      </c>
      <c r="C36" s="170">
        <v>27375000</v>
      </c>
      <c r="D36" s="168">
        <f t="shared" ref="D36:N36" si="11">D37+D38+D39</f>
        <v>1650000</v>
      </c>
      <c r="E36" s="167">
        <f t="shared" si="11"/>
        <v>0</v>
      </c>
      <c r="F36" s="167">
        <f t="shared" si="11"/>
        <v>0</v>
      </c>
      <c r="G36" s="167">
        <f t="shared" si="11"/>
        <v>0</v>
      </c>
      <c r="H36" s="167">
        <f t="shared" si="11"/>
        <v>0</v>
      </c>
      <c r="I36" s="167">
        <f t="shared" si="11"/>
        <v>300000</v>
      </c>
      <c r="J36" s="167">
        <f t="shared" si="11"/>
        <v>0</v>
      </c>
      <c r="K36" s="167">
        <f t="shared" si="11"/>
        <v>675000</v>
      </c>
      <c r="L36" s="167">
        <f t="shared" si="11"/>
        <v>0</v>
      </c>
      <c r="M36" s="167">
        <f t="shared" si="11"/>
        <v>0</v>
      </c>
      <c r="N36" s="167">
        <f t="shared" si="11"/>
        <v>0</v>
      </c>
      <c r="O36" s="167">
        <f t="shared" si="4"/>
        <v>2625000</v>
      </c>
    </row>
    <row r="37" spans="1:15" ht="47.25" x14ac:dyDescent="0.3">
      <c r="A37" s="127"/>
      <c r="B37" s="149" t="s">
        <v>185</v>
      </c>
      <c r="C37" s="167"/>
      <c r="D37" s="167">
        <v>1650000</v>
      </c>
      <c r="E37" s="167">
        <v>0</v>
      </c>
      <c r="F37" s="167">
        <v>0</v>
      </c>
      <c r="G37" s="167"/>
      <c r="H37" s="167"/>
      <c r="I37" s="167">
        <v>300000</v>
      </c>
      <c r="J37" s="167"/>
      <c r="K37" s="167">
        <v>675000</v>
      </c>
      <c r="L37" s="167"/>
      <c r="M37" s="167"/>
      <c r="N37" s="167"/>
      <c r="O37" s="167">
        <f t="shared" si="4"/>
        <v>2625000</v>
      </c>
    </row>
    <row r="38" spans="1:15" ht="33.950000000000003" customHeight="1" x14ac:dyDescent="0.3">
      <c r="A38" s="127"/>
      <c r="B38" s="149" t="s">
        <v>186</v>
      </c>
      <c r="C38" s="167"/>
      <c r="D38" s="167">
        <v>0</v>
      </c>
      <c r="E38" s="167">
        <v>0</v>
      </c>
      <c r="F38" s="167">
        <v>0</v>
      </c>
      <c r="G38" s="167"/>
      <c r="H38" s="167"/>
      <c r="I38" s="167"/>
      <c r="J38" s="167"/>
      <c r="K38" s="167"/>
      <c r="L38" s="167"/>
      <c r="M38" s="167"/>
      <c r="N38" s="167"/>
      <c r="O38" s="167">
        <f t="shared" si="4"/>
        <v>0</v>
      </c>
    </row>
    <row r="39" spans="1:15" ht="47.25" x14ac:dyDescent="0.3">
      <c r="A39" s="127"/>
      <c r="B39" s="149" t="s">
        <v>187</v>
      </c>
      <c r="C39" s="167"/>
      <c r="D39" s="167">
        <v>0</v>
      </c>
      <c r="E39" s="167">
        <v>0</v>
      </c>
      <c r="F39" s="167">
        <v>0</v>
      </c>
      <c r="G39" s="167"/>
      <c r="H39" s="167"/>
      <c r="I39" s="167"/>
      <c r="J39" s="167"/>
      <c r="K39" s="167"/>
      <c r="L39" s="167"/>
      <c r="M39" s="167"/>
      <c r="N39" s="167"/>
      <c r="O39" s="167">
        <f t="shared" si="4"/>
        <v>0</v>
      </c>
    </row>
    <row r="40" spans="1:15" ht="51.95" customHeight="1" x14ac:dyDescent="0.3">
      <c r="A40" s="127" t="s">
        <v>148</v>
      </c>
      <c r="B40" s="130" t="s">
        <v>240</v>
      </c>
      <c r="C40" s="170">
        <v>7175000</v>
      </c>
      <c r="D40" s="168">
        <v>225000</v>
      </c>
      <c r="E40" s="167">
        <v>0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>
        <f t="shared" si="4"/>
        <v>225000</v>
      </c>
    </row>
    <row r="41" spans="1:15" ht="16.5" x14ac:dyDescent="0.3">
      <c r="A41" s="127" t="s">
        <v>153</v>
      </c>
      <c r="B41" s="130" t="s">
        <v>241</v>
      </c>
      <c r="C41" s="167">
        <v>0</v>
      </c>
      <c r="D41" s="167">
        <v>0</v>
      </c>
      <c r="E41" s="167">
        <v>0</v>
      </c>
      <c r="F41" s="167">
        <v>0</v>
      </c>
      <c r="G41" s="167"/>
      <c r="H41" s="167"/>
      <c r="I41" s="167"/>
      <c r="J41" s="167"/>
      <c r="K41" s="167"/>
      <c r="L41" s="167"/>
      <c r="M41" s="167"/>
      <c r="N41" s="167"/>
      <c r="O41" s="167">
        <f t="shared" si="4"/>
        <v>0</v>
      </c>
    </row>
    <row r="42" spans="1:15" ht="31.5" x14ac:dyDescent="0.3">
      <c r="A42" s="127" t="s">
        <v>160</v>
      </c>
      <c r="B42" s="130" t="s">
        <v>242</v>
      </c>
      <c r="C42" s="167">
        <v>0</v>
      </c>
      <c r="D42" s="167">
        <v>0</v>
      </c>
      <c r="E42" s="167">
        <v>0</v>
      </c>
      <c r="F42" s="167">
        <v>0</v>
      </c>
      <c r="G42" s="167"/>
      <c r="H42" s="167"/>
      <c r="I42" s="167"/>
      <c r="J42" s="167"/>
      <c r="K42" s="167"/>
      <c r="L42" s="167"/>
      <c r="M42" s="167"/>
      <c r="N42" s="167"/>
      <c r="O42" s="167">
        <f t="shared" si="4"/>
        <v>0</v>
      </c>
    </row>
    <row r="43" spans="1:15" s="155" customFormat="1" ht="78.75" x14ac:dyDescent="0.3">
      <c r="A43" s="132" t="s">
        <v>243</v>
      </c>
      <c r="B43" s="133" t="s">
        <v>244</v>
      </c>
      <c r="C43" s="168">
        <f>C44+C46+C47+C48+C49</f>
        <v>62188500</v>
      </c>
      <c r="D43" s="168">
        <f t="shared" ref="D43:N43" si="12">D44+D46+D47+D48+D49</f>
        <v>2475000</v>
      </c>
      <c r="E43" s="167">
        <f t="shared" si="12"/>
        <v>0</v>
      </c>
      <c r="F43" s="167">
        <f t="shared" si="12"/>
        <v>0</v>
      </c>
      <c r="G43" s="167">
        <f t="shared" si="12"/>
        <v>0</v>
      </c>
      <c r="H43" s="167">
        <f t="shared" si="12"/>
        <v>0</v>
      </c>
      <c r="I43" s="167">
        <f t="shared" si="12"/>
        <v>0</v>
      </c>
      <c r="J43" s="167">
        <f t="shared" si="12"/>
        <v>0</v>
      </c>
      <c r="K43" s="167">
        <f t="shared" si="12"/>
        <v>11865000</v>
      </c>
      <c r="L43" s="167">
        <f t="shared" si="12"/>
        <v>0</v>
      </c>
      <c r="M43" s="167">
        <f t="shared" si="12"/>
        <v>0</v>
      </c>
      <c r="N43" s="167">
        <f t="shared" si="12"/>
        <v>0</v>
      </c>
      <c r="O43" s="167">
        <f t="shared" si="4"/>
        <v>14340000</v>
      </c>
    </row>
    <row r="44" spans="1:15" ht="31.5" x14ac:dyDescent="0.3">
      <c r="A44" s="134" t="s">
        <v>20</v>
      </c>
      <c r="B44" s="135" t="s">
        <v>245</v>
      </c>
      <c r="C44" s="170">
        <v>7230000</v>
      </c>
      <c r="D44" s="168">
        <f t="shared" ref="D44:N44" si="13">D45</f>
        <v>0</v>
      </c>
      <c r="E44" s="167">
        <f t="shared" si="13"/>
        <v>0</v>
      </c>
      <c r="F44" s="167">
        <f t="shared" si="13"/>
        <v>0</v>
      </c>
      <c r="G44" s="167">
        <f t="shared" si="13"/>
        <v>0</v>
      </c>
      <c r="H44" s="167">
        <f t="shared" si="13"/>
        <v>0</v>
      </c>
      <c r="I44" s="167">
        <f t="shared" si="13"/>
        <v>0</v>
      </c>
      <c r="J44" s="167">
        <f t="shared" si="13"/>
        <v>0</v>
      </c>
      <c r="K44" s="167">
        <f t="shared" si="13"/>
        <v>3480000</v>
      </c>
      <c r="L44" s="167">
        <f t="shared" si="13"/>
        <v>0</v>
      </c>
      <c r="M44" s="167">
        <f t="shared" si="13"/>
        <v>0</v>
      </c>
      <c r="N44" s="167">
        <f t="shared" si="13"/>
        <v>0</v>
      </c>
      <c r="O44" s="167">
        <f t="shared" si="4"/>
        <v>3480000</v>
      </c>
    </row>
    <row r="45" spans="1:15" ht="63" x14ac:dyDescent="0.3">
      <c r="A45" s="134"/>
      <c r="B45" s="149" t="s">
        <v>188</v>
      </c>
      <c r="C45" s="168"/>
      <c r="D45" s="167">
        <v>0</v>
      </c>
      <c r="E45" s="167">
        <v>0</v>
      </c>
      <c r="F45" s="167">
        <v>0</v>
      </c>
      <c r="G45" s="167"/>
      <c r="H45" s="167"/>
      <c r="I45" s="167"/>
      <c r="J45" s="167"/>
      <c r="K45" s="167">
        <v>3480000</v>
      </c>
      <c r="L45" s="167"/>
      <c r="M45" s="167"/>
      <c r="N45" s="167"/>
      <c r="O45" s="167">
        <f t="shared" si="4"/>
        <v>3480000</v>
      </c>
    </row>
    <row r="46" spans="1:15" ht="16.5" x14ac:dyDescent="0.3">
      <c r="A46" s="134" t="s">
        <v>36</v>
      </c>
      <c r="B46" s="124" t="s">
        <v>246</v>
      </c>
      <c r="C46" s="171">
        <v>5700000</v>
      </c>
      <c r="D46" s="168">
        <v>0</v>
      </c>
      <c r="E46" s="167">
        <v>0</v>
      </c>
      <c r="F46" s="167">
        <v>0</v>
      </c>
      <c r="G46" s="167"/>
      <c r="H46" s="167"/>
      <c r="I46" s="167"/>
      <c r="J46" s="167"/>
      <c r="K46" s="167"/>
      <c r="L46" s="167"/>
      <c r="M46" s="167"/>
      <c r="N46" s="167"/>
      <c r="O46" s="167">
        <f t="shared" si="4"/>
        <v>0</v>
      </c>
    </row>
    <row r="47" spans="1:15" ht="31.5" x14ac:dyDescent="0.3">
      <c r="A47" s="134" t="s">
        <v>45</v>
      </c>
      <c r="B47" s="135" t="s">
        <v>247</v>
      </c>
      <c r="C47" s="171">
        <v>6960000</v>
      </c>
      <c r="D47" s="168">
        <v>0</v>
      </c>
      <c r="E47" s="167">
        <v>0</v>
      </c>
      <c r="F47" s="167">
        <v>0</v>
      </c>
      <c r="G47" s="167"/>
      <c r="H47" s="167"/>
      <c r="I47" s="167"/>
      <c r="J47" s="167"/>
      <c r="K47" s="167">
        <v>3480000</v>
      </c>
      <c r="L47" s="167"/>
      <c r="M47" s="167"/>
      <c r="N47" s="167"/>
      <c r="O47" s="167">
        <f t="shared" si="4"/>
        <v>3480000</v>
      </c>
    </row>
    <row r="48" spans="1:15" ht="31.5" x14ac:dyDescent="0.3">
      <c r="A48" s="134" t="s">
        <v>55</v>
      </c>
      <c r="B48" s="135" t="s">
        <v>248</v>
      </c>
      <c r="C48" s="170">
        <v>21718500</v>
      </c>
      <c r="D48" s="168">
        <v>900000</v>
      </c>
      <c r="E48" s="167">
        <v>0</v>
      </c>
      <c r="F48" s="167">
        <v>0</v>
      </c>
      <c r="G48" s="167"/>
      <c r="H48" s="167"/>
      <c r="I48" s="167"/>
      <c r="J48" s="167"/>
      <c r="K48" s="167">
        <v>1980000</v>
      </c>
      <c r="L48" s="167"/>
      <c r="M48" s="167"/>
      <c r="N48" s="167"/>
      <c r="O48" s="167">
        <f t="shared" si="4"/>
        <v>2880000</v>
      </c>
    </row>
    <row r="49" spans="1:15" ht="31.5" x14ac:dyDescent="0.3">
      <c r="A49" s="134" t="s">
        <v>72</v>
      </c>
      <c r="B49" s="135" t="s">
        <v>249</v>
      </c>
      <c r="C49" s="171">
        <v>20580000</v>
      </c>
      <c r="D49" s="168">
        <v>1575000</v>
      </c>
      <c r="E49" s="167">
        <v>0</v>
      </c>
      <c r="F49" s="167">
        <v>0</v>
      </c>
      <c r="G49" s="167"/>
      <c r="H49" s="167"/>
      <c r="I49" s="167"/>
      <c r="J49" s="167"/>
      <c r="K49" s="167">
        <v>2925000</v>
      </c>
      <c r="L49" s="167"/>
      <c r="M49" s="167"/>
      <c r="N49" s="167"/>
      <c r="O49" s="167">
        <f t="shared" si="4"/>
        <v>4500000</v>
      </c>
    </row>
    <row r="50" spans="1:15" s="155" customFormat="1" ht="47.25" x14ac:dyDescent="0.3">
      <c r="A50" s="136" t="s">
        <v>250</v>
      </c>
      <c r="B50" s="137" t="s">
        <v>251</v>
      </c>
      <c r="C50" s="168">
        <f>SUM(C51:C54)</f>
        <v>41459000</v>
      </c>
      <c r="D50" s="168">
        <f t="shared" ref="D50:N50" si="14">SUM(D51:D54)</f>
        <v>2015000</v>
      </c>
      <c r="E50" s="167">
        <f t="shared" si="14"/>
        <v>1110000</v>
      </c>
      <c r="F50" s="167">
        <f t="shared" si="14"/>
        <v>225000</v>
      </c>
      <c r="G50" s="167">
        <f t="shared" si="14"/>
        <v>0</v>
      </c>
      <c r="H50" s="167">
        <f>SUM(H51:H54)</f>
        <v>225000</v>
      </c>
      <c r="I50" s="167">
        <f t="shared" si="14"/>
        <v>465000</v>
      </c>
      <c r="J50" s="167">
        <f t="shared" si="14"/>
        <v>0</v>
      </c>
      <c r="K50" s="167">
        <f t="shared" si="14"/>
        <v>5865000</v>
      </c>
      <c r="L50" s="167">
        <f t="shared" si="14"/>
        <v>0</v>
      </c>
      <c r="M50" s="167">
        <f t="shared" si="14"/>
        <v>0</v>
      </c>
      <c r="N50" s="167">
        <f t="shared" si="14"/>
        <v>0</v>
      </c>
      <c r="O50" s="167">
        <f t="shared" si="4"/>
        <v>9905000</v>
      </c>
    </row>
    <row r="51" spans="1:15" ht="31.5" x14ac:dyDescent="0.3">
      <c r="A51" s="134" t="s">
        <v>20</v>
      </c>
      <c r="B51" s="135" t="s">
        <v>252</v>
      </c>
      <c r="C51" s="168">
        <v>28648500</v>
      </c>
      <c r="D51" s="168">
        <v>1940000</v>
      </c>
      <c r="E51" s="167">
        <v>390000</v>
      </c>
      <c r="F51" s="167">
        <v>0</v>
      </c>
      <c r="G51" s="167"/>
      <c r="H51" s="167"/>
      <c r="I51" s="167">
        <v>390000</v>
      </c>
      <c r="J51" s="167"/>
      <c r="K51" s="167">
        <v>5640000</v>
      </c>
      <c r="L51" s="167"/>
      <c r="M51" s="167"/>
      <c r="N51" s="167"/>
      <c r="O51" s="167">
        <f t="shared" si="4"/>
        <v>8360000</v>
      </c>
    </row>
    <row r="52" spans="1:15" ht="31.5" x14ac:dyDescent="0.3">
      <c r="A52" s="134" t="s">
        <v>36</v>
      </c>
      <c r="B52" s="135" t="s">
        <v>253</v>
      </c>
      <c r="C52" s="168">
        <v>9011500</v>
      </c>
      <c r="D52" s="168">
        <v>0</v>
      </c>
      <c r="E52" s="167">
        <v>720000</v>
      </c>
      <c r="F52" s="167">
        <v>0</v>
      </c>
      <c r="G52" s="167"/>
      <c r="H52" s="167"/>
      <c r="I52" s="167"/>
      <c r="J52" s="167"/>
      <c r="K52" s="167"/>
      <c r="L52" s="167"/>
      <c r="M52" s="167"/>
      <c r="N52" s="167"/>
      <c r="O52" s="167">
        <f t="shared" si="4"/>
        <v>720000</v>
      </c>
    </row>
    <row r="53" spans="1:15" ht="31.5" x14ac:dyDescent="0.3">
      <c r="A53" s="134" t="s">
        <v>45</v>
      </c>
      <c r="B53" s="135" t="s">
        <v>254</v>
      </c>
      <c r="C53" s="168">
        <v>1474000</v>
      </c>
      <c r="D53" s="168">
        <v>0</v>
      </c>
      <c r="E53" s="167">
        <v>0</v>
      </c>
      <c r="F53" s="167">
        <v>0</v>
      </c>
      <c r="G53" s="167"/>
      <c r="H53" s="167"/>
      <c r="I53" s="167"/>
      <c r="J53" s="167"/>
      <c r="K53" s="167"/>
      <c r="L53" s="167"/>
      <c r="M53" s="167"/>
      <c r="N53" s="167"/>
      <c r="O53" s="167">
        <f t="shared" si="4"/>
        <v>0</v>
      </c>
    </row>
    <row r="54" spans="1:15" ht="16.5" x14ac:dyDescent="0.3">
      <c r="A54" s="134" t="s">
        <v>55</v>
      </c>
      <c r="B54" s="124" t="s">
        <v>201</v>
      </c>
      <c r="C54" s="168">
        <v>2325000</v>
      </c>
      <c r="D54" s="168">
        <v>75000</v>
      </c>
      <c r="E54" s="167">
        <v>0</v>
      </c>
      <c r="F54" s="167">
        <v>225000</v>
      </c>
      <c r="G54" s="167"/>
      <c r="H54" s="167">
        <v>225000</v>
      </c>
      <c r="I54" s="167">
        <v>75000</v>
      </c>
      <c r="J54" s="167"/>
      <c r="K54" s="167">
        <v>225000</v>
      </c>
      <c r="L54" s="167"/>
      <c r="M54" s="167"/>
      <c r="N54" s="167"/>
      <c r="O54" s="167">
        <f t="shared" si="4"/>
        <v>825000</v>
      </c>
    </row>
    <row r="55" spans="1:15" s="155" customFormat="1" ht="47.25" x14ac:dyDescent="0.3">
      <c r="A55" s="138" t="s">
        <v>255</v>
      </c>
      <c r="B55" s="139" t="s">
        <v>204</v>
      </c>
      <c r="C55" s="168">
        <f>SUM(C56:C60)</f>
        <v>69410000</v>
      </c>
      <c r="D55" s="168">
        <f t="shared" ref="D55:N55" si="15">SUM(D56:D60)</f>
        <v>6000000</v>
      </c>
      <c r="E55" s="167">
        <f t="shared" si="15"/>
        <v>6300000</v>
      </c>
      <c r="F55" s="167">
        <f t="shared" si="15"/>
        <v>0</v>
      </c>
      <c r="G55" s="167">
        <f t="shared" si="15"/>
        <v>6300000</v>
      </c>
      <c r="H55" s="167">
        <f t="shared" si="15"/>
        <v>0</v>
      </c>
      <c r="I55" s="167">
        <f t="shared" si="15"/>
        <v>12600000</v>
      </c>
      <c r="J55" s="167">
        <f t="shared" si="15"/>
        <v>0</v>
      </c>
      <c r="K55" s="167">
        <f t="shared" ref="K55" si="16">SUM(K56:K60)</f>
        <v>12600000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4"/>
        <v>43800000</v>
      </c>
    </row>
    <row r="56" spans="1:15" ht="16.5" x14ac:dyDescent="0.3">
      <c r="A56" s="134" t="s">
        <v>20</v>
      </c>
      <c r="B56" s="135" t="s">
        <v>206</v>
      </c>
      <c r="C56" s="171">
        <v>34705000</v>
      </c>
      <c r="D56" s="168">
        <v>3000000</v>
      </c>
      <c r="E56" s="167">
        <v>3150000</v>
      </c>
      <c r="F56" s="167">
        <v>0</v>
      </c>
      <c r="G56" s="167">
        <v>3150000</v>
      </c>
      <c r="H56" s="167"/>
      <c r="I56" s="167">
        <v>6300000</v>
      </c>
      <c r="J56" s="167"/>
      <c r="K56" s="167">
        <v>6300000</v>
      </c>
      <c r="L56" s="167"/>
      <c r="M56" s="167"/>
      <c r="N56" s="167"/>
      <c r="O56" s="167">
        <f t="shared" si="4"/>
        <v>21900000</v>
      </c>
    </row>
    <row r="57" spans="1:15" ht="16.5" x14ac:dyDescent="0.3">
      <c r="A57" s="134" t="s">
        <v>36</v>
      </c>
      <c r="B57" s="135" t="s">
        <v>207</v>
      </c>
      <c r="C57" s="171">
        <v>34705000</v>
      </c>
      <c r="D57" s="168">
        <v>3000000</v>
      </c>
      <c r="E57" s="167">
        <v>3150000</v>
      </c>
      <c r="F57" s="167">
        <v>0</v>
      </c>
      <c r="G57" s="167">
        <v>3150000</v>
      </c>
      <c r="H57" s="167"/>
      <c r="I57" s="167">
        <v>6300000</v>
      </c>
      <c r="J57" s="167"/>
      <c r="K57" s="167">
        <v>6300000</v>
      </c>
      <c r="L57" s="167"/>
      <c r="M57" s="167"/>
      <c r="N57" s="167"/>
      <c r="O57" s="167">
        <f t="shared" si="4"/>
        <v>21900000</v>
      </c>
    </row>
    <row r="58" spans="1:15" ht="16.5" x14ac:dyDescent="0.3">
      <c r="A58" s="134" t="s">
        <v>45</v>
      </c>
      <c r="B58" s="135" t="s">
        <v>208</v>
      </c>
      <c r="C58" s="170"/>
      <c r="D58" s="168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>
        <f t="shared" si="4"/>
        <v>0</v>
      </c>
    </row>
    <row r="59" spans="1:15" ht="16.5" x14ac:dyDescent="0.3">
      <c r="A59" s="134" t="s">
        <v>55</v>
      </c>
      <c r="B59" s="135" t="s">
        <v>262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>
        <f t="shared" si="4"/>
        <v>0</v>
      </c>
    </row>
    <row r="60" spans="1:15" ht="16.5" x14ac:dyDescent="0.3">
      <c r="A60" s="134" t="s">
        <v>72</v>
      </c>
      <c r="B60" s="135" t="s">
        <v>263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>
        <f t="shared" si="4"/>
        <v>0</v>
      </c>
    </row>
    <row r="61" spans="1:15" ht="30" customHeight="1" x14ac:dyDescent="0.3">
      <c r="A61" s="144"/>
      <c r="B61" s="154" t="s">
        <v>18</v>
      </c>
      <c r="C61" s="167"/>
      <c r="D61" s="167">
        <f>D9+D15+D43+D50+D55</f>
        <v>34345000</v>
      </c>
      <c r="E61" s="167">
        <f t="shared" ref="E61:N61" si="17">E9+E15+E43+E50+E55</f>
        <v>7635000</v>
      </c>
      <c r="F61" s="167">
        <f t="shared" si="17"/>
        <v>450000</v>
      </c>
      <c r="G61" s="167">
        <f t="shared" si="17"/>
        <v>6750000</v>
      </c>
      <c r="H61" s="167">
        <f t="shared" si="17"/>
        <v>675000</v>
      </c>
      <c r="I61" s="167">
        <f t="shared" si="17"/>
        <v>16365000</v>
      </c>
      <c r="J61" s="167">
        <f t="shared" si="17"/>
        <v>4275000</v>
      </c>
      <c r="K61" s="167">
        <f t="shared" si="17"/>
        <v>46005000</v>
      </c>
      <c r="L61" s="167">
        <f t="shared" si="17"/>
        <v>0</v>
      </c>
      <c r="M61" s="167">
        <f t="shared" si="17"/>
        <v>0</v>
      </c>
      <c r="N61" s="167">
        <f t="shared" si="17"/>
        <v>0</v>
      </c>
      <c r="O61" s="167">
        <f>SUM(D61:N61)</f>
        <v>116500000</v>
      </c>
    </row>
    <row r="64" spans="1:15" x14ac:dyDescent="0.25">
      <c r="M64" s="13" t="s">
        <v>313</v>
      </c>
      <c r="N64" s="13"/>
    </row>
    <row r="65" spans="13:15" x14ac:dyDescent="0.25">
      <c r="M65" s="13" t="s">
        <v>279</v>
      </c>
      <c r="N65" s="13"/>
    </row>
    <row r="66" spans="13:15" x14ac:dyDescent="0.25">
      <c r="M66" s="13"/>
      <c r="N66" s="13"/>
    </row>
    <row r="67" spans="13:15" x14ac:dyDescent="0.25">
      <c r="M67" s="13"/>
      <c r="N67" s="13"/>
    </row>
    <row r="68" spans="13:15" x14ac:dyDescent="0.25">
      <c r="M68" s="13"/>
      <c r="N68" s="13"/>
    </row>
    <row r="69" spans="13:15" x14ac:dyDescent="0.25">
      <c r="M69" s="213" t="s">
        <v>291</v>
      </c>
      <c r="N69" s="213"/>
      <c r="O69" s="213"/>
    </row>
    <row r="70" spans="13:15" x14ac:dyDescent="0.25">
      <c r="M70" s="213" t="s">
        <v>292</v>
      </c>
      <c r="N70" s="213"/>
      <c r="O70" s="213"/>
    </row>
  </sheetData>
  <mergeCells count="9">
    <mergeCell ref="M69:O69"/>
    <mergeCell ref="M70:O70"/>
    <mergeCell ref="A1:O1"/>
    <mergeCell ref="A2:O2"/>
    <mergeCell ref="D6:N6"/>
    <mergeCell ref="A6:A7"/>
    <mergeCell ref="B6:B7"/>
    <mergeCell ref="C6:C7"/>
    <mergeCell ref="O6:O7"/>
  </mergeCells>
  <pageMargins left="0.7" right="0.7" top="0.75" bottom="0.75" header="0.3" footer="0.3"/>
  <pageSetup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februari 2020</vt:lpstr>
      <vt:lpstr>maret</vt:lpstr>
      <vt:lpstr>april</vt:lpstr>
      <vt:lpstr>mei</vt:lpstr>
      <vt:lpstr>juni</vt:lpstr>
      <vt:lpstr>juli</vt:lpstr>
      <vt:lpstr>agustus</vt:lpstr>
      <vt:lpstr>september</vt:lpstr>
      <vt:lpstr>REKAP 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PKM-MELONGTENGAH</cp:lastModifiedBy>
  <cp:lastPrinted>2020-09-08T01:54:02Z</cp:lastPrinted>
  <dcterms:created xsi:type="dcterms:W3CDTF">2019-03-21T16:22:35Z</dcterms:created>
  <dcterms:modified xsi:type="dcterms:W3CDTF">2020-09-30T03:11:19Z</dcterms:modified>
</cp:coreProperties>
</file>