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IIDOLA 2020\SIIDOLA OKTOBER 2020\"/>
    </mc:Choice>
  </mc:AlternateContent>
  <bookViews>
    <workbookView xWindow="360" yWindow="135" windowWidth="27795" windowHeight="12345"/>
  </bookViews>
  <sheets>
    <sheet name="PEMANFAATAN BOK OKT 2020" sheetId="2" r:id="rId1"/>
    <sheet name="REKAP SAMPAI OKTOBER 2020" sheetId="4" r:id="rId2"/>
  </sheets>
  <externalReferences>
    <externalReference r:id="rId3"/>
  </externalReferences>
  <definedNames>
    <definedName name="_xlnm.Print_Area" localSheetId="1">'REKAP SAMPAI OKTOBER 2020'!$A$1:$O$60</definedName>
  </definedNames>
  <calcPr calcId="152511"/>
</workbook>
</file>

<file path=xl/calcChain.xml><?xml version="1.0" encoding="utf-8"?>
<calcChain xmlns="http://schemas.openxmlformats.org/spreadsheetml/2006/main">
  <c r="D60" i="4" l="1"/>
  <c r="O60" i="4" s="1"/>
  <c r="O59" i="4"/>
  <c r="O58" i="4"/>
  <c r="D57" i="4"/>
  <c r="O57" i="4" s="1"/>
  <c r="D56" i="4"/>
  <c r="O56" i="4" s="1"/>
  <c r="N55" i="4"/>
  <c r="M55" i="4"/>
  <c r="L55" i="4"/>
  <c r="K55" i="4"/>
  <c r="J55" i="4"/>
  <c r="I55" i="4"/>
  <c r="H55" i="4"/>
  <c r="G55" i="4"/>
  <c r="F55" i="4"/>
  <c r="E55" i="4"/>
  <c r="C55" i="4"/>
  <c r="I54" i="4"/>
  <c r="D54" i="4"/>
  <c r="O54" i="4" s="1"/>
  <c r="O53" i="4"/>
  <c r="D53" i="4"/>
  <c r="D52" i="4"/>
  <c r="O52" i="4" s="1"/>
  <c r="D51" i="4"/>
  <c r="O51" i="4" s="1"/>
  <c r="N50" i="4"/>
  <c r="M50" i="4"/>
  <c r="L50" i="4"/>
  <c r="K50" i="4"/>
  <c r="J50" i="4"/>
  <c r="I50" i="4"/>
  <c r="H50" i="4"/>
  <c r="G50" i="4"/>
  <c r="F50" i="4"/>
  <c r="E50" i="4"/>
  <c r="C50" i="4"/>
  <c r="D49" i="4"/>
  <c r="O49" i="4" s="1"/>
  <c r="D48" i="4"/>
  <c r="O48" i="4" s="1"/>
  <c r="D47" i="4"/>
  <c r="O47" i="4" s="1"/>
  <c r="O46" i="4"/>
  <c r="D46" i="4"/>
  <c r="D45" i="4"/>
  <c r="O45" i="4" s="1"/>
  <c r="N44" i="4"/>
  <c r="M44" i="4"/>
  <c r="L44" i="4"/>
  <c r="L43" i="4" s="1"/>
  <c r="K44" i="4"/>
  <c r="K43" i="4" s="1"/>
  <c r="J44" i="4"/>
  <c r="J43" i="4" s="1"/>
  <c r="I44" i="4"/>
  <c r="I43" i="4" s="1"/>
  <c r="H44" i="4"/>
  <c r="H43" i="4" s="1"/>
  <c r="G44" i="4"/>
  <c r="G43" i="4" s="1"/>
  <c r="F44" i="4"/>
  <c r="E44" i="4"/>
  <c r="C44" i="4"/>
  <c r="C43" i="4" s="1"/>
  <c r="N43" i="4"/>
  <c r="M43" i="4"/>
  <c r="F43" i="4"/>
  <c r="E43" i="4"/>
  <c r="D42" i="4"/>
  <c r="O42" i="4" s="1"/>
  <c r="D41" i="4"/>
  <c r="O41" i="4" s="1"/>
  <c r="D40" i="4"/>
  <c r="O40" i="4" s="1"/>
  <c r="L39" i="4"/>
  <c r="D39" i="4"/>
  <c r="O39" i="4" s="1"/>
  <c r="D38" i="4"/>
  <c r="N37" i="4"/>
  <c r="M37" i="4"/>
  <c r="M36" i="4" s="1"/>
  <c r="J37" i="4"/>
  <c r="H37" i="4"/>
  <c r="H36" i="4" s="1"/>
  <c r="G37" i="4"/>
  <c r="F37" i="4"/>
  <c r="E37" i="4"/>
  <c r="E36" i="4" s="1"/>
  <c r="E16" i="4" s="1"/>
  <c r="D37" i="4"/>
  <c r="O37" i="4" s="1"/>
  <c r="N36" i="4"/>
  <c r="L36" i="4"/>
  <c r="K36" i="4"/>
  <c r="J36" i="4"/>
  <c r="I36" i="4"/>
  <c r="G36" i="4"/>
  <c r="F36" i="4"/>
  <c r="C36" i="4"/>
  <c r="D35" i="4"/>
  <c r="D33" i="4" s="1"/>
  <c r="D34" i="4"/>
  <c r="O34" i="4" s="1"/>
  <c r="N33" i="4"/>
  <c r="M33" i="4"/>
  <c r="L33" i="4"/>
  <c r="K33" i="4"/>
  <c r="J33" i="4"/>
  <c r="I33" i="4"/>
  <c r="H33" i="4"/>
  <c r="G33" i="4"/>
  <c r="F33" i="4"/>
  <c r="E33" i="4"/>
  <c r="C33" i="4"/>
  <c r="D32" i="4"/>
  <c r="O32" i="4" s="1"/>
  <c r="C32" i="4"/>
  <c r="O31" i="4"/>
  <c r="D31" i="4"/>
  <c r="C31" i="4"/>
  <c r="D30" i="4"/>
  <c r="O30" i="4" s="1"/>
  <c r="O29" i="4"/>
  <c r="D29" i="4"/>
  <c r="D28" i="4"/>
  <c r="O28" i="4" s="1"/>
  <c r="D27" i="4"/>
  <c r="O27" i="4" s="1"/>
  <c r="D26" i="4"/>
  <c r="O26" i="4" s="1"/>
  <c r="N25" i="4"/>
  <c r="M25" i="4"/>
  <c r="L25" i="4"/>
  <c r="K25" i="4"/>
  <c r="J25" i="4"/>
  <c r="I25" i="4"/>
  <c r="H25" i="4"/>
  <c r="G25" i="4"/>
  <c r="F25" i="4"/>
  <c r="E25" i="4"/>
  <c r="D25" i="4"/>
  <c r="O25" i="4" s="1"/>
  <c r="C25" i="4"/>
  <c r="D24" i="4"/>
  <c r="O24" i="4" s="1"/>
  <c r="N23" i="4"/>
  <c r="M23" i="4"/>
  <c r="L23" i="4"/>
  <c r="J23" i="4"/>
  <c r="I23" i="4"/>
  <c r="H23" i="4"/>
  <c r="G23" i="4"/>
  <c r="F23" i="4"/>
  <c r="E23" i="4"/>
  <c r="C23" i="4"/>
  <c r="D22" i="4"/>
  <c r="D21" i="4"/>
  <c r="O21" i="4" s="1"/>
  <c r="N20" i="4"/>
  <c r="N16" i="4" s="1"/>
  <c r="N9" i="4" s="1"/>
  <c r="M20" i="4"/>
  <c r="L20" i="4"/>
  <c r="K20" i="4"/>
  <c r="J20" i="4"/>
  <c r="J16" i="4" s="1"/>
  <c r="I20" i="4"/>
  <c r="H20" i="4"/>
  <c r="G20" i="4"/>
  <c r="F20" i="4"/>
  <c r="F16" i="4" s="1"/>
  <c r="F9" i="4" s="1"/>
  <c r="E20" i="4"/>
  <c r="C20" i="4"/>
  <c r="D19" i="4"/>
  <c r="O19" i="4" s="1"/>
  <c r="D18" i="4"/>
  <c r="O18" i="4" s="1"/>
  <c r="N17" i="4"/>
  <c r="M17" i="4"/>
  <c r="L17" i="4"/>
  <c r="L16" i="4" s="1"/>
  <c r="K17" i="4"/>
  <c r="J17" i="4"/>
  <c r="I17" i="4"/>
  <c r="I16" i="4" s="1"/>
  <c r="H17" i="4"/>
  <c r="G17" i="4"/>
  <c r="F17" i="4"/>
  <c r="E17" i="4"/>
  <c r="D17" i="4"/>
  <c r="O17" i="4" s="1"/>
  <c r="C17" i="4"/>
  <c r="D15" i="4"/>
  <c r="O14" i="4"/>
  <c r="D13" i="4"/>
  <c r="O13" i="4" s="1"/>
  <c r="O12" i="4"/>
  <c r="D11" i="4"/>
  <c r="O11" i="4" s="1"/>
  <c r="N10" i="4"/>
  <c r="M10" i="4"/>
  <c r="L10" i="4"/>
  <c r="K10" i="4"/>
  <c r="J10" i="4"/>
  <c r="I10" i="4"/>
  <c r="H10" i="4"/>
  <c r="G10" i="4"/>
  <c r="F10" i="4"/>
  <c r="E10" i="4"/>
  <c r="C10" i="4"/>
  <c r="E9" i="4" l="1"/>
  <c r="I9" i="4"/>
  <c r="H16" i="4"/>
  <c r="J9" i="4"/>
  <c r="O33" i="4"/>
  <c r="D36" i="4"/>
  <c r="O35" i="4"/>
  <c r="O38" i="4"/>
  <c r="D55" i="4"/>
  <c r="D20" i="4"/>
  <c r="O20" i="4" s="1"/>
  <c r="M16" i="4"/>
  <c r="M9" i="4" s="1"/>
  <c r="D50" i="4"/>
  <c r="O50" i="4" s="1"/>
  <c r="D10" i="4"/>
  <c r="O10" i="4" s="1"/>
  <c r="C16" i="4"/>
  <c r="G16" i="4"/>
  <c r="G9" i="4" s="1"/>
  <c r="K16" i="4"/>
  <c r="K9" i="4" s="1"/>
  <c r="O22" i="4"/>
  <c r="D44" i="4"/>
  <c r="O44" i="4" s="1"/>
  <c r="O55" i="4"/>
  <c r="H9" i="4"/>
  <c r="L9" i="4"/>
  <c r="C9" i="4"/>
  <c r="O36" i="4"/>
  <c r="D23" i="4"/>
  <c r="O23" i="4" s="1"/>
  <c r="D16" i="4"/>
  <c r="O16" i="4" s="1"/>
  <c r="D43" i="4" l="1"/>
  <c r="O43" i="4" s="1"/>
  <c r="D9" i="4"/>
  <c r="O9" i="4" s="1"/>
  <c r="G162" i="2" l="1"/>
  <c r="G164" i="2" l="1"/>
  <c r="E57" i="2" l="1"/>
  <c r="E271" i="2" l="1"/>
  <c r="C271" i="2"/>
  <c r="E260" i="2"/>
  <c r="C260" i="2"/>
  <c r="C237" i="2"/>
  <c r="C228" i="2"/>
  <c r="E228" i="2"/>
  <c r="E219" i="2"/>
  <c r="C219" i="2"/>
  <c r="C210" i="2"/>
  <c r="C202" i="2"/>
  <c r="C193" i="2"/>
  <c r="C183" i="2"/>
  <c r="E175" i="2"/>
  <c r="C175" i="2"/>
  <c r="C164" i="2"/>
  <c r="E155" i="2"/>
  <c r="C155" i="2"/>
  <c r="E136" i="2"/>
  <c r="C136" i="2"/>
  <c r="E123" i="2"/>
  <c r="C123" i="2"/>
  <c r="E114" i="2"/>
  <c r="C114" i="2"/>
  <c r="C103" i="2"/>
  <c r="E96" i="2"/>
  <c r="C96" i="2"/>
  <c r="G81" i="2"/>
  <c r="E81" i="2"/>
  <c r="C81" i="2"/>
  <c r="E66" i="2"/>
  <c r="C54" i="2"/>
  <c r="C66" i="2" s="1"/>
  <c r="G49" i="2"/>
  <c r="E49" i="2"/>
  <c r="H49" i="2" s="1"/>
  <c r="G39" i="2"/>
  <c r="C39" i="2"/>
  <c r="E39" i="2"/>
  <c r="E21" i="2"/>
  <c r="C21" i="2"/>
  <c r="H81" i="2" l="1"/>
</calcChain>
</file>

<file path=xl/sharedStrings.xml><?xml version="1.0" encoding="utf-8"?>
<sst xmlns="http://schemas.openxmlformats.org/spreadsheetml/2006/main" count="532" uniqueCount="291">
  <si>
    <t>NO</t>
  </si>
  <si>
    <t>KEGIATAN</t>
  </si>
  <si>
    <t>ALOKASI BOK  (Rp)</t>
  </si>
  <si>
    <t>TOTAL PENYERAPAN (Rp)</t>
  </si>
  <si>
    <t xml:space="preserve">TOTAL PKM </t>
  </si>
  <si>
    <t>I</t>
  </si>
  <si>
    <t>PROGRAM INDONESIA SEHAT MELALUI PENDEKATAN KELUARGA</t>
  </si>
  <si>
    <t>A</t>
  </si>
  <si>
    <t>Pendataan Keluarga</t>
  </si>
  <si>
    <t>B</t>
  </si>
  <si>
    <t>Analisis Data</t>
  </si>
  <si>
    <t>C</t>
  </si>
  <si>
    <t>Intervensi Keluarga</t>
  </si>
  <si>
    <t>D</t>
  </si>
  <si>
    <t>Pemeliharaan/Maintenance</t>
  </si>
  <si>
    <t>E</t>
  </si>
  <si>
    <t>Monitoring dan evaluasi Pelaksanaan PIS-PK</t>
  </si>
  <si>
    <t>II</t>
  </si>
  <si>
    <t xml:space="preserve">UPAYA KESEHATAN ESENSIAL </t>
  </si>
  <si>
    <t>Upaya Kesehatan Ibu</t>
  </si>
  <si>
    <t>Upaya Pelayanan Kesehatan ibu hamil</t>
  </si>
  <si>
    <t>Upaya Pelayanan Kesehatan ibu bersalin</t>
  </si>
  <si>
    <t>Upaya Kesehatan Neo dan Bayi</t>
  </si>
  <si>
    <t>Upaya pelayanan Kesehatan bayi baru lahir</t>
  </si>
  <si>
    <t>Pelayanan kesehatan bayi</t>
  </si>
  <si>
    <t>Upaya Kesehatan Balita pra sekolah</t>
  </si>
  <si>
    <t xml:space="preserve">Upaya pelayanan Kesehatan Balita </t>
  </si>
  <si>
    <t>Upaya Kesehatan Anak sekolah dan remaja</t>
  </si>
  <si>
    <t>Upaya pelayanan Kesehatan anak usia sekolah</t>
  </si>
  <si>
    <t>Upaya Kesehatan Remaja</t>
  </si>
  <si>
    <t>Imunisasi</t>
  </si>
  <si>
    <t>F</t>
  </si>
  <si>
    <t>Upaya Kesehatan usia reproduksi</t>
  </si>
  <si>
    <t>G</t>
  </si>
  <si>
    <t>Upaya kesehatan lanjut usia</t>
  </si>
  <si>
    <t>H</t>
  </si>
  <si>
    <t>Upaya Kesehatan Lingkungan</t>
  </si>
  <si>
    <t xml:space="preserve">I  </t>
  </si>
  <si>
    <t>Upaya Promosi Kesehatan</t>
  </si>
  <si>
    <t>J</t>
  </si>
  <si>
    <t>Upaya P2PM</t>
  </si>
  <si>
    <t>Upaya Kesehatan pasien dengan TB</t>
  </si>
  <si>
    <t>Upaya kesehatan pasien berisiko HIV</t>
  </si>
  <si>
    <t>K</t>
  </si>
  <si>
    <t xml:space="preserve">Upaya Pencegahan dan penanggulangan penyakit tidak menular </t>
  </si>
  <si>
    <t xml:space="preserve">Upaya Pelayanan kesehatan usia produktif </t>
  </si>
  <si>
    <t xml:space="preserve">Upaya Pelayanan kesehatan penderita Diabetes Melitus </t>
  </si>
  <si>
    <t xml:space="preserve">Upaya Pelayanan kesehatan penderita Hipertensi </t>
  </si>
  <si>
    <t>L</t>
  </si>
  <si>
    <t>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</si>
  <si>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</si>
  <si>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</si>
  <si>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</si>
  <si>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</si>
  <si>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</si>
  <si>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</si>
  <si>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O</t>
  </si>
  <si>
    <t>Upaya Kesehatan Jiwa dan Napza</t>
  </si>
  <si>
    <t xml:space="preserve">Pelayanan kesehatan orang dengan gangguan jiwa berat </t>
  </si>
  <si>
    <t>P</t>
  </si>
  <si>
    <t>Upaya kesehatan kerja</t>
  </si>
  <si>
    <t>Q</t>
  </si>
  <si>
    <t>Upaya kesehatan tradisional</t>
  </si>
  <si>
    <t>R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</si>
  <si>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</si>
  <si>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</si>
  <si>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</si>
  <si>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</si>
  <si>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</si>
  <si>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</si>
  <si>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</si>
  <si>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</si>
  <si>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</si>
  <si>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</si>
  <si>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</si>
  <si>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</si>
  <si>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</si>
  <si>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</si>
  <si>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</si>
  <si>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Mengetahui</t>
  </si>
  <si>
    <t>Kepala Puskesmas Melong Asih</t>
  </si>
  <si>
    <t>Pengelola BOK</t>
  </si>
  <si>
    <t>drg. Sekky Intania, MKM</t>
  </si>
  <si>
    <t>Siti Nuraeni W</t>
  </si>
  <si>
    <t>NIP. 196908062002122003</t>
  </si>
  <si>
    <t>NIP.197703122010012005</t>
  </si>
  <si>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</si>
  <si>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</si>
  <si>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</si>
  <si>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</si>
  <si>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</si>
  <si>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</si>
  <si>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</si>
  <si>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</si>
  <si>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MELONG ASIH     </t>
  </si>
  <si>
    <t>: Rp. 460.000.000,-</t>
  </si>
  <si>
    <t xml:space="preserve">BULAN                                                                                              </t>
  </si>
  <si>
    <t>I. PROGRAM INDONESIA SEHAT-PENDEKATAN KELUARGA (PIS-PK)</t>
  </si>
  <si>
    <t>Upaya Kesehatan</t>
  </si>
  <si>
    <t xml:space="preserve"> URAIAN KEGIATAN</t>
  </si>
  <si>
    <t>PENYERAPAN BULAN INI 
(Rp)</t>
  </si>
  <si>
    <t>% PENYERAPAN (5/3x 100)</t>
  </si>
  <si>
    <t>MELONG ASIH</t>
  </si>
  <si>
    <t>Pemeliharaan/maintenance</t>
  </si>
  <si>
    <t>TOTAL</t>
  </si>
  <si>
    <t xml:space="preserve">II.  UPAYA KESEHATAN ESENSIAL 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</si>
  <si>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</si>
  <si>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</si>
  <si>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</si>
  <si>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</si>
  <si>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</si>
  <si>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</si>
  <si>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</si>
  <si>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</si>
  <si>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</si>
  <si>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</si>
  <si>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</si>
  <si>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</si>
  <si>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</si>
  <si>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</si>
  <si>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</si>
  <si>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</si>
  <si>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</si>
  <si>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</si>
  <si>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</si>
  <si>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</si>
  <si>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</si>
  <si>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</si>
  <si>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</si>
  <si>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</si>
  <si>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</si>
  <si>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</si>
  <si>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</si>
  <si>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</si>
  <si>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</si>
  <si>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</si>
  <si>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</si>
  <si>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</si>
  <si>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</si>
  <si>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</si>
  <si>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gizi buruk dan gizi kurang</t>
  </si>
  <si>
    <t>Kunjungan rumah untuk anak gizi kurang atau gizi buruk</t>
  </si>
  <si>
    <t>Pemberian PMT Penyuluhan</t>
  </si>
  <si>
    <t>PMT Pemulihan</t>
  </si>
  <si>
    <t>Pembinaan posyandu</t>
  </si>
  <si>
    <t>KP- ASI</t>
  </si>
  <si>
    <t>Pemantauan Kesehatan Anak Pra Sekolah/Penjaringan Peserta Didik TK</t>
  </si>
  <si>
    <t>Surveilans gizi melalui EPPGBM (Validasi Data)</t>
  </si>
  <si>
    <t>UPAYA KESEHATAN ANAK USIA SEKOLAH DAN REMAJA</t>
  </si>
  <si>
    <t>Pelayanan Kesehatan anak usia sekolah (5)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</si>
  <si>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</si>
  <si>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</si>
  <si>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</si>
  <si>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</si>
  <si>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</si>
  <si>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</si>
  <si>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</si>
  <si>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</si>
  <si>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</si>
  <si>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</si>
  <si>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</si>
  <si>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</si>
  <si>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</si>
  <si>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</si>
  <si>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</si>
  <si>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</si>
  <si>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</si>
  <si>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</si>
  <si>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</si>
  <si>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</si>
  <si>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</si>
  <si>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</si>
  <si>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</si>
  <si>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</si>
  <si>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Pelayanan kesehatan usia reproduksi</t>
  </si>
  <si>
    <t xml:space="preserve">Penyuluhan, orientasi, sosialisasi kesehatan  reproduksi dan KB </t>
  </si>
  <si>
    <t>Pemeriksaan IVA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</si>
  <si>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</si>
  <si>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</si>
  <si>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</si>
  <si>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</si>
  <si>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</si>
  <si>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</si>
  <si>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 xml:space="preserve">UPAYA KESEHATAN LINGKUNGAN </t>
  </si>
  <si>
    <t>Inspeksi Sanitasi TTU</t>
  </si>
  <si>
    <t>Inspeksi Sanitasi TPM</t>
  </si>
  <si>
    <t>3. Pemicuan STBM</t>
  </si>
  <si>
    <t xml:space="preserve">4. Pendataan Kesling Terpadu </t>
  </si>
  <si>
    <t>Orientasi Kader Kesehatan dalam Upaya Kesehatan Secara Terpadu</t>
  </si>
  <si>
    <t xml:space="preserve">Pertemuan persiapan survey kebutuhan masyarakat melalui kuesioner </t>
  </si>
  <si>
    <t>Survei Mawas Diri</t>
  </si>
  <si>
    <t>Pemetaan PHBS Rumah Tangga</t>
  </si>
  <si>
    <t>Pertemuan Musyawarah Masyarakat Desa PKM Melong Asih</t>
  </si>
  <si>
    <t>Pertemuan RW Siaga Pkm Melong Asih</t>
  </si>
  <si>
    <t xml:space="preserve">Penyuluhan Terpadu 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</si>
  <si>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</si>
  <si>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</si>
  <si>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</si>
  <si>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</si>
  <si>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</si>
  <si>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</si>
  <si>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</si>
  <si>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</si>
  <si>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</si>
  <si>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</si>
  <si>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</si>
  <si>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</si>
  <si>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</si>
  <si>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</si>
  <si>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</si>
  <si>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Penyuluhan TB di kantong TB</t>
  </si>
  <si>
    <t>Penjaringan suspect TB</t>
  </si>
  <si>
    <t>Upaya PTM</t>
  </si>
  <si>
    <t>Pelayanan kesehatan pada usia produktif (9)</t>
  </si>
  <si>
    <t>Pelayanan kesehatan penderita hipertensi (10)</t>
  </si>
  <si>
    <t>Orientasi Kader Kesehatan PTM</t>
  </si>
  <si>
    <t xml:space="preserve">Kunjungan Rumah Penderita PTM </t>
  </si>
  <si>
    <t xml:space="preserve">Penyuluhan dan sosialisasi penyakit tidak menular kepada masyarakat/pemangku jabatan </t>
  </si>
  <si>
    <t>Sosialisasi Skrining dan Imunisasi Pada Calon Pengantin di Puskesmas Melong Asih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</si>
  <si>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</si>
  <si>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</si>
  <si>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</si>
  <si>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</si>
  <si>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</si>
  <si>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</si>
  <si>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PENGENDALIAN VEKTOR</t>
  </si>
  <si>
    <t>Pembentukan dan pembekalan kader</t>
  </si>
  <si>
    <t>Penanganan kejadian ikutan akibat pemberian obat</t>
  </si>
  <si>
    <t>SURVEILANS DAN KLB</t>
  </si>
  <si>
    <t>Penemuan kasus PD3I</t>
  </si>
  <si>
    <t>Surveilans aktif</t>
  </si>
  <si>
    <t>PE penyakit berpotensi KLB</t>
  </si>
  <si>
    <t xml:space="preserve">UPAYA KESEHATAN JIWA </t>
  </si>
  <si>
    <t>Pelayanan kesehatan orang dengan gangguan jiwa berat (12)</t>
  </si>
  <si>
    <t>Sosialisasi Kesehatan Jiwa kepada Masyarakat</t>
  </si>
  <si>
    <t>Sosialisasi Kesehatan Jiwa kepada Pengurus DKM</t>
  </si>
  <si>
    <t>Sosialisasi Kesehatan Jiwa dan NAPZA Kepada Siswa SLTA</t>
  </si>
  <si>
    <t xml:space="preserve">UPAYA KESEHATAN KERJA </t>
  </si>
  <si>
    <t>Pendataan Pekerja dan Tempat Kerja di Wilayah PKM Melong Asih</t>
  </si>
  <si>
    <t>Sosialisasi Kesehatan Kerja Kepada Masyarakat di Wilayah PKM Melong Asih</t>
  </si>
  <si>
    <t>Pembinaan Pos UKK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</si>
  <si>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</si>
  <si>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</si>
  <si>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</si>
  <si>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</si>
  <si>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</si>
  <si>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Pemeriksaaan Kebugaran Jasmani anak sekolah</t>
  </si>
  <si>
    <t>Pemeriksaaan Kebugaran Jasmani Calon Jemaah Haji</t>
  </si>
  <si>
    <t xml:space="preserve">3. Pemeriksaaan Kebugaran Jasmani Pada Petugas Puskesmas Melong Asih </t>
  </si>
  <si>
    <t>S</t>
  </si>
  <si>
    <t xml:space="preserve">UPAYA KESEHATAN LOKAL SPESIFIK </t>
  </si>
  <si>
    <t xml:space="preserve">Sosialisasi Kesehatan Indera kepada Masyarakat Terdampak </t>
  </si>
  <si>
    <t xml:space="preserve">Pembinaan UKGM di Posyandu </t>
  </si>
  <si>
    <t>Orientasi Kader UKGM</t>
  </si>
  <si>
    <t>T</t>
  </si>
  <si>
    <t>FUNGSI MANAJEMEN PKM</t>
  </si>
  <si>
    <t>Manajemen Puskesmas</t>
  </si>
  <si>
    <t xml:space="preserve">Penyelenggaraan lokmin  puskesmas </t>
  </si>
  <si>
    <t>Pertemuan RTM</t>
  </si>
  <si>
    <t>Pertemuan Evaluasi TriwulanTingkat Kota</t>
  </si>
  <si>
    <t>Pertemuan kader kesehatan</t>
  </si>
  <si>
    <t>Pertemuan Lintas Sektor Kecamatan/Kelurahan</t>
  </si>
  <si>
    <t>Penyediaan Bahan Habis Pakai</t>
  </si>
  <si>
    <t>Pembelian ATK dan materai</t>
  </si>
  <si>
    <t>Belanja Perangko, Materai, dan Benda Pos Lainnya</t>
  </si>
  <si>
    <t>Konsultasi, Pembinaan Teknis</t>
  </si>
  <si>
    <t>Pembinaan Teknis Jejaring</t>
  </si>
  <si>
    <t>Penggandaan laporan</t>
  </si>
  <si>
    <t>Pengiriman laporan</t>
  </si>
  <si>
    <t>U</t>
  </si>
  <si>
    <t>: Oktober</t>
  </si>
  <si>
    <t>Pengukuran dan pemeriksaan faktor resiko penyakit hipertensi di Masyarakat</t>
  </si>
  <si>
    <t xml:space="preserve">PAGU BOK UNTUK  OPERASIONAL PUSKESMAS 
KOTA CIMAHI          </t>
  </si>
  <si>
    <t>: Rp. 6.235.834.000</t>
  </si>
  <si>
    <t xml:space="preserve">REKAP REALISASI KEGIATAN BOK DI PUSKESMAS </t>
  </si>
  <si>
    <t>TAHUN 2020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</si>
  <si>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</si>
  <si>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</si>
  <si>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</si>
  <si>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</si>
  <si>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</si>
  <si>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</si>
  <si>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</si>
  <si>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</si>
  <si>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</si>
  <si>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</si>
  <si>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</si>
  <si>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</si>
  <si>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: Melong Asih</t>
  </si>
  <si>
    <t>Cimahi, 2 Nopember 2020</t>
  </si>
  <si>
    <t>(drg. Sekky Intania, MKM)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</si>
</sst>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18">
    <xf numFmtId="0" fontId="0" fillId="0" borderId="0" xfId="0"/>
    <xf numFmtId="0" fontId="3" fillId="0" borderId="0" xfId="0" applyFont="1"/>
    <xf numFmtId="0" fontId="2" fillId="0" borderId="2" xfId="3" applyFont="1" applyFill="1" applyBorder="1" applyAlignment="1">
      <alignment horizontal="center" vertical="top"/>
    </xf>
    <xf numFmtId="164" fontId="2" fillId="0" borderId="2" xfId="2" applyFont="1" applyBorder="1"/>
    <xf numFmtId="0" fontId="2" fillId="0" borderId="0" xfId="0" applyFont="1"/>
    <xf numFmtId="0" fontId="3" fillId="2" borderId="2" xfId="3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center"/>
    </xf>
    <xf numFmtId="164" fontId="3" fillId="0" borderId="2" xfId="2" applyFont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2" fillId="0" borderId="2" xfId="3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3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2" fillId="0" borderId="2" xfId="3" applyFont="1" applyFill="1" applyBorder="1" applyAlignment="1">
      <alignment vertical="center" wrapText="1"/>
    </xf>
    <xf numFmtId="0" fontId="3" fillId="0" borderId="2" xfId="3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164" fontId="3" fillId="0" borderId="0" xfId="2" applyFont="1"/>
    <xf numFmtId="0" fontId="3" fillId="0" borderId="2" xfId="0" applyFont="1" applyFill="1" applyBorder="1" applyAlignment="1">
      <alignment vertical="top" wrapText="1"/>
    </xf>
    <xf numFmtId="164" fontId="2" fillId="0" borderId="2" xfId="2" applyFont="1" applyBorder="1" applyAlignment="1">
      <alignment vertical="top" wrapText="1"/>
    </xf>
    <xf numFmtId="164" fontId="3" fillId="0" borderId="2" xfId="2" applyFont="1" applyBorder="1" applyAlignment="1">
      <alignment vertical="top" wrapText="1"/>
    </xf>
    <xf numFmtId="0" fontId="3" fillId="2" borderId="2" xfId="3" applyFont="1" applyFill="1" applyBorder="1" applyAlignment="1">
      <alignment horizontal="center" vertical="top"/>
    </xf>
    <xf numFmtId="0" fontId="3" fillId="2" borderId="2" xfId="3" applyFont="1" applyFill="1" applyBorder="1" applyAlignment="1">
      <alignment vertical="top" wrapText="1"/>
    </xf>
    <xf numFmtId="164" fontId="2" fillId="0" borderId="2" xfId="2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4" applyFont="1" applyAlignment="1">
      <alignment horizontal="center" vertical="center"/>
    </xf>
    <xf numFmtId="164" fontId="6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0" fillId="0" borderId="2" xfId="4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6" xfId="2" applyFont="1" applyBorder="1" applyAlignment="1">
      <alignment vertical="center"/>
    </xf>
    <xf numFmtId="0" fontId="3" fillId="2" borderId="7" xfId="6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11" fillId="0" borderId="6" xfId="3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8" xfId="6" applyFont="1" applyFill="1" applyBorder="1" applyAlignment="1">
      <alignment vertical="top" wrapText="1"/>
    </xf>
    <xf numFmtId="0" fontId="3" fillId="2" borderId="8" xfId="6" applyFont="1" applyFill="1" applyBorder="1" applyAlignment="1">
      <alignment vertical="center"/>
    </xf>
    <xf numFmtId="0" fontId="3" fillId="2" borderId="8" xfId="6" applyFont="1" applyFill="1" applyBorder="1" applyAlignment="1">
      <alignment vertical="center" wrapText="1"/>
    </xf>
    <xf numFmtId="164" fontId="0" fillId="0" borderId="0" xfId="2" applyFont="1"/>
    <xf numFmtId="0" fontId="11" fillId="0" borderId="6" xfId="3" applyFont="1" applyFill="1" applyBorder="1" applyAlignment="1">
      <alignment horizontal="center" vertical="center"/>
    </xf>
    <xf numFmtId="0" fontId="3" fillId="0" borderId="6" xfId="3" applyFont="1" applyBorder="1" applyAlignment="1">
      <alignment vertical="center"/>
    </xf>
    <xf numFmtId="3" fontId="11" fillId="0" borderId="6" xfId="3" applyNumberFormat="1" applyFont="1" applyFill="1" applyBorder="1" applyAlignment="1">
      <alignment horizontal="right" vertical="center"/>
    </xf>
    <xf numFmtId="0" fontId="3" fillId="0" borderId="8" xfId="3" applyFont="1" applyBorder="1"/>
    <xf numFmtId="164" fontId="3" fillId="0" borderId="8" xfId="2" applyFont="1" applyBorder="1"/>
    <xf numFmtId="2" fontId="11" fillId="0" borderId="8" xfId="3" applyNumberFormat="1" applyFont="1" applyFill="1" applyBorder="1"/>
    <xf numFmtId="0" fontId="11" fillId="0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3" fontId="4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4" fontId="2" fillId="0" borderId="2" xfId="3" applyNumberFormat="1" applyFont="1" applyBorder="1"/>
    <xf numFmtId="2" fontId="11" fillId="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9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vertical="center"/>
    </xf>
    <xf numFmtId="0" fontId="3" fillId="0" borderId="0" xfId="3" applyFont="1"/>
    <xf numFmtId="164" fontId="3" fillId="0" borderId="0" xfId="4" applyFont="1"/>
    <xf numFmtId="0" fontId="4" fillId="0" borderId="1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64" fontId="2" fillId="0" borderId="6" xfId="2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4" fontId="3" fillId="0" borderId="0" xfId="2" applyFont="1" applyAlignment="1">
      <alignment vertical="top"/>
    </xf>
    <xf numFmtId="2" fontId="11" fillId="0" borderId="6" xfId="3" applyNumberFormat="1" applyFont="1" applyFill="1" applyBorder="1" applyAlignment="1">
      <alignment vertical="top"/>
    </xf>
    <xf numFmtId="0" fontId="3" fillId="2" borderId="12" xfId="6" applyFont="1" applyFill="1" applyBorder="1" applyAlignment="1">
      <alignment vertical="center" wrapText="1"/>
    </xf>
    <xf numFmtId="0" fontId="3" fillId="2" borderId="13" xfId="6" applyFont="1" applyFill="1" applyBorder="1" applyAlignment="1">
      <alignment vertical="center"/>
    </xf>
    <xf numFmtId="0" fontId="3" fillId="2" borderId="2" xfId="6" applyFont="1" applyFill="1" applyBorder="1" applyAlignment="1">
      <alignment vertical="top"/>
    </xf>
    <xf numFmtId="164" fontId="3" fillId="2" borderId="6" xfId="2" applyFont="1" applyFill="1" applyBorder="1" applyAlignment="1">
      <alignment vertical="center"/>
    </xf>
    <xf numFmtId="0" fontId="3" fillId="2" borderId="14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top" wrapText="1"/>
    </xf>
    <xf numFmtId="0" fontId="3" fillId="2" borderId="6" xfId="6" applyFont="1" applyFill="1" applyBorder="1" applyAlignment="1">
      <alignment vertical="center" wrapText="1"/>
    </xf>
    <xf numFmtId="164" fontId="3" fillId="2" borderId="13" xfId="2" applyFont="1" applyFill="1" applyBorder="1" applyAlignment="1">
      <alignment vertical="center" wrapText="1"/>
    </xf>
    <xf numFmtId="0" fontId="3" fillId="2" borderId="1" xfId="6" applyFont="1" applyFill="1" applyBorder="1" applyAlignment="1">
      <alignment vertical="top" wrapText="1"/>
    </xf>
    <xf numFmtId="164" fontId="3" fillId="2" borderId="13" xfId="2" applyFont="1" applyFill="1" applyBorder="1" applyAlignment="1">
      <alignment vertical="center"/>
    </xf>
    <xf numFmtId="0" fontId="3" fillId="2" borderId="15" xfId="6" applyFont="1" applyFill="1" applyBorder="1" applyAlignment="1">
      <alignment vertical="center" wrapText="1"/>
    </xf>
    <xf numFmtId="0" fontId="3" fillId="2" borderId="6" xfId="6" applyFont="1" applyFill="1" applyBorder="1" applyAlignment="1">
      <alignment vertical="center"/>
    </xf>
    <xf numFmtId="0" fontId="3" fillId="2" borderId="7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center"/>
    </xf>
    <xf numFmtId="0" fontId="3" fillId="2" borderId="2" xfId="6" applyFont="1" applyFill="1" applyBorder="1" applyAlignment="1">
      <alignment vertical="center" wrapText="1"/>
    </xf>
    <xf numFmtId="164" fontId="3" fillId="2" borderId="6" xfId="2" applyFont="1" applyFill="1" applyBorder="1" applyAlignment="1">
      <alignment vertical="center" wrapText="1"/>
    </xf>
    <xf numFmtId="164" fontId="3" fillId="0" borderId="16" xfId="2" applyFont="1" applyBorder="1"/>
    <xf numFmtId="2" fontId="11" fillId="0" borderId="7" xfId="3" applyNumberFormat="1" applyFont="1" applyFill="1" applyBorder="1"/>
    <xf numFmtId="164" fontId="3" fillId="0" borderId="17" xfId="2" applyFont="1" applyBorder="1"/>
    <xf numFmtId="0" fontId="3" fillId="0" borderId="0" xfId="0" applyFont="1" applyAlignment="1">
      <alignment vertical="top" wrapText="1"/>
    </xf>
    <xf numFmtId="164" fontId="3" fillId="2" borderId="8" xfId="2" applyFont="1" applyFill="1" applyBorder="1" applyAlignment="1">
      <alignment vertical="center"/>
    </xf>
    <xf numFmtId="0" fontId="3" fillId="0" borderId="15" xfId="3" applyFont="1" applyBorder="1"/>
    <xf numFmtId="3" fontId="4" fillId="0" borderId="3" xfId="3" applyNumberFormat="1" applyFont="1" applyFill="1" applyBorder="1" applyAlignment="1">
      <alignment horizontal="center" vertical="center"/>
    </xf>
    <xf numFmtId="164" fontId="2" fillId="0" borderId="2" xfId="2" applyFont="1" applyBorder="1" applyAlignment="1">
      <alignment horizontal="center" vertical="center"/>
    </xf>
    <xf numFmtId="164" fontId="3" fillId="0" borderId="2" xfId="3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164" fontId="3" fillId="0" borderId="2" xfId="2" applyFont="1" applyBorder="1" applyAlignment="1">
      <alignment vertical="center"/>
    </xf>
    <xf numFmtId="0" fontId="3" fillId="2" borderId="2" xfId="6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166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164" fontId="3" fillId="0" borderId="2" xfId="2" applyFont="1" applyBorder="1" applyAlignment="1">
      <alignment horizontal="center"/>
    </xf>
    <xf numFmtId="0" fontId="4" fillId="0" borderId="9" xfId="3" applyFont="1" applyFill="1" applyBorder="1" applyAlignment="1">
      <alignment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2" xfId="4" applyNumberFormat="1" applyFont="1" applyFill="1" applyBorder="1" applyAlignment="1">
      <alignment horizontal="center" vertical="center"/>
    </xf>
    <xf numFmtId="166" fontId="2" fillId="0" borderId="2" xfId="1" applyNumberFormat="1" applyFont="1" applyBorder="1"/>
    <xf numFmtId="0" fontId="2" fillId="0" borderId="2" xfId="0" applyFont="1" applyBorder="1"/>
    <xf numFmtId="0" fontId="3" fillId="2" borderId="2" xfId="7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0" fillId="0" borderId="2" xfId="2" applyFont="1" applyBorder="1"/>
    <xf numFmtId="0" fontId="3" fillId="2" borderId="2" xfId="7" applyFont="1" applyFill="1" applyBorder="1" applyAlignment="1">
      <alignment vertical="center"/>
    </xf>
    <xf numFmtId="166" fontId="2" fillId="0" borderId="2" xfId="0" applyNumberFormat="1" applyFont="1" applyBorder="1"/>
    <xf numFmtId="0" fontId="2" fillId="2" borderId="2" xfId="7" applyFont="1" applyFill="1" applyBorder="1" applyAlignment="1">
      <alignment horizontal="center" vertical="center"/>
    </xf>
    <xf numFmtId="166" fontId="3" fillId="0" borderId="2" xfId="1" applyNumberFormat="1" applyFont="1" applyBorder="1"/>
    <xf numFmtId="0" fontId="2" fillId="0" borderId="2" xfId="0" applyFont="1" applyBorder="1" applyAlignment="1">
      <alignment wrapText="1"/>
    </xf>
    <xf numFmtId="0" fontId="11" fillId="2" borderId="2" xfId="6" applyFont="1" applyFill="1" applyBorder="1" applyAlignment="1">
      <alignment vertical="top" wrapText="1"/>
    </xf>
    <xf numFmtId="0" fontId="2" fillId="2" borderId="2" xfId="6" applyFont="1" applyFill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3" fillId="0" borderId="2" xfId="6" applyFont="1" applyBorder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9" fillId="0" borderId="1" xfId="3" applyFont="1" applyBorder="1" applyAlignment="1">
      <alignment horizontal="center" vertical="center"/>
    </xf>
    <xf numFmtId="164" fontId="3" fillId="0" borderId="10" xfId="2" applyFont="1" applyBorder="1"/>
    <xf numFmtId="0" fontId="3" fillId="2" borderId="2" xfId="6" applyFont="1" applyFill="1" applyBorder="1"/>
    <xf numFmtId="0" fontId="3" fillId="0" borderId="10" xfId="0" applyFont="1" applyBorder="1"/>
    <xf numFmtId="164" fontId="2" fillId="0" borderId="2" xfId="0" applyNumberFormat="1" applyFont="1" applyBorder="1"/>
    <xf numFmtId="0" fontId="3" fillId="2" borderId="2" xfId="6" applyFont="1" applyFill="1" applyBorder="1" applyAlignment="1">
      <alignment wrapText="1"/>
    </xf>
    <xf numFmtId="0" fontId="11" fillId="0" borderId="2" xfId="3" applyFont="1" applyBorder="1" applyAlignment="1">
      <alignment horizontal="center" vertical="center"/>
    </xf>
    <xf numFmtId="0" fontId="3" fillId="0" borderId="2" xfId="4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top"/>
    </xf>
    <xf numFmtId="0" fontId="2" fillId="2" borderId="2" xfId="6" applyFont="1" applyFill="1" applyBorder="1" applyAlignment="1">
      <alignment horizontal="center" vertical="top" wrapText="1"/>
    </xf>
    <xf numFmtId="164" fontId="2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top"/>
    </xf>
    <xf numFmtId="0" fontId="3" fillId="0" borderId="2" xfId="6" applyFont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top"/>
    </xf>
    <xf numFmtId="0" fontId="2" fillId="2" borderId="2" xfId="6" applyFont="1" applyFill="1" applyBorder="1" applyAlignment="1">
      <alignment horizontal="center" wrapText="1"/>
    </xf>
    <xf numFmtId="166" fontId="3" fillId="0" borderId="2" xfId="1" applyNumberFormat="1" applyFont="1" applyBorder="1" applyAlignment="1">
      <alignment vertical="top"/>
    </xf>
    <xf numFmtId="164" fontId="3" fillId="0" borderId="2" xfId="0" applyNumberFormat="1" applyFont="1" applyBorder="1"/>
    <xf numFmtId="166" fontId="3" fillId="0" borderId="2" xfId="1" applyNumberFormat="1" applyFont="1" applyBorder="1" applyAlignment="1">
      <alignment vertical="center"/>
    </xf>
    <xf numFmtId="164" fontId="3" fillId="0" borderId="2" xfId="2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0" fontId="2" fillId="0" borderId="2" xfId="7" applyFont="1" applyBorder="1" applyAlignment="1">
      <alignment vertical="center"/>
    </xf>
    <xf numFmtId="0" fontId="2" fillId="0" borderId="2" xfId="7" applyFont="1" applyBorder="1" applyAlignment="1">
      <alignment vertical="center" wrapText="1"/>
    </xf>
    <xf numFmtId="0" fontId="3" fillId="0" borderId="2" xfId="3" applyFont="1" applyBorder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164" fontId="3" fillId="2" borderId="13" xfId="2" applyFont="1" applyFill="1" applyBorder="1" applyAlignment="1">
      <alignment horizontal="right" vertical="center"/>
    </xf>
    <xf numFmtId="0" fontId="4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164" fontId="4" fillId="0" borderId="3" xfId="2" applyFont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 wrapText="1"/>
    </xf>
    <xf numFmtId="166" fontId="3" fillId="0" borderId="0" xfId="1" applyNumberFormat="1" applyFont="1"/>
    <xf numFmtId="0" fontId="2" fillId="5" borderId="2" xfId="0" applyFont="1" applyFill="1" applyBorder="1" applyAlignment="1">
      <alignment horizontal="center"/>
    </xf>
    <xf numFmtId="164" fontId="2" fillId="5" borderId="2" xfId="2" applyFont="1" applyFill="1" applyBorder="1" applyAlignment="1">
      <alignment horizontal="center"/>
    </xf>
    <xf numFmtId="0" fontId="10" fillId="0" borderId="0" xfId="0" applyFont="1"/>
    <xf numFmtId="0" fontId="8" fillId="5" borderId="3" xfId="3" applyNumberFormat="1" applyFont="1" applyFill="1" applyBorder="1" applyAlignment="1">
      <alignment horizontal="center" vertical="center" wrapText="1"/>
    </xf>
    <xf numFmtId="0" fontId="13" fillId="5" borderId="3" xfId="3" applyNumberFormat="1" applyFont="1" applyFill="1" applyBorder="1" applyAlignment="1">
      <alignment horizontal="center" vertical="center" wrapText="1"/>
    </xf>
    <xf numFmtId="0" fontId="8" fillId="5" borderId="3" xfId="2" applyNumberFormat="1" applyFont="1" applyFill="1" applyBorder="1" applyAlignment="1">
      <alignment horizontal="center" vertical="center" wrapText="1"/>
    </xf>
    <xf numFmtId="0" fontId="13" fillId="5" borderId="3" xfId="0" applyNumberFormat="1" applyFont="1" applyFill="1" applyBorder="1" applyAlignment="1">
      <alignment horizontal="center"/>
    </xf>
    <xf numFmtId="0" fontId="13" fillId="5" borderId="3" xfId="2" applyNumberFormat="1" applyFont="1" applyFill="1" applyBorder="1" applyAlignment="1">
      <alignment horizontal="center"/>
    </xf>
    <xf numFmtId="0" fontId="8" fillId="5" borderId="3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3" fillId="0" borderId="2" xfId="3" applyFont="1" applyFill="1" applyBorder="1" applyAlignment="1">
      <alignment horizontal="center" vertical="top"/>
    </xf>
    <xf numFmtId="0" fontId="3" fillId="0" borderId="2" xfId="3" applyFont="1" applyFill="1" applyBorder="1" applyAlignment="1">
      <alignment vertical="top"/>
    </xf>
    <xf numFmtId="0" fontId="14" fillId="0" borderId="0" xfId="0" applyFont="1"/>
    <xf numFmtId="0" fontId="15" fillId="0" borderId="0" xfId="0" applyFont="1"/>
    <xf numFmtId="0" fontId="2" fillId="6" borderId="2" xfId="3" applyFont="1" applyFill="1" applyBorder="1" applyAlignment="1">
      <alignment horizontal="center" vertical="top"/>
    </xf>
    <xf numFmtId="164" fontId="2" fillId="6" borderId="2" xfId="2" applyFont="1" applyFill="1" applyBorder="1"/>
    <xf numFmtId="166" fontId="2" fillId="6" borderId="2" xfId="1" applyNumberFormat="1" applyFont="1" applyFill="1" applyBorder="1"/>
    <xf numFmtId="0" fontId="2" fillId="6" borderId="2" xfId="0" applyFont="1" applyFill="1" applyBorder="1"/>
    <xf numFmtId="0" fontId="2" fillId="7" borderId="2" xfId="3" applyFont="1" applyFill="1" applyBorder="1" applyAlignment="1">
      <alignment horizontal="center" vertical="top"/>
    </xf>
    <xf numFmtId="0" fontId="2" fillId="7" borderId="2" xfId="3" applyFont="1" applyFill="1" applyBorder="1" applyAlignment="1">
      <alignment horizontal="left" vertical="top" wrapText="1"/>
    </xf>
    <xf numFmtId="164" fontId="2" fillId="7" borderId="2" xfId="2" applyFont="1" applyFill="1" applyBorder="1"/>
    <xf numFmtId="166" fontId="2" fillId="7" borderId="2" xfId="1" applyNumberFormat="1" applyFont="1" applyFill="1" applyBorder="1"/>
    <xf numFmtId="0" fontId="2" fillId="7" borderId="2" xfId="0" applyFont="1" applyFill="1" applyBorder="1"/>
    <xf numFmtId="0" fontId="2" fillId="6" borderId="2" xfId="3" applyFont="1" applyFill="1" applyBorder="1" applyAlignment="1">
      <alignment vertical="top" wrapText="1"/>
    </xf>
    <xf numFmtId="0" fontId="2" fillId="4" borderId="2" xfId="3" applyFont="1" applyFill="1" applyBorder="1" applyAlignment="1">
      <alignment vertical="top" wrapText="1"/>
    </xf>
    <xf numFmtId="164" fontId="3" fillId="4" borderId="2" xfId="2" applyFont="1" applyFill="1" applyBorder="1"/>
    <xf numFmtId="166" fontId="3" fillId="4" borderId="2" xfId="1" applyNumberFormat="1" applyFont="1" applyFill="1" applyBorder="1"/>
    <xf numFmtId="0" fontId="3" fillId="4" borderId="2" xfId="0" applyFont="1" applyFill="1" applyBorder="1"/>
    <xf numFmtId="164" fontId="2" fillId="0" borderId="0" xfId="2" applyFont="1"/>
    <xf numFmtId="0" fontId="2" fillId="0" borderId="0" xfId="0" applyFont="1" applyAlignment="1">
      <alignment horizontal="left" vertical="top" wrapText="1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3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4" fillId="5" borderId="1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2" fillId="5" borderId="3" xfId="3" applyFont="1" applyFill="1" applyBorder="1" applyAlignment="1">
      <alignment horizontal="center" vertical="center" wrapText="1"/>
    </xf>
    <xf numFmtId="164" fontId="4" fillId="5" borderId="1" xfId="2" applyFont="1" applyFill="1" applyBorder="1" applyAlignment="1">
      <alignment horizontal="center" vertical="center" wrapText="1"/>
    </xf>
    <xf numFmtId="164" fontId="4" fillId="5" borderId="3" xfId="2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166" fontId="4" fillId="5" borderId="1" xfId="1" applyNumberFormat="1" applyFont="1" applyFill="1" applyBorder="1" applyAlignment="1">
      <alignment horizontal="center" vertical="center" wrapText="1"/>
    </xf>
    <xf numFmtId="166" fontId="4" fillId="5" borderId="3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Comma [0] 2" xfId="4"/>
    <cellStyle name="Normal" xfId="0" builtinId="0"/>
    <cellStyle name="Normal 2" xfId="3"/>
    <cellStyle name="Normal 2 2" xfId="5"/>
    <cellStyle name="Normal 2 3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k2019\wILSA\BOK%202020\LAP%202020\LAP%20FEB%20'20\Lap%20pemanfaatan%20BOK%202020%20PKM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n - Penyediaan THL"/>
      <sheetName val="Bln - Manajemen PKM"/>
      <sheetName val="Bln -Upy Kes Lokal spesifik"/>
      <sheetName val="Bln -Upy Kes olah raga"/>
      <sheetName val="Bln -Upy Kes trad"/>
      <sheetName val="Bln -Upy Kes kerja"/>
      <sheetName val="Bln -Upy Kes Jiwa"/>
      <sheetName val="Bln -Upy Surveilena KLB"/>
      <sheetName val="Bln -Upy pengendalian vektor"/>
      <sheetName val="Bln -Vektor Zoonotk"/>
      <sheetName val="Bln -Upy PTM"/>
      <sheetName val="Bln -Upy P2PM"/>
      <sheetName val="Bln -Upy Promkes"/>
      <sheetName val="Bln -Upy Kes Lingk"/>
      <sheetName val="Bln -Upy Kes lansia"/>
      <sheetName val="Bln -Upy kespro"/>
      <sheetName val="Bln -Upy Imunisasi"/>
      <sheetName val="Bln -Upy Kes Ausrem"/>
      <sheetName val="Bln -Upy Kes Anak balita pras"/>
      <sheetName val="Bln -Upaya Kes Neo bayi"/>
      <sheetName val="Bln -Upaya Kes ibu"/>
      <sheetName val="PIS - PK"/>
      <sheetName val="REKAP BLN INI"/>
      <sheetName val="REKAP TAHUN (mela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K13">
            <v>1115000</v>
          </cell>
        </row>
        <row r="17">
          <cell r="K17">
            <v>0</v>
          </cell>
        </row>
        <row r="20">
          <cell r="K20">
            <v>900000</v>
          </cell>
        </row>
        <row r="21">
          <cell r="K21">
            <v>0</v>
          </cell>
        </row>
        <row r="23">
          <cell r="K23">
            <v>0</v>
          </cell>
        </row>
        <row r="24">
          <cell r="K24">
            <v>150000</v>
          </cell>
        </row>
        <row r="26">
          <cell r="K26">
            <v>4725000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75000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6">
          <cell r="K36">
            <v>150000</v>
          </cell>
        </row>
        <row r="37">
          <cell r="K37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150000</v>
          </cell>
        </row>
        <row r="43">
          <cell r="K43">
            <v>0</v>
          </cell>
        </row>
        <row r="44">
          <cell r="K44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150000</v>
          </cell>
        </row>
        <row r="50">
          <cell r="K50">
            <v>0</v>
          </cell>
        </row>
        <row r="51">
          <cell r="K51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8">
          <cell r="K58">
            <v>0</v>
          </cell>
        </row>
        <row r="59">
          <cell r="K59">
            <v>3155000</v>
          </cell>
        </row>
        <row r="62">
          <cell r="K62">
            <v>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workbookViewId="0">
      <selection activeCell="K9" sqref="K9"/>
    </sheetView>
  </sheetViews>
  <sheetFormatPr defaultRowHeight="15" x14ac:dyDescent="0.25"/>
  <cols>
    <col min="1" max="1" width="6" customWidth="1"/>
    <col min="2" max="2" width="15.42578125" customWidth="1"/>
    <col min="3" max="3" width="18.5703125" customWidth="1"/>
    <col min="4" max="4" width="25.7109375" customWidth="1"/>
    <col min="5" max="5" width="15" customWidth="1"/>
    <col min="6" max="6" width="23.85546875" customWidth="1"/>
    <col min="7" max="7" width="12.7109375" customWidth="1"/>
    <col min="8" max="8" width="15.85546875" customWidth="1"/>
    <col min="9" max="9" width="16.5703125" customWidth="1"/>
  </cols>
  <sheetData>
    <row r="1" spans="1:6" x14ac:dyDescent="0.25">
      <c r="A1" s="202" t="s">
        <v>86</v>
      </c>
      <c r="B1" s="202"/>
      <c r="C1" s="202"/>
      <c r="D1" s="202"/>
      <c r="E1" s="202"/>
      <c r="F1" s="202"/>
    </row>
    <row r="2" spans="1:6" x14ac:dyDescent="0.25">
      <c r="A2" s="203" t="s">
        <v>87</v>
      </c>
      <c r="B2" s="203"/>
      <c r="C2" s="203"/>
      <c r="D2" s="203"/>
      <c r="E2" s="203"/>
      <c r="F2" s="203"/>
    </row>
    <row r="3" spans="1:6" x14ac:dyDescent="0.25">
      <c r="A3" s="203" t="s">
        <v>88</v>
      </c>
      <c r="B3" s="203"/>
      <c r="C3" s="203"/>
      <c r="D3" s="203"/>
      <c r="E3" s="203"/>
      <c r="F3" s="203"/>
    </row>
    <row r="4" spans="1:6" x14ac:dyDescent="0.25">
      <c r="A4" s="28"/>
      <c r="B4" s="28"/>
      <c r="C4" s="28"/>
      <c r="D4" s="28"/>
      <c r="E4" s="28"/>
      <c r="F4" s="28"/>
    </row>
    <row r="5" spans="1:6" x14ac:dyDescent="0.25">
      <c r="A5" s="204" t="s">
        <v>89</v>
      </c>
      <c r="B5" s="204"/>
      <c r="C5" s="204"/>
      <c r="D5" s="29" t="s">
        <v>90</v>
      </c>
      <c r="E5" s="30"/>
      <c r="F5" s="30"/>
    </row>
    <row r="6" spans="1:6" x14ac:dyDescent="0.25">
      <c r="A6" s="205" t="s">
        <v>91</v>
      </c>
      <c r="B6" s="205"/>
      <c r="C6" s="205"/>
      <c r="D6" s="29" t="s">
        <v>92</v>
      </c>
      <c r="E6" s="30"/>
      <c r="F6" s="30"/>
    </row>
    <row r="7" spans="1:6" ht="30.75" customHeight="1" x14ac:dyDescent="0.25">
      <c r="A7" s="205" t="s">
        <v>93</v>
      </c>
      <c r="B7" s="205"/>
      <c r="C7" s="205"/>
      <c r="D7" s="29" t="s">
        <v>92</v>
      </c>
      <c r="E7" s="30"/>
      <c r="F7" s="30"/>
    </row>
    <row r="8" spans="1:6" ht="26.25" customHeight="1" x14ac:dyDescent="0.25">
      <c r="A8" s="205" t="s">
        <v>94</v>
      </c>
      <c r="B8" s="205"/>
      <c r="C8" s="205"/>
      <c r="D8" s="31" t="s">
        <v>95</v>
      </c>
      <c r="E8" s="30"/>
      <c r="F8" s="30"/>
    </row>
    <row r="9" spans="1:6" ht="38.25" customHeight="1" x14ac:dyDescent="0.25">
      <c r="A9" s="205" t="s">
        <v>272</v>
      </c>
      <c r="B9" s="205"/>
      <c r="C9" s="205"/>
      <c r="D9" s="161" t="s">
        <v>273</v>
      </c>
      <c r="E9" s="30"/>
      <c r="F9" s="30"/>
    </row>
    <row r="10" spans="1:6" x14ac:dyDescent="0.25">
      <c r="A10" s="205" t="s">
        <v>96</v>
      </c>
      <c r="B10" s="205"/>
      <c r="C10" s="205"/>
      <c r="D10" s="29" t="s">
        <v>270</v>
      </c>
      <c r="E10" s="30"/>
      <c r="F10" s="28"/>
    </row>
    <row r="11" spans="1:6" x14ac:dyDescent="0.25">
      <c r="A11" s="32"/>
      <c r="B11" s="32"/>
      <c r="C11" s="32"/>
      <c r="D11" s="29"/>
      <c r="E11" s="30"/>
      <c r="F11" s="28"/>
    </row>
    <row r="12" spans="1:6" x14ac:dyDescent="0.25">
      <c r="A12" s="33" t="s">
        <v>97</v>
      </c>
      <c r="B12" s="34"/>
      <c r="C12" s="33"/>
      <c r="D12" s="28"/>
      <c r="E12" s="30"/>
      <c r="F12" s="28"/>
    </row>
    <row r="13" spans="1:6" ht="31.5" x14ac:dyDescent="0.25">
      <c r="A13" s="35" t="s">
        <v>0</v>
      </c>
      <c r="B13" s="35" t="s">
        <v>98</v>
      </c>
      <c r="C13" s="35" t="s">
        <v>2</v>
      </c>
      <c r="D13" s="35" t="s">
        <v>99</v>
      </c>
      <c r="E13" s="36" t="s">
        <v>100</v>
      </c>
      <c r="F13" s="35" t="s">
        <v>101</v>
      </c>
    </row>
    <row r="14" spans="1:6" ht="10.5" customHeight="1" x14ac:dyDescent="0.25">
      <c r="A14" s="37">
        <v>1</v>
      </c>
      <c r="B14" s="37">
        <v>2</v>
      </c>
      <c r="C14" s="37">
        <v>3</v>
      </c>
      <c r="D14" s="37">
        <v>4</v>
      </c>
      <c r="E14" s="38">
        <v>5</v>
      </c>
      <c r="F14" s="37">
        <v>6</v>
      </c>
    </row>
    <row r="15" spans="1:6" x14ac:dyDescent="0.25">
      <c r="A15" s="1"/>
      <c r="B15" s="39" t="s">
        <v>102</v>
      </c>
      <c r="C15" s="40">
        <v>9090000</v>
      </c>
      <c r="D15" s="41" t="s">
        <v>8</v>
      </c>
      <c r="E15" s="42">
        <v>0</v>
      </c>
      <c r="F15" s="43"/>
    </row>
    <row r="16" spans="1:6" x14ac:dyDescent="0.25">
      <c r="A16" s="1"/>
      <c r="B16" s="44"/>
      <c r="C16" s="40"/>
      <c r="D16" s="41" t="s">
        <v>10</v>
      </c>
      <c r="E16" s="42"/>
      <c r="F16" s="43"/>
    </row>
    <row r="17" spans="1:9" x14ac:dyDescent="0.25">
      <c r="A17" s="1"/>
      <c r="B17" s="44"/>
      <c r="C17" s="40"/>
      <c r="D17" s="45" t="s">
        <v>12</v>
      </c>
      <c r="E17" s="42"/>
      <c r="F17" s="43"/>
    </row>
    <row r="18" spans="1:9" x14ac:dyDescent="0.25">
      <c r="A18" s="1"/>
      <c r="B18" s="44"/>
      <c r="C18" s="40"/>
      <c r="D18" s="46" t="s">
        <v>103</v>
      </c>
      <c r="E18" s="42"/>
      <c r="F18" s="43"/>
    </row>
    <row r="19" spans="1:9" ht="25.5" x14ac:dyDescent="0.25">
      <c r="A19" s="1"/>
      <c r="B19" s="44"/>
      <c r="C19" s="42">
        <v>30000000</v>
      </c>
      <c r="D19" s="47" t="s">
        <v>16</v>
      </c>
      <c r="E19" s="48">
        <v>150000</v>
      </c>
      <c r="F19" s="43"/>
    </row>
    <row r="20" spans="1:9" x14ac:dyDescent="0.25">
      <c r="A20" s="49"/>
      <c r="B20" s="50"/>
      <c r="C20" s="51"/>
      <c r="D20" s="52"/>
      <c r="E20" s="53"/>
      <c r="F20" s="54"/>
    </row>
    <row r="21" spans="1:9" x14ac:dyDescent="0.25">
      <c r="A21" s="55"/>
      <c r="B21" s="56"/>
      <c r="C21" s="57">
        <f>SUM(C15:C19)</f>
        <v>39090000</v>
      </c>
      <c r="D21" s="58" t="s">
        <v>104</v>
      </c>
      <c r="E21" s="59">
        <f>SUM(E15:E19)</f>
        <v>150000</v>
      </c>
      <c r="F21" s="60"/>
    </row>
    <row r="23" spans="1:9" x14ac:dyDescent="0.25">
      <c r="A23" s="61" t="s">
        <v>105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62" t="s">
        <v>7</v>
      </c>
      <c r="B24" s="63" t="s">
        <v>106</v>
      </c>
      <c r="C24" s="63"/>
      <c r="D24" s="64"/>
      <c r="E24" s="64"/>
      <c r="F24" s="64"/>
      <c r="G24" s="64"/>
      <c r="H24" s="65"/>
      <c r="I24" s="64"/>
    </row>
    <row r="25" spans="1:9" ht="51" x14ac:dyDescent="0.25">
      <c r="A25" s="66" t="s">
        <v>0</v>
      </c>
      <c r="B25" s="66" t="s">
        <v>107</v>
      </c>
      <c r="C25" s="66" t="s">
        <v>2</v>
      </c>
      <c r="D25" s="67" t="s">
        <v>99</v>
      </c>
      <c r="E25" s="68" t="s">
        <v>100</v>
      </c>
      <c r="F25" s="67" t="s">
        <v>99</v>
      </c>
      <c r="G25" s="68" t="s">
        <v>100</v>
      </c>
      <c r="H25" s="68" t="s">
        <v>108</v>
      </c>
      <c r="I25" s="66" t="s">
        <v>109</v>
      </c>
    </row>
    <row r="26" spans="1:9" ht="10.5" customHeight="1" x14ac:dyDescent="0.25">
      <c r="A26" s="37">
        <v>1</v>
      </c>
      <c r="B26" s="37">
        <v>2</v>
      </c>
      <c r="C26" s="37">
        <v>3</v>
      </c>
      <c r="D26" s="37">
        <v>4</v>
      </c>
      <c r="E26" s="37">
        <v>5</v>
      </c>
      <c r="F26" s="37">
        <v>6</v>
      </c>
      <c r="G26" s="37">
        <v>7</v>
      </c>
      <c r="H26" s="38">
        <v>8</v>
      </c>
      <c r="I26" s="37">
        <v>9</v>
      </c>
    </row>
    <row r="27" spans="1:9" ht="28.5" customHeight="1" x14ac:dyDescent="0.25">
      <c r="A27" s="27"/>
      <c r="B27" s="69" t="s">
        <v>102</v>
      </c>
      <c r="C27" s="70">
        <v>18865000</v>
      </c>
      <c r="D27" s="71" t="s">
        <v>110</v>
      </c>
      <c r="E27" s="27"/>
      <c r="F27" s="72" t="s">
        <v>111</v>
      </c>
      <c r="G27" s="73"/>
      <c r="H27" s="74"/>
      <c r="I27" s="75"/>
    </row>
    <row r="28" spans="1:9" ht="27.75" customHeight="1" x14ac:dyDescent="0.25">
      <c r="A28" s="1"/>
      <c r="B28" s="44"/>
      <c r="C28" s="40"/>
      <c r="D28" s="76" t="s">
        <v>112</v>
      </c>
      <c r="E28" s="77"/>
      <c r="F28" s="81" t="s">
        <v>113</v>
      </c>
      <c r="G28" s="79">
        <v>0</v>
      </c>
      <c r="H28" s="42"/>
      <c r="I28" s="43"/>
    </row>
    <row r="29" spans="1:9" x14ac:dyDescent="0.25">
      <c r="A29" s="1"/>
      <c r="B29" s="44"/>
      <c r="C29" s="40"/>
      <c r="D29" s="80" t="s">
        <v>114</v>
      </c>
      <c r="E29" s="77"/>
      <c r="F29" s="81" t="s">
        <v>115</v>
      </c>
      <c r="G29" s="82">
        <v>0</v>
      </c>
      <c r="H29" s="42"/>
      <c r="I29" s="43"/>
    </row>
    <row r="30" spans="1:9" ht="38.25" x14ac:dyDescent="0.25">
      <c r="A30" s="1"/>
      <c r="B30" s="44"/>
      <c r="C30" s="40">
        <v>2625000</v>
      </c>
      <c r="D30" s="76" t="s">
        <v>116</v>
      </c>
      <c r="E30" s="83">
        <v>0</v>
      </c>
      <c r="F30" s="84" t="s">
        <v>117</v>
      </c>
      <c r="G30" s="82">
        <v>0</v>
      </c>
      <c r="H30" s="42"/>
      <c r="I30" s="43"/>
    </row>
    <row r="31" spans="1:9" ht="33.75" customHeight="1" x14ac:dyDescent="0.25">
      <c r="A31" s="1"/>
      <c r="B31" s="44"/>
      <c r="C31" s="40">
        <v>4500000</v>
      </c>
      <c r="D31" s="80" t="s">
        <v>118</v>
      </c>
      <c r="E31" s="162">
        <v>450000</v>
      </c>
      <c r="F31" s="86"/>
      <c r="G31" s="87"/>
      <c r="H31" s="42"/>
      <c r="I31" s="43"/>
    </row>
    <row r="32" spans="1:9" ht="19.5" customHeight="1" x14ac:dyDescent="0.25">
      <c r="A32" s="1"/>
      <c r="B32" s="44"/>
      <c r="C32" s="48">
        <v>10240000</v>
      </c>
      <c r="D32" s="88" t="s">
        <v>119</v>
      </c>
      <c r="E32">
        <v>0</v>
      </c>
      <c r="F32" s="89"/>
      <c r="G32" s="87"/>
      <c r="H32" s="42"/>
      <c r="I32" s="43"/>
    </row>
    <row r="33" spans="1:9" x14ac:dyDescent="0.25">
      <c r="A33" s="1"/>
      <c r="B33" s="44"/>
      <c r="C33" s="40"/>
      <c r="D33" s="76" t="s">
        <v>120</v>
      </c>
      <c r="E33" s="85">
        <v>0</v>
      </c>
      <c r="F33" s="89"/>
      <c r="G33" s="87"/>
      <c r="H33" s="42"/>
      <c r="I33" s="43"/>
    </row>
    <row r="34" spans="1:9" x14ac:dyDescent="0.25">
      <c r="A34" s="1"/>
      <c r="B34" s="44"/>
      <c r="C34" s="40"/>
      <c r="D34" s="76" t="s">
        <v>121</v>
      </c>
      <c r="E34" s="83">
        <v>0</v>
      </c>
      <c r="F34" s="90"/>
      <c r="G34" s="82"/>
      <c r="H34" s="42"/>
      <c r="I34" s="43"/>
    </row>
    <row r="35" spans="1:9" x14ac:dyDescent="0.25">
      <c r="A35" s="49"/>
      <c r="B35" s="50"/>
      <c r="C35" s="51">
        <v>1050000</v>
      </c>
      <c r="D35" s="47" t="s">
        <v>122</v>
      </c>
      <c r="E35" s="91">
        <v>0</v>
      </c>
      <c r="F35" s="82"/>
      <c r="G35" s="82"/>
      <c r="H35" s="92"/>
      <c r="I35" s="93"/>
    </row>
    <row r="36" spans="1:9" ht="25.5" customHeight="1" x14ac:dyDescent="0.25">
      <c r="A36" s="49"/>
      <c r="B36" s="50"/>
      <c r="C36" s="51">
        <v>450000</v>
      </c>
      <c r="D36" s="90" t="s">
        <v>123</v>
      </c>
      <c r="E36" s="91">
        <v>0</v>
      </c>
      <c r="F36" s="90"/>
      <c r="G36" s="82"/>
      <c r="H36" s="94"/>
      <c r="I36" s="54"/>
    </row>
    <row r="37" spans="1:9" ht="25.5" x14ac:dyDescent="0.25">
      <c r="A37" s="49"/>
      <c r="B37" s="50"/>
      <c r="C37" s="51"/>
      <c r="D37" s="95" t="s">
        <v>124</v>
      </c>
      <c r="E37" s="96"/>
      <c r="F37" s="87"/>
      <c r="G37" s="46"/>
      <c r="H37" s="94"/>
      <c r="I37" s="54"/>
    </row>
    <row r="38" spans="1:9" x14ac:dyDescent="0.25">
      <c r="A38" s="49"/>
      <c r="B38" s="50"/>
      <c r="C38" s="51"/>
      <c r="D38" s="52"/>
      <c r="E38" s="53"/>
      <c r="F38" s="52"/>
      <c r="G38" s="97"/>
      <c r="H38" s="94"/>
      <c r="I38" s="54"/>
    </row>
    <row r="39" spans="1:9" x14ac:dyDescent="0.25">
      <c r="A39" s="55"/>
      <c r="B39" s="56"/>
      <c r="C39" s="98">
        <f>C27</f>
        <v>18865000</v>
      </c>
      <c r="D39" s="58" t="s">
        <v>104</v>
      </c>
      <c r="E39" s="99">
        <f>SUM(E28:E37)</f>
        <v>450000</v>
      </c>
      <c r="F39" s="58"/>
      <c r="G39" s="99">
        <f>SUM(G28:G30)</f>
        <v>0</v>
      </c>
      <c r="H39" s="100">
        <v>0</v>
      </c>
      <c r="I39" s="60"/>
    </row>
    <row r="41" spans="1:9" x14ac:dyDescent="0.25">
      <c r="A41" s="62" t="s">
        <v>9</v>
      </c>
      <c r="B41" s="63" t="s">
        <v>125</v>
      </c>
      <c r="C41" s="63"/>
      <c r="D41" s="1"/>
      <c r="E41" s="1"/>
      <c r="F41" s="1"/>
      <c r="G41" s="1"/>
      <c r="H41" s="1"/>
      <c r="I41" s="1"/>
    </row>
    <row r="42" spans="1:9" ht="38.25" x14ac:dyDescent="0.25">
      <c r="A42" s="66" t="s">
        <v>0</v>
      </c>
      <c r="B42" s="66" t="s">
        <v>107</v>
      </c>
      <c r="C42" s="66" t="s">
        <v>2</v>
      </c>
      <c r="D42" s="67" t="s">
        <v>99</v>
      </c>
      <c r="E42" s="68" t="s">
        <v>100</v>
      </c>
      <c r="F42" s="67" t="s">
        <v>99</v>
      </c>
      <c r="G42" s="68" t="s">
        <v>100</v>
      </c>
      <c r="H42" s="68" t="s">
        <v>100</v>
      </c>
      <c r="I42" s="66" t="s">
        <v>101</v>
      </c>
    </row>
    <row r="43" spans="1:9" ht="9.75" customHeight="1" x14ac:dyDescent="0.25">
      <c r="A43" s="37">
        <v>1</v>
      </c>
      <c r="B43" s="37">
        <v>2</v>
      </c>
      <c r="C43" s="37">
        <v>3</v>
      </c>
      <c r="D43" s="37">
        <v>4</v>
      </c>
      <c r="E43" s="37">
        <v>5</v>
      </c>
      <c r="F43" s="37">
        <v>6</v>
      </c>
      <c r="G43" s="37">
        <v>7</v>
      </c>
      <c r="H43" s="38">
        <v>8</v>
      </c>
      <c r="I43" s="37">
        <v>9</v>
      </c>
    </row>
    <row r="44" spans="1:9" ht="25.5" x14ac:dyDescent="0.25">
      <c r="A44" s="101"/>
      <c r="B44" s="102" t="s">
        <v>102</v>
      </c>
      <c r="C44" s="103">
        <v>1230000</v>
      </c>
      <c r="D44" s="72" t="s">
        <v>126</v>
      </c>
      <c r="E44" s="101"/>
      <c r="F44" s="104" t="s">
        <v>127</v>
      </c>
      <c r="G44" s="101"/>
      <c r="H44" s="101"/>
      <c r="I44" s="101"/>
    </row>
    <row r="45" spans="1:9" x14ac:dyDescent="0.25">
      <c r="A45" s="101"/>
      <c r="B45" s="101"/>
      <c r="C45" s="101"/>
      <c r="D45" s="105" t="s">
        <v>128</v>
      </c>
      <c r="E45" s="106">
        <v>0</v>
      </c>
      <c r="F45" s="105" t="s">
        <v>129</v>
      </c>
      <c r="G45" s="7">
        <v>0</v>
      </c>
      <c r="H45" s="101"/>
      <c r="I45" s="101"/>
    </row>
    <row r="46" spans="1:9" ht="63.75" x14ac:dyDescent="0.25">
      <c r="A46" s="101"/>
      <c r="B46" s="101"/>
      <c r="C46" s="107">
        <v>330000</v>
      </c>
      <c r="D46" s="108" t="s">
        <v>130</v>
      </c>
      <c r="E46" s="106">
        <v>0</v>
      </c>
      <c r="F46" s="105" t="s">
        <v>131</v>
      </c>
      <c r="G46" s="101">
        <v>0</v>
      </c>
      <c r="H46" s="101"/>
      <c r="I46" s="101"/>
    </row>
    <row r="47" spans="1:9" ht="38.25" x14ac:dyDescent="0.25">
      <c r="A47" s="101"/>
      <c r="B47" s="101"/>
      <c r="C47" s="107">
        <v>900000</v>
      </c>
      <c r="D47" s="108" t="s">
        <v>132</v>
      </c>
      <c r="E47" s="109">
        <v>0</v>
      </c>
      <c r="F47" s="110" t="s">
        <v>133</v>
      </c>
      <c r="G47" s="101">
        <v>0</v>
      </c>
      <c r="H47" s="101"/>
      <c r="I47" s="101"/>
    </row>
    <row r="48" spans="1:9" x14ac:dyDescent="0.25">
      <c r="A48" s="101"/>
      <c r="B48" s="101"/>
      <c r="C48" s="101"/>
      <c r="D48" s="108" t="s">
        <v>134</v>
      </c>
      <c r="E48" s="109">
        <v>0</v>
      </c>
      <c r="F48" s="108"/>
      <c r="G48" s="101"/>
      <c r="H48" s="101"/>
      <c r="I48" s="101"/>
    </row>
    <row r="49" spans="1:9" x14ac:dyDescent="0.25">
      <c r="A49" s="101"/>
      <c r="B49" s="101"/>
      <c r="C49" s="111"/>
      <c r="D49" s="112" t="s">
        <v>104</v>
      </c>
      <c r="E49" s="106">
        <f>SUM(E45:E48)</f>
        <v>0</v>
      </c>
      <c r="F49" s="112" t="s">
        <v>104</v>
      </c>
      <c r="G49" s="113">
        <f>SUM(G45:G48)</f>
        <v>0</v>
      </c>
      <c r="H49" s="113">
        <f>E49+G49</f>
        <v>0</v>
      </c>
      <c r="I49" s="101"/>
    </row>
    <row r="51" spans="1:9" x14ac:dyDescent="0.25">
      <c r="A51" s="114" t="s">
        <v>11</v>
      </c>
      <c r="B51" s="114" t="s">
        <v>135</v>
      </c>
      <c r="C51" s="114"/>
      <c r="D51" s="114"/>
      <c r="E51" s="1"/>
      <c r="F51" s="1"/>
    </row>
    <row r="52" spans="1:9" ht="38.25" x14ac:dyDescent="0.25">
      <c r="A52" s="66" t="s">
        <v>0</v>
      </c>
      <c r="B52" s="66" t="s">
        <v>107</v>
      </c>
      <c r="C52" s="66" t="s">
        <v>2</v>
      </c>
      <c r="D52" s="67" t="s">
        <v>99</v>
      </c>
      <c r="E52" s="68" t="s">
        <v>100</v>
      </c>
      <c r="F52" s="66" t="s">
        <v>101</v>
      </c>
    </row>
    <row r="53" spans="1:9" ht="9" customHeight="1" x14ac:dyDescent="0.25">
      <c r="A53" s="115">
        <v>1</v>
      </c>
      <c r="B53" s="115">
        <v>2</v>
      </c>
      <c r="C53" s="115">
        <v>3</v>
      </c>
      <c r="D53" s="115">
        <v>4</v>
      </c>
      <c r="E53" s="116">
        <v>5</v>
      </c>
      <c r="F53" s="115">
        <v>6</v>
      </c>
    </row>
    <row r="54" spans="1:9" x14ac:dyDescent="0.25">
      <c r="A54" s="101">
        <v>9</v>
      </c>
      <c r="B54" s="101" t="s">
        <v>102</v>
      </c>
      <c r="C54" s="117">
        <f>SUM(C55:C65)</f>
        <v>45160000</v>
      </c>
      <c r="D54" s="118" t="s">
        <v>136</v>
      </c>
      <c r="E54" s="101"/>
      <c r="F54" s="101"/>
    </row>
    <row r="55" spans="1:9" ht="27.75" customHeight="1" x14ac:dyDescent="0.25">
      <c r="A55" s="101"/>
      <c r="B55" s="101"/>
      <c r="C55" s="101"/>
      <c r="D55" s="119" t="s">
        <v>137</v>
      </c>
      <c r="F55" s="101"/>
    </row>
    <row r="56" spans="1:9" ht="31.5" customHeight="1" x14ac:dyDescent="0.25">
      <c r="A56" s="101"/>
      <c r="B56" s="101"/>
      <c r="C56" s="101"/>
      <c r="D56" s="119" t="s">
        <v>138</v>
      </c>
      <c r="E56" s="101"/>
      <c r="F56" s="101"/>
    </row>
    <row r="57" spans="1:9" ht="76.5" x14ac:dyDescent="0.25">
      <c r="A57" s="101"/>
      <c r="B57" s="101"/>
      <c r="C57" s="107">
        <v>33075000</v>
      </c>
      <c r="D57" s="120" t="s">
        <v>139</v>
      </c>
      <c r="E57" s="107">
        <f>5*75000</f>
        <v>375000</v>
      </c>
      <c r="F57" s="101"/>
    </row>
    <row r="58" spans="1:9" ht="25.5" x14ac:dyDescent="0.25">
      <c r="A58" s="101"/>
      <c r="B58" s="101"/>
      <c r="C58" s="7">
        <v>600000</v>
      </c>
      <c r="D58" s="119" t="s">
        <v>140</v>
      </c>
      <c r="E58" s="121">
        <v>75000</v>
      </c>
      <c r="F58" s="101"/>
    </row>
    <row r="59" spans="1:9" ht="29.25" customHeight="1" x14ac:dyDescent="0.25">
      <c r="A59" s="101"/>
      <c r="B59" s="101"/>
      <c r="C59" s="101"/>
      <c r="D59" s="119" t="s">
        <v>141</v>
      </c>
      <c r="E59" s="121"/>
      <c r="F59" s="101"/>
    </row>
    <row r="60" spans="1:9" x14ac:dyDescent="0.25">
      <c r="A60" s="101"/>
      <c r="B60" s="101"/>
      <c r="C60" s="101"/>
      <c r="D60" s="122" t="s">
        <v>142</v>
      </c>
      <c r="E60" s="7"/>
      <c r="F60" s="101"/>
    </row>
    <row r="61" spans="1:9" x14ac:dyDescent="0.25">
      <c r="A61" s="101"/>
      <c r="B61" s="101"/>
      <c r="C61" s="7">
        <v>2400000</v>
      </c>
      <c r="D61" s="122" t="s">
        <v>143</v>
      </c>
      <c r="E61" s="7">
        <v>0</v>
      </c>
      <c r="F61" s="101"/>
    </row>
    <row r="62" spans="1:9" x14ac:dyDescent="0.25">
      <c r="A62" s="101"/>
      <c r="B62" s="101"/>
      <c r="C62" s="101"/>
      <c r="D62" s="122" t="s">
        <v>144</v>
      </c>
      <c r="E62" s="101"/>
      <c r="F62" s="101"/>
    </row>
    <row r="63" spans="1:9" x14ac:dyDescent="0.25">
      <c r="A63" s="101"/>
      <c r="B63" s="101"/>
      <c r="C63" s="7">
        <v>4585000</v>
      </c>
      <c r="D63" s="122" t="s">
        <v>145</v>
      </c>
      <c r="E63" s="101"/>
      <c r="F63" s="101"/>
    </row>
    <row r="64" spans="1:9" ht="38.25" x14ac:dyDescent="0.25">
      <c r="A64" s="101"/>
      <c r="B64" s="101"/>
      <c r="C64" s="7">
        <v>1500000</v>
      </c>
      <c r="D64" s="119" t="s">
        <v>146</v>
      </c>
      <c r="E64" s="101">
        <v>0</v>
      </c>
      <c r="F64" s="101"/>
    </row>
    <row r="65" spans="1:9" ht="25.5" x14ac:dyDescent="0.25">
      <c r="A65" s="101"/>
      <c r="B65" s="101"/>
      <c r="C65" s="7">
        <v>3000000</v>
      </c>
      <c r="D65" s="119" t="s">
        <v>147</v>
      </c>
      <c r="E65" s="7">
        <v>375000</v>
      </c>
      <c r="F65" s="101"/>
    </row>
    <row r="66" spans="1:9" x14ac:dyDescent="0.25">
      <c r="A66" s="101"/>
      <c r="B66" s="101"/>
      <c r="C66" s="123">
        <f>C54</f>
        <v>45160000</v>
      </c>
      <c r="D66" s="124" t="s">
        <v>104</v>
      </c>
      <c r="E66" s="3">
        <f>SUM(E55:E65)</f>
        <v>825000</v>
      </c>
      <c r="F66" s="101"/>
    </row>
    <row r="68" spans="1:9" x14ac:dyDescent="0.25">
      <c r="A68" s="114" t="s">
        <v>13</v>
      </c>
      <c r="B68" s="114" t="s">
        <v>148</v>
      </c>
      <c r="C68" s="114"/>
      <c r="D68" s="64"/>
      <c r="E68" s="1"/>
      <c r="F68" s="1"/>
      <c r="G68" s="1"/>
      <c r="H68" s="1"/>
      <c r="I68" s="1"/>
    </row>
    <row r="69" spans="1:9" ht="51" x14ac:dyDescent="0.25">
      <c r="A69" s="66" t="s">
        <v>0</v>
      </c>
      <c r="B69" s="66" t="s">
        <v>107</v>
      </c>
      <c r="C69" s="66" t="s">
        <v>2</v>
      </c>
      <c r="D69" s="67" t="s">
        <v>99</v>
      </c>
      <c r="E69" s="68" t="s">
        <v>100</v>
      </c>
      <c r="F69" s="67" t="s">
        <v>99</v>
      </c>
      <c r="G69" s="68" t="s">
        <v>100</v>
      </c>
      <c r="H69" s="68" t="s">
        <v>108</v>
      </c>
      <c r="I69" s="66" t="s">
        <v>101</v>
      </c>
    </row>
    <row r="70" spans="1:9" ht="10.5" customHeight="1" x14ac:dyDescent="0.25">
      <c r="A70" s="37">
        <v>1</v>
      </c>
      <c r="B70" s="37">
        <v>2</v>
      </c>
      <c r="C70" s="37">
        <v>3</v>
      </c>
      <c r="D70" s="37">
        <v>4</v>
      </c>
      <c r="E70" s="37">
        <v>5</v>
      </c>
      <c r="F70" s="37">
        <v>6</v>
      </c>
      <c r="G70" s="37">
        <v>7</v>
      </c>
      <c r="H70" s="38">
        <v>8</v>
      </c>
      <c r="I70" s="37">
        <v>9</v>
      </c>
    </row>
    <row r="71" spans="1:9" ht="26.25" x14ac:dyDescent="0.25">
      <c r="A71" s="101"/>
      <c r="B71" s="101" t="s">
        <v>102</v>
      </c>
      <c r="C71" s="125"/>
      <c r="D71" s="126" t="s">
        <v>149</v>
      </c>
      <c r="E71" s="101">
        <v>0</v>
      </c>
      <c r="F71" s="104" t="s">
        <v>29</v>
      </c>
      <c r="G71" s="101">
        <v>0</v>
      </c>
      <c r="H71" s="101"/>
      <c r="I71" s="101"/>
    </row>
    <row r="72" spans="1:9" ht="25.5" x14ac:dyDescent="0.25">
      <c r="A72" s="101"/>
      <c r="B72" s="101"/>
      <c r="C72" s="101"/>
      <c r="D72" s="120" t="s">
        <v>150</v>
      </c>
      <c r="E72" s="101">
        <v>0</v>
      </c>
      <c r="F72" s="90" t="s">
        <v>151</v>
      </c>
      <c r="G72" s="101">
        <v>0</v>
      </c>
      <c r="H72" s="101"/>
      <c r="I72" s="101"/>
    </row>
    <row r="73" spans="1:9" ht="29.25" customHeight="1" x14ac:dyDescent="0.25">
      <c r="A73" s="101"/>
      <c r="B73" s="101"/>
      <c r="C73" s="101"/>
      <c r="D73" s="120" t="s">
        <v>152</v>
      </c>
      <c r="E73" s="101">
        <v>0</v>
      </c>
      <c r="F73" s="89" t="s">
        <v>153</v>
      </c>
      <c r="G73" s="101">
        <v>0</v>
      </c>
      <c r="H73" s="101"/>
      <c r="I73" s="101"/>
    </row>
    <row r="74" spans="1:9" ht="30" customHeight="1" x14ac:dyDescent="0.25">
      <c r="A74" s="101"/>
      <c r="B74" s="101"/>
      <c r="C74" s="101"/>
      <c r="D74" s="110" t="s">
        <v>154</v>
      </c>
      <c r="E74" s="101">
        <v>0</v>
      </c>
      <c r="F74" s="81" t="s">
        <v>155</v>
      </c>
      <c r="G74" s="101">
        <v>0</v>
      </c>
      <c r="H74" s="101"/>
      <c r="I74" s="101"/>
    </row>
    <row r="75" spans="1:9" ht="40.5" customHeight="1" x14ac:dyDescent="0.25">
      <c r="A75" s="101"/>
      <c r="B75" s="101"/>
      <c r="C75" s="101"/>
      <c r="D75" s="110" t="s">
        <v>156</v>
      </c>
      <c r="E75" s="101">
        <v>0</v>
      </c>
      <c r="F75" s="81" t="s">
        <v>157</v>
      </c>
      <c r="G75" s="101">
        <v>0</v>
      </c>
      <c r="H75" s="101"/>
      <c r="I75" s="101"/>
    </row>
    <row r="76" spans="1:9" ht="38.25" x14ac:dyDescent="0.25">
      <c r="A76" s="101"/>
      <c r="B76" s="101"/>
      <c r="C76" s="101"/>
      <c r="D76" s="78" t="s">
        <v>158</v>
      </c>
      <c r="E76" s="101">
        <v>0</v>
      </c>
      <c r="F76" s="127" t="s">
        <v>159</v>
      </c>
      <c r="G76" s="101">
        <v>0</v>
      </c>
      <c r="H76" s="101"/>
      <c r="I76" s="101"/>
    </row>
    <row r="77" spans="1:9" x14ac:dyDescent="0.25">
      <c r="A77" s="101"/>
      <c r="B77" s="101"/>
      <c r="C77" s="101"/>
      <c r="D77" s="78" t="s">
        <v>160</v>
      </c>
      <c r="E77" s="101">
        <v>0</v>
      </c>
      <c r="F77" s="101"/>
      <c r="G77" s="101"/>
      <c r="H77" s="101"/>
      <c r="I77" s="101"/>
    </row>
    <row r="78" spans="1:9" x14ac:dyDescent="0.25">
      <c r="A78" s="101"/>
      <c r="B78" s="101"/>
      <c r="C78" s="101"/>
      <c r="D78" s="78" t="s">
        <v>161</v>
      </c>
      <c r="E78" s="101">
        <v>0</v>
      </c>
      <c r="F78" s="101"/>
      <c r="G78" s="101"/>
      <c r="H78" s="101"/>
      <c r="I78" s="101"/>
    </row>
    <row r="79" spans="1:9" x14ac:dyDescent="0.25">
      <c r="A79" s="101"/>
      <c r="B79" s="101"/>
      <c r="C79" s="101"/>
      <c r="D79" s="78" t="s">
        <v>162</v>
      </c>
      <c r="E79" s="101">
        <v>0</v>
      </c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11">
        <f>C71</f>
        <v>0</v>
      </c>
      <c r="D81" s="128" t="s">
        <v>163</v>
      </c>
      <c r="E81" s="101">
        <f>SUM(E72:E79)</f>
        <v>0</v>
      </c>
      <c r="F81" s="101"/>
      <c r="G81" s="101">
        <f>SUM(G72:G79)</f>
        <v>0</v>
      </c>
      <c r="H81" s="101">
        <f>E81+G81</f>
        <v>0</v>
      </c>
      <c r="I81" s="101"/>
    </row>
    <row r="83" spans="1:9" x14ac:dyDescent="0.25">
      <c r="A83" s="4" t="s">
        <v>15</v>
      </c>
      <c r="B83" s="4" t="s">
        <v>164</v>
      </c>
      <c r="C83" s="1"/>
      <c r="D83" s="1"/>
      <c r="E83" s="1"/>
      <c r="F83" s="1"/>
    </row>
    <row r="84" spans="1:9" ht="43.5" customHeight="1" x14ac:dyDescent="0.25">
      <c r="A84" s="129" t="s">
        <v>0</v>
      </c>
      <c r="B84" s="129" t="s">
        <v>107</v>
      </c>
      <c r="C84" s="129" t="s">
        <v>2</v>
      </c>
      <c r="D84" s="129" t="s">
        <v>99</v>
      </c>
      <c r="E84" s="129" t="s">
        <v>100</v>
      </c>
      <c r="F84" s="66" t="s">
        <v>101</v>
      </c>
    </row>
    <row r="85" spans="1:9" ht="10.5" customHeight="1" x14ac:dyDescent="0.25">
      <c r="A85" s="37">
        <v>1</v>
      </c>
      <c r="B85" s="37">
        <v>2</v>
      </c>
      <c r="C85" s="37">
        <v>3</v>
      </c>
      <c r="D85" s="37">
        <v>4</v>
      </c>
      <c r="E85" s="38">
        <v>5</v>
      </c>
      <c r="F85" s="37">
        <v>6</v>
      </c>
    </row>
    <row r="86" spans="1:9" x14ac:dyDescent="0.25">
      <c r="A86" s="101"/>
      <c r="B86" s="101" t="s">
        <v>102</v>
      </c>
      <c r="C86" s="125"/>
      <c r="D86" s="89" t="s">
        <v>165</v>
      </c>
      <c r="E86" s="101">
        <v>0</v>
      </c>
      <c r="F86" s="101"/>
    </row>
    <row r="87" spans="1:9" x14ac:dyDescent="0.25">
      <c r="A87" s="101"/>
      <c r="B87" s="101"/>
      <c r="C87" s="101"/>
      <c r="D87" s="89" t="s">
        <v>166</v>
      </c>
      <c r="E87" s="101">
        <v>0</v>
      </c>
      <c r="F87" s="101"/>
    </row>
    <row r="88" spans="1:9" x14ac:dyDescent="0.25">
      <c r="A88" s="101"/>
      <c r="B88" s="101"/>
      <c r="C88" s="7">
        <v>750000</v>
      </c>
      <c r="D88" s="89" t="s">
        <v>167</v>
      </c>
      <c r="E88" s="7">
        <v>0</v>
      </c>
      <c r="F88" s="101"/>
    </row>
    <row r="89" spans="1:9" ht="38.25" x14ac:dyDescent="0.25">
      <c r="A89" s="101"/>
      <c r="B89" s="101"/>
      <c r="C89" s="101"/>
      <c r="D89" s="90" t="s">
        <v>168</v>
      </c>
      <c r="E89" s="101">
        <v>0</v>
      </c>
      <c r="F89" s="101"/>
    </row>
    <row r="90" spans="1:9" x14ac:dyDescent="0.25">
      <c r="A90" s="101"/>
      <c r="B90" s="101"/>
      <c r="C90" s="101"/>
      <c r="D90" s="89" t="s">
        <v>169</v>
      </c>
      <c r="E90" s="101">
        <v>0</v>
      </c>
      <c r="F90" s="101"/>
    </row>
    <row r="91" spans="1:9" ht="38.25" x14ac:dyDescent="0.25">
      <c r="A91" s="101"/>
      <c r="B91" s="101"/>
      <c r="C91" s="101"/>
      <c r="D91" s="90" t="s">
        <v>170</v>
      </c>
      <c r="E91" s="101">
        <v>0</v>
      </c>
      <c r="F91" s="101"/>
    </row>
    <row r="92" spans="1:9" x14ac:dyDescent="0.25">
      <c r="A92" s="101"/>
      <c r="B92" s="101"/>
      <c r="C92" s="101"/>
      <c r="D92" s="90" t="s">
        <v>171</v>
      </c>
      <c r="E92" s="101">
        <v>0</v>
      </c>
      <c r="F92" s="101"/>
    </row>
    <row r="93" spans="1:9" x14ac:dyDescent="0.25">
      <c r="A93" s="101"/>
      <c r="B93" s="101"/>
      <c r="C93" s="101"/>
      <c r="D93" s="90" t="s">
        <v>172</v>
      </c>
      <c r="E93" s="101">
        <v>0</v>
      </c>
      <c r="F93" s="101"/>
    </row>
    <row r="94" spans="1:9" x14ac:dyDescent="0.25">
      <c r="A94" s="101"/>
      <c r="B94" s="101"/>
      <c r="C94" s="101"/>
      <c r="D94" s="90" t="s">
        <v>173</v>
      </c>
      <c r="E94" s="101">
        <v>0</v>
      </c>
      <c r="F94" s="101"/>
    </row>
    <row r="95" spans="1:9" x14ac:dyDescent="0.25">
      <c r="A95" s="101"/>
      <c r="B95" s="101"/>
      <c r="C95" s="101"/>
      <c r="D95" s="101"/>
      <c r="E95" s="101"/>
      <c r="F95" s="101"/>
    </row>
    <row r="96" spans="1:9" x14ac:dyDescent="0.25">
      <c r="A96" s="101"/>
      <c r="B96" s="101"/>
      <c r="C96" s="111">
        <f>C86</f>
        <v>0</v>
      </c>
      <c r="D96" s="128" t="s">
        <v>163</v>
      </c>
      <c r="E96" s="3">
        <f>SUM(E86:E95)</f>
        <v>0</v>
      </c>
      <c r="F96" s="101"/>
    </row>
    <row r="98" spans="1:6" x14ac:dyDescent="0.25">
      <c r="A98" s="4" t="s">
        <v>31</v>
      </c>
      <c r="B98" s="4" t="s">
        <v>174</v>
      </c>
      <c r="C98" s="4"/>
      <c r="D98" s="1"/>
      <c r="E98" s="1"/>
      <c r="F98" s="1"/>
    </row>
    <row r="99" spans="1:6" ht="38.25" x14ac:dyDescent="0.25">
      <c r="A99" s="129" t="s">
        <v>0</v>
      </c>
      <c r="B99" s="129" t="s">
        <v>107</v>
      </c>
      <c r="C99" s="129" t="s">
        <v>2</v>
      </c>
      <c r="D99" s="129" t="s">
        <v>99</v>
      </c>
      <c r="E99" s="129" t="s">
        <v>100</v>
      </c>
      <c r="F99" s="66" t="s">
        <v>101</v>
      </c>
    </row>
    <row r="100" spans="1:6" ht="12" customHeight="1" x14ac:dyDescent="0.25">
      <c r="A100" s="37">
        <v>1</v>
      </c>
      <c r="B100" s="37">
        <v>2</v>
      </c>
      <c r="C100" s="37">
        <v>3</v>
      </c>
      <c r="D100" s="37">
        <v>4</v>
      </c>
      <c r="E100" s="38">
        <v>5</v>
      </c>
      <c r="F100" s="37">
        <v>6</v>
      </c>
    </row>
    <row r="101" spans="1:6" ht="38.25" x14ac:dyDescent="0.25">
      <c r="A101" s="101"/>
      <c r="B101" s="101" t="s">
        <v>102</v>
      </c>
      <c r="C101" s="101">
        <v>0</v>
      </c>
      <c r="D101" s="81" t="s">
        <v>175</v>
      </c>
      <c r="E101" s="101">
        <v>0</v>
      </c>
      <c r="F101" s="101"/>
    </row>
    <row r="102" spans="1:6" x14ac:dyDescent="0.25">
      <c r="A102" s="101"/>
      <c r="B102" s="101"/>
      <c r="C102" s="101"/>
      <c r="D102" s="130" t="s">
        <v>176</v>
      </c>
      <c r="E102" s="101">
        <v>0</v>
      </c>
      <c r="F102" s="101"/>
    </row>
    <row r="103" spans="1:6" x14ac:dyDescent="0.25">
      <c r="A103" s="101"/>
      <c r="B103" s="101"/>
      <c r="C103" s="101">
        <f>C101</f>
        <v>0</v>
      </c>
      <c r="D103" s="128" t="s">
        <v>163</v>
      </c>
      <c r="E103" s="101">
        <v>0</v>
      </c>
      <c r="F103" s="101"/>
    </row>
    <row r="105" spans="1:6" x14ac:dyDescent="0.25">
      <c r="A105" s="4" t="s">
        <v>33</v>
      </c>
      <c r="B105" s="4" t="s">
        <v>34</v>
      </c>
      <c r="C105" s="4"/>
      <c r="D105" s="1"/>
      <c r="E105" s="1"/>
      <c r="F105" s="1"/>
    </row>
    <row r="106" spans="1:6" ht="38.25" x14ac:dyDescent="0.25">
      <c r="A106" s="66" t="s">
        <v>0</v>
      </c>
      <c r="B106" s="66" t="s">
        <v>107</v>
      </c>
      <c r="C106" s="66" t="s">
        <v>2</v>
      </c>
      <c r="D106" s="67" t="s">
        <v>99</v>
      </c>
      <c r="E106" s="129" t="s">
        <v>100</v>
      </c>
      <c r="F106" s="66" t="s">
        <v>101</v>
      </c>
    </row>
    <row r="107" spans="1:6" ht="12" customHeight="1" x14ac:dyDescent="0.25">
      <c r="A107" s="37">
        <v>1</v>
      </c>
      <c r="B107" s="37">
        <v>2</v>
      </c>
      <c r="C107" s="37">
        <v>3</v>
      </c>
      <c r="D107" s="37">
        <v>4</v>
      </c>
      <c r="E107" s="38">
        <v>5</v>
      </c>
      <c r="F107" s="37">
        <v>6</v>
      </c>
    </row>
    <row r="108" spans="1:6" x14ac:dyDescent="0.25">
      <c r="A108" s="101"/>
      <c r="B108" s="101" t="s">
        <v>102</v>
      </c>
      <c r="C108" s="125"/>
      <c r="D108" s="131" t="s">
        <v>177</v>
      </c>
      <c r="E108" s="101"/>
      <c r="F108" s="101"/>
    </row>
    <row r="109" spans="1:6" x14ac:dyDescent="0.25">
      <c r="A109" s="101"/>
      <c r="B109" s="101"/>
      <c r="C109" s="101"/>
      <c r="D109" s="101" t="s">
        <v>178</v>
      </c>
      <c r="E109" s="101"/>
      <c r="F109" s="101"/>
    </row>
    <row r="110" spans="1:6" ht="26.25" x14ac:dyDescent="0.25">
      <c r="A110" s="101"/>
      <c r="B110" s="101"/>
      <c r="C110" s="101"/>
      <c r="D110" s="132" t="s">
        <v>179</v>
      </c>
      <c r="E110" s="101"/>
      <c r="F110" s="101"/>
    </row>
    <row r="111" spans="1:6" ht="26.25" x14ac:dyDescent="0.25">
      <c r="A111" s="101"/>
      <c r="B111" s="101"/>
      <c r="C111" s="101"/>
      <c r="D111" s="132" t="s">
        <v>180</v>
      </c>
      <c r="E111" s="7">
        <v>0</v>
      </c>
      <c r="F111" s="101"/>
    </row>
    <row r="112" spans="1:6" ht="26.25" x14ac:dyDescent="0.25">
      <c r="A112" s="101"/>
      <c r="B112" s="101"/>
      <c r="C112" s="101"/>
      <c r="D112" s="132" t="s">
        <v>181</v>
      </c>
      <c r="E112" s="7"/>
      <c r="F112" s="101"/>
    </row>
    <row r="113" spans="1:6" x14ac:dyDescent="0.25">
      <c r="A113" s="101"/>
      <c r="B113" s="101"/>
      <c r="C113" s="101"/>
      <c r="D113" s="132" t="s">
        <v>182</v>
      </c>
      <c r="E113" s="7"/>
      <c r="F113" s="101"/>
    </row>
    <row r="114" spans="1:6" x14ac:dyDescent="0.25">
      <c r="A114" s="101"/>
      <c r="B114" s="101"/>
      <c r="C114" s="111">
        <f>C108</f>
        <v>0</v>
      </c>
      <c r="D114" s="128" t="s">
        <v>163</v>
      </c>
      <c r="E114" s="3">
        <f>SUM(E109:E113)</f>
        <v>0</v>
      </c>
      <c r="F114" s="101"/>
    </row>
    <row r="115" spans="1:6" ht="79.5" customHeight="1" x14ac:dyDescent="0.25"/>
    <row r="116" spans="1:6" x14ac:dyDescent="0.25">
      <c r="A116" s="4" t="s">
        <v>35</v>
      </c>
      <c r="B116" s="4" t="s">
        <v>183</v>
      </c>
      <c r="C116" s="4"/>
      <c r="D116" s="1"/>
      <c r="E116" s="1"/>
      <c r="F116" s="1"/>
    </row>
    <row r="117" spans="1:6" ht="38.25" x14ac:dyDescent="0.25">
      <c r="A117" s="66" t="s">
        <v>0</v>
      </c>
      <c r="B117" s="66" t="s">
        <v>107</v>
      </c>
      <c r="C117" s="66" t="s">
        <v>2</v>
      </c>
      <c r="D117" s="67" t="s">
        <v>99</v>
      </c>
      <c r="E117" s="129" t="s">
        <v>100</v>
      </c>
      <c r="F117" s="66" t="s">
        <v>101</v>
      </c>
    </row>
    <row r="118" spans="1:6" x14ac:dyDescent="0.25">
      <c r="A118" s="133">
        <v>1</v>
      </c>
      <c r="B118" s="37">
        <v>2</v>
      </c>
      <c r="C118" s="37">
        <v>3</v>
      </c>
      <c r="D118" s="37">
        <v>4</v>
      </c>
      <c r="E118" s="38">
        <v>5</v>
      </c>
      <c r="F118" s="37">
        <v>6</v>
      </c>
    </row>
    <row r="119" spans="1:6" x14ac:dyDescent="0.25">
      <c r="A119" s="101"/>
      <c r="B119" s="101" t="s">
        <v>102</v>
      </c>
      <c r="C119" s="125">
        <v>1200000</v>
      </c>
      <c r="D119" s="81" t="s">
        <v>184</v>
      </c>
      <c r="E119" s="134"/>
      <c r="F119" s="101"/>
    </row>
    <row r="120" spans="1:6" x14ac:dyDescent="0.25">
      <c r="A120" s="101"/>
      <c r="B120" s="101"/>
      <c r="C120" s="7">
        <v>600000</v>
      </c>
      <c r="D120" s="81" t="s">
        <v>185</v>
      </c>
      <c r="E120" s="134">
        <v>0</v>
      </c>
      <c r="F120" s="101"/>
    </row>
    <row r="121" spans="1:6" x14ac:dyDescent="0.25">
      <c r="A121" s="101"/>
      <c r="B121" s="101"/>
      <c r="C121" s="7">
        <v>3520000</v>
      </c>
      <c r="D121" s="81" t="s">
        <v>186</v>
      </c>
      <c r="E121" s="134"/>
      <c r="F121" s="101"/>
    </row>
    <row r="122" spans="1:6" x14ac:dyDescent="0.25">
      <c r="A122" s="101"/>
      <c r="B122" s="101"/>
      <c r="C122" s="7">
        <v>3108000</v>
      </c>
      <c r="D122" s="135" t="s">
        <v>187</v>
      </c>
      <c r="E122" s="136"/>
      <c r="F122" s="101"/>
    </row>
    <row r="123" spans="1:6" x14ac:dyDescent="0.25">
      <c r="A123" s="101"/>
      <c r="B123" s="101"/>
      <c r="C123" s="123">
        <f>SUM(C119:C122)</f>
        <v>8428000</v>
      </c>
      <c r="D123" s="112" t="s">
        <v>104</v>
      </c>
      <c r="E123" s="137">
        <f>SUM(E119:E122)</f>
        <v>0</v>
      </c>
      <c r="F123" s="101"/>
    </row>
    <row r="125" spans="1:6" x14ac:dyDescent="0.25">
      <c r="A125" s="4" t="s">
        <v>5</v>
      </c>
      <c r="B125" s="4" t="s">
        <v>38</v>
      </c>
      <c r="C125" s="4"/>
      <c r="D125" s="1"/>
      <c r="E125" s="1"/>
      <c r="F125" s="1"/>
    </row>
    <row r="126" spans="1:6" ht="38.25" x14ac:dyDescent="0.25">
      <c r="A126" s="66" t="s">
        <v>0</v>
      </c>
      <c r="B126" s="66" t="s">
        <v>107</v>
      </c>
      <c r="C126" s="66" t="s">
        <v>2</v>
      </c>
      <c r="D126" s="67" t="s">
        <v>99</v>
      </c>
      <c r="E126" s="129" t="s">
        <v>100</v>
      </c>
      <c r="F126" s="66" t="s">
        <v>101</v>
      </c>
    </row>
    <row r="127" spans="1:6" x14ac:dyDescent="0.25">
      <c r="A127" s="37">
        <v>1</v>
      </c>
      <c r="B127" s="37">
        <v>2</v>
      </c>
      <c r="C127" s="37">
        <v>3</v>
      </c>
      <c r="D127" s="37">
        <v>4</v>
      </c>
      <c r="E127" s="38">
        <v>5</v>
      </c>
      <c r="F127" s="37">
        <v>6</v>
      </c>
    </row>
    <row r="128" spans="1:6" ht="39" x14ac:dyDescent="0.25">
      <c r="A128" s="101">
        <v>9</v>
      </c>
      <c r="B128" s="101" t="s">
        <v>102</v>
      </c>
      <c r="C128" s="125">
        <v>14700000</v>
      </c>
      <c r="D128" s="138" t="s">
        <v>188</v>
      </c>
      <c r="E128" s="101"/>
      <c r="F128" s="101"/>
    </row>
    <row r="129" spans="1:9" ht="39" x14ac:dyDescent="0.25">
      <c r="A129" s="101"/>
      <c r="B129" s="101"/>
      <c r="C129" s="7">
        <v>6980000</v>
      </c>
      <c r="D129" s="138" t="s">
        <v>189</v>
      </c>
      <c r="E129" s="101"/>
      <c r="F129" s="101"/>
    </row>
    <row r="130" spans="1:9" x14ac:dyDescent="0.25">
      <c r="A130" s="101"/>
      <c r="B130" s="101"/>
      <c r="C130" s="7">
        <v>5250000</v>
      </c>
      <c r="D130" s="135" t="s">
        <v>190</v>
      </c>
      <c r="E130" s="101"/>
      <c r="F130" s="101"/>
    </row>
    <row r="131" spans="1:9" x14ac:dyDescent="0.25">
      <c r="A131" s="101"/>
      <c r="B131" s="101"/>
      <c r="C131" s="7">
        <v>8208000</v>
      </c>
      <c r="D131" s="135" t="s">
        <v>191</v>
      </c>
      <c r="E131" s="101"/>
      <c r="F131" s="101"/>
    </row>
    <row r="132" spans="1:9" ht="39" x14ac:dyDescent="0.25">
      <c r="A132" s="101"/>
      <c r="B132" s="101"/>
      <c r="C132" s="7">
        <v>6625000</v>
      </c>
      <c r="D132" s="138" t="s">
        <v>192</v>
      </c>
      <c r="E132" s="101"/>
      <c r="F132" s="101"/>
    </row>
    <row r="133" spans="1:9" x14ac:dyDescent="0.25">
      <c r="A133" s="101"/>
      <c r="B133" s="101"/>
      <c r="C133" s="7">
        <v>9275000</v>
      </c>
      <c r="D133" s="135" t="s">
        <v>193</v>
      </c>
      <c r="E133" s="101"/>
      <c r="F133" s="101"/>
    </row>
    <row r="134" spans="1:9" x14ac:dyDescent="0.25">
      <c r="A134" s="101"/>
      <c r="B134" s="101"/>
      <c r="C134" s="7">
        <v>19400000</v>
      </c>
      <c r="D134" s="90" t="s">
        <v>194</v>
      </c>
      <c r="E134" s="7">
        <v>0</v>
      </c>
      <c r="F134" s="101"/>
    </row>
    <row r="135" spans="1:9" x14ac:dyDescent="0.25">
      <c r="A135" s="101"/>
      <c r="B135" s="101"/>
      <c r="C135" s="101"/>
      <c r="D135" s="101"/>
      <c r="E135" s="101"/>
      <c r="F135" s="101"/>
    </row>
    <row r="136" spans="1:9" x14ac:dyDescent="0.25">
      <c r="A136" s="101"/>
      <c r="B136" s="101"/>
      <c r="C136" s="123">
        <f>SUM(C128:C134)</f>
        <v>70438000</v>
      </c>
      <c r="D136" s="112" t="s">
        <v>104</v>
      </c>
      <c r="E136" s="3">
        <f>SUM(E128:E134)</f>
        <v>0</v>
      </c>
      <c r="F136" s="101"/>
    </row>
    <row r="138" spans="1:9" x14ac:dyDescent="0.25">
      <c r="A138" s="4" t="s">
        <v>39</v>
      </c>
      <c r="B138" s="4" t="s">
        <v>40</v>
      </c>
      <c r="C138" s="1"/>
      <c r="D138" s="1"/>
      <c r="E138" s="1"/>
      <c r="F138" s="1"/>
      <c r="G138" s="1"/>
      <c r="H138" s="1"/>
      <c r="I138" s="1"/>
    </row>
    <row r="139" spans="1:9" ht="51" x14ac:dyDescent="0.25">
      <c r="A139" s="66" t="s">
        <v>0</v>
      </c>
      <c r="B139" s="66" t="s">
        <v>107</v>
      </c>
      <c r="C139" s="66" t="s">
        <v>2</v>
      </c>
      <c r="D139" s="67" t="s">
        <v>99</v>
      </c>
      <c r="E139" s="68" t="s">
        <v>100</v>
      </c>
      <c r="F139" s="67" t="s">
        <v>99</v>
      </c>
      <c r="G139" s="68" t="s">
        <v>100</v>
      </c>
      <c r="H139" s="68" t="s">
        <v>108</v>
      </c>
      <c r="I139" s="66" t="s">
        <v>101</v>
      </c>
    </row>
    <row r="140" spans="1:9" x14ac:dyDescent="0.25">
      <c r="A140" s="139">
        <v>1</v>
      </c>
      <c r="B140" s="139">
        <v>2</v>
      </c>
      <c r="C140" s="139">
        <v>3</v>
      </c>
      <c r="D140" s="139">
        <v>4</v>
      </c>
      <c r="E140" s="139">
        <v>5</v>
      </c>
      <c r="F140" s="139">
        <v>6</v>
      </c>
      <c r="G140" s="139">
        <v>7</v>
      </c>
      <c r="H140" s="140">
        <v>8</v>
      </c>
      <c r="I140" s="139">
        <v>9</v>
      </c>
    </row>
    <row r="141" spans="1:9" ht="51" x14ac:dyDescent="0.25">
      <c r="A141" s="102">
        <v>9</v>
      </c>
      <c r="B141" s="102" t="s">
        <v>102</v>
      </c>
      <c r="C141" s="141">
        <v>9041000</v>
      </c>
      <c r="D141" s="72" t="s">
        <v>195</v>
      </c>
      <c r="E141" s="101"/>
      <c r="F141" s="72" t="s">
        <v>196</v>
      </c>
      <c r="G141" s="101"/>
      <c r="H141" s="101"/>
      <c r="I141" s="101"/>
    </row>
    <row r="142" spans="1:9" x14ac:dyDescent="0.25">
      <c r="A142" s="101"/>
      <c r="B142" s="101"/>
      <c r="C142" s="101"/>
      <c r="D142" s="138" t="s">
        <v>197</v>
      </c>
      <c r="E142" s="101"/>
      <c r="F142" s="81" t="s">
        <v>165</v>
      </c>
      <c r="G142" s="101"/>
      <c r="H142" s="101"/>
      <c r="I142" s="101"/>
    </row>
    <row r="143" spans="1:9" ht="38.25" x14ac:dyDescent="0.25">
      <c r="A143" s="101"/>
      <c r="B143" s="101"/>
      <c r="C143" s="101"/>
      <c r="D143" s="81" t="s">
        <v>198</v>
      </c>
      <c r="E143" s="101"/>
      <c r="F143" s="81" t="s">
        <v>199</v>
      </c>
      <c r="G143" s="101"/>
      <c r="H143" s="101"/>
      <c r="I143" s="101"/>
    </row>
    <row r="144" spans="1:9" ht="25.5" x14ac:dyDescent="0.25">
      <c r="A144" s="101"/>
      <c r="B144" s="101"/>
      <c r="C144" s="101"/>
      <c r="D144" s="81" t="s">
        <v>200</v>
      </c>
      <c r="E144" s="101"/>
      <c r="F144" s="81"/>
      <c r="G144" s="101"/>
      <c r="H144" s="101"/>
      <c r="I144" s="101"/>
    </row>
    <row r="145" spans="1:9" ht="26.25" x14ac:dyDescent="0.25">
      <c r="A145" s="101"/>
      <c r="B145" s="101"/>
      <c r="C145" s="7">
        <v>1200000</v>
      </c>
      <c r="D145" s="138" t="s">
        <v>201</v>
      </c>
      <c r="E145" s="7">
        <v>0</v>
      </c>
      <c r="F145" s="138" t="s">
        <v>202</v>
      </c>
      <c r="G145" s="101"/>
      <c r="H145" s="101"/>
      <c r="I145" s="101"/>
    </row>
    <row r="146" spans="1:9" x14ac:dyDescent="0.25">
      <c r="A146" s="101"/>
      <c r="B146" s="101"/>
      <c r="C146" s="101"/>
      <c r="D146" s="81" t="s">
        <v>165</v>
      </c>
      <c r="E146" s="101"/>
      <c r="F146" s="81" t="s">
        <v>203</v>
      </c>
      <c r="G146" s="101"/>
      <c r="H146" s="101"/>
      <c r="I146" s="101"/>
    </row>
    <row r="147" spans="1:9" ht="39" x14ac:dyDescent="0.25">
      <c r="A147" s="101"/>
      <c r="B147" s="101"/>
      <c r="C147" s="7">
        <v>2741000</v>
      </c>
      <c r="D147" s="81" t="s">
        <v>204</v>
      </c>
      <c r="E147" s="101"/>
      <c r="F147" s="138" t="s">
        <v>205</v>
      </c>
      <c r="G147" s="101"/>
      <c r="H147" s="101"/>
      <c r="I147" s="101"/>
    </row>
    <row r="148" spans="1:9" x14ac:dyDescent="0.25">
      <c r="A148" s="101"/>
      <c r="B148" s="101"/>
      <c r="C148" s="101"/>
      <c r="D148" s="81" t="s">
        <v>206</v>
      </c>
      <c r="E148" s="101"/>
      <c r="F148" s="101"/>
      <c r="G148" s="101"/>
      <c r="H148" s="101"/>
      <c r="I148" s="101"/>
    </row>
    <row r="149" spans="1:9" ht="26.25" x14ac:dyDescent="0.25">
      <c r="A149" s="101"/>
      <c r="B149" s="101"/>
      <c r="C149" s="7">
        <v>1350000</v>
      </c>
      <c r="D149" s="138" t="s">
        <v>207</v>
      </c>
      <c r="E149" s="7">
        <v>0</v>
      </c>
      <c r="F149" s="101"/>
      <c r="G149" s="101"/>
      <c r="H149" s="101"/>
      <c r="I149" s="101"/>
    </row>
    <row r="150" spans="1:9" ht="25.5" x14ac:dyDescent="0.25">
      <c r="A150" s="101"/>
      <c r="B150" s="101"/>
      <c r="C150" s="101"/>
      <c r="D150" s="81" t="s">
        <v>208</v>
      </c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81" t="s">
        <v>209</v>
      </c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7">
        <v>3750000</v>
      </c>
      <c r="D152" s="138" t="s">
        <v>210</v>
      </c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81" t="s">
        <v>211</v>
      </c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23">
        <f>SUM(C142:C153)</f>
        <v>9041000</v>
      </c>
      <c r="D155" s="142" t="s">
        <v>104</v>
      </c>
      <c r="E155" s="143">
        <f>SUM(E142:E154)</f>
        <v>0</v>
      </c>
      <c r="F155" s="112" t="s">
        <v>104</v>
      </c>
      <c r="G155" s="101"/>
      <c r="H155" s="101"/>
      <c r="I155" s="101"/>
    </row>
    <row r="157" spans="1:9" x14ac:dyDescent="0.25">
      <c r="A157" s="4" t="s">
        <v>43</v>
      </c>
      <c r="B157" s="4" t="s">
        <v>212</v>
      </c>
      <c r="C157" s="1"/>
      <c r="D157" s="1"/>
      <c r="E157" s="1"/>
      <c r="F157" s="1"/>
      <c r="G157" s="1"/>
      <c r="H157" s="1"/>
      <c r="I157" s="1"/>
    </row>
    <row r="158" spans="1:9" ht="51" x14ac:dyDescent="0.25">
      <c r="A158" s="66" t="s">
        <v>0</v>
      </c>
      <c r="B158" s="66" t="s">
        <v>107</v>
      </c>
      <c r="C158" s="66" t="s">
        <v>2</v>
      </c>
      <c r="D158" s="67" t="s">
        <v>99</v>
      </c>
      <c r="E158" s="68" t="s">
        <v>100</v>
      </c>
      <c r="F158" s="67" t="s">
        <v>99</v>
      </c>
      <c r="G158" s="68" t="s">
        <v>100</v>
      </c>
      <c r="H158" s="68" t="s">
        <v>108</v>
      </c>
      <c r="I158" s="66" t="s">
        <v>109</v>
      </c>
    </row>
    <row r="159" spans="1:9" x14ac:dyDescent="0.25">
      <c r="A159" s="139">
        <v>1</v>
      </c>
      <c r="B159" s="139">
        <v>2</v>
      </c>
      <c r="C159" s="139">
        <v>3</v>
      </c>
      <c r="D159" s="139">
        <v>4</v>
      </c>
      <c r="E159" s="139">
        <v>5</v>
      </c>
      <c r="F159" s="139">
        <v>6</v>
      </c>
      <c r="G159" s="139">
        <v>7</v>
      </c>
      <c r="H159" s="140">
        <v>8</v>
      </c>
      <c r="I159" s="139">
        <v>9</v>
      </c>
    </row>
    <row r="160" spans="1:9" ht="40.5" customHeight="1" x14ac:dyDescent="0.25">
      <c r="A160" s="101">
        <v>9</v>
      </c>
      <c r="B160" s="144" t="s">
        <v>102</v>
      </c>
      <c r="C160" s="125"/>
      <c r="D160" s="72" t="s">
        <v>213</v>
      </c>
      <c r="E160" s="101"/>
      <c r="F160" s="72" t="s">
        <v>214</v>
      </c>
      <c r="G160" s="101"/>
      <c r="H160" s="101"/>
      <c r="I160" s="101"/>
    </row>
    <row r="161" spans="1:9" ht="30.75" customHeight="1" x14ac:dyDescent="0.25">
      <c r="A161" s="101"/>
      <c r="B161" s="101"/>
      <c r="C161" s="107">
        <v>5315500</v>
      </c>
      <c r="D161" s="90" t="s">
        <v>215</v>
      </c>
      <c r="E161" s="101">
        <v>0</v>
      </c>
      <c r="F161" s="81" t="s">
        <v>216</v>
      </c>
      <c r="G161" s="7">
        <v>0</v>
      </c>
      <c r="H161" s="101"/>
      <c r="I161" s="101"/>
    </row>
    <row r="162" spans="1:9" ht="63.75" x14ac:dyDescent="0.25">
      <c r="A162" s="101"/>
      <c r="B162" s="101"/>
      <c r="C162" s="7">
        <v>5875000</v>
      </c>
      <c r="D162" s="81" t="s">
        <v>217</v>
      </c>
      <c r="E162" s="101">
        <v>0</v>
      </c>
      <c r="F162" s="81" t="s">
        <v>271</v>
      </c>
      <c r="G162" s="107">
        <f>16*90000</f>
        <v>1440000</v>
      </c>
      <c r="H162" s="101"/>
      <c r="I162" s="101"/>
    </row>
    <row r="163" spans="1:9" ht="51.75" x14ac:dyDescent="0.25">
      <c r="A163" s="101"/>
      <c r="B163" s="101"/>
      <c r="C163" s="7">
        <v>5150000</v>
      </c>
      <c r="D163" s="138" t="s">
        <v>218</v>
      </c>
      <c r="E163" s="101">
        <v>0</v>
      </c>
      <c r="F163" s="138"/>
      <c r="G163" s="101"/>
      <c r="H163" s="101"/>
      <c r="I163" s="101"/>
    </row>
    <row r="164" spans="1:9" x14ac:dyDescent="0.25">
      <c r="A164" s="101"/>
      <c r="B164" s="101"/>
      <c r="C164" s="123">
        <f>SUM(C161:C163)</f>
        <v>16340500</v>
      </c>
      <c r="D164" s="142" t="s">
        <v>104</v>
      </c>
      <c r="E164" s="112"/>
      <c r="F164" s="142" t="s">
        <v>104</v>
      </c>
      <c r="G164" s="137">
        <f>G162</f>
        <v>1440000</v>
      </c>
      <c r="H164" s="101"/>
      <c r="I164" s="101"/>
    </row>
    <row r="165" spans="1:9" ht="26.25" customHeight="1" x14ac:dyDescent="0.25"/>
    <row r="166" spans="1:9" ht="22.5" customHeight="1" x14ac:dyDescent="0.25">
      <c r="A166" s="145" t="s">
        <v>48</v>
      </c>
      <c r="B166" s="206" t="s">
        <v>219</v>
      </c>
      <c r="C166" s="206"/>
      <c r="D166" s="206"/>
      <c r="E166" s="206"/>
      <c r="F166" s="206"/>
    </row>
    <row r="167" spans="1:9" ht="38.25" x14ac:dyDescent="0.25">
      <c r="A167" s="66" t="s">
        <v>0</v>
      </c>
      <c r="B167" s="66" t="s">
        <v>107</v>
      </c>
      <c r="C167" s="66" t="s">
        <v>2</v>
      </c>
      <c r="D167" s="67" t="s">
        <v>99</v>
      </c>
      <c r="E167" s="68" t="s">
        <v>100</v>
      </c>
      <c r="F167" s="66" t="s">
        <v>101</v>
      </c>
    </row>
    <row r="168" spans="1:9" x14ac:dyDescent="0.25">
      <c r="A168" s="37">
        <v>1</v>
      </c>
      <c r="B168" s="37">
        <v>2</v>
      </c>
      <c r="C168" s="37">
        <v>3</v>
      </c>
      <c r="D168" s="37">
        <v>4</v>
      </c>
      <c r="E168" s="38">
        <v>5</v>
      </c>
      <c r="F168" s="37">
        <v>6</v>
      </c>
    </row>
    <row r="169" spans="1:9" x14ac:dyDescent="0.25">
      <c r="A169" s="101">
        <v>9</v>
      </c>
      <c r="B169" s="146" t="s">
        <v>102</v>
      </c>
      <c r="C169" s="125"/>
      <c r="D169" s="147" t="s">
        <v>220</v>
      </c>
      <c r="E169" s="101">
        <v>0</v>
      </c>
      <c r="F169" s="101"/>
    </row>
    <row r="170" spans="1:9" ht="38.25" x14ac:dyDescent="0.25">
      <c r="A170" s="101"/>
      <c r="B170" s="101"/>
      <c r="C170" s="7">
        <v>1050000</v>
      </c>
      <c r="D170" s="148" t="s">
        <v>221</v>
      </c>
      <c r="E170" s="7">
        <v>0</v>
      </c>
      <c r="F170" s="101"/>
    </row>
    <row r="171" spans="1:9" x14ac:dyDescent="0.25">
      <c r="A171" s="101"/>
      <c r="B171" s="101"/>
      <c r="C171" s="101"/>
      <c r="D171" s="149" t="s">
        <v>222</v>
      </c>
      <c r="E171" s="101">
        <v>0</v>
      </c>
      <c r="F171" s="101"/>
    </row>
    <row r="172" spans="1:9" x14ac:dyDescent="0.25">
      <c r="A172" s="101"/>
      <c r="B172" s="101"/>
      <c r="C172" s="101"/>
      <c r="D172" s="149" t="s">
        <v>223</v>
      </c>
      <c r="E172" s="101">
        <v>0</v>
      </c>
      <c r="F172" s="101"/>
    </row>
    <row r="173" spans="1:9" x14ac:dyDescent="0.25">
      <c r="A173" s="101"/>
      <c r="B173" s="101"/>
      <c r="C173" s="101"/>
      <c r="D173" s="149" t="s">
        <v>224</v>
      </c>
      <c r="E173" s="101">
        <v>0</v>
      </c>
      <c r="F173" s="101"/>
    </row>
    <row r="174" spans="1:9" x14ac:dyDescent="0.25">
      <c r="A174" s="101"/>
      <c r="B174" s="101"/>
      <c r="C174" s="101"/>
      <c r="D174" s="150" t="s">
        <v>209</v>
      </c>
      <c r="E174" s="101">
        <v>0</v>
      </c>
      <c r="F174" s="101"/>
    </row>
    <row r="175" spans="1:9" x14ac:dyDescent="0.25">
      <c r="A175" s="101"/>
      <c r="B175" s="101"/>
      <c r="C175" s="123">
        <f>C170</f>
        <v>1050000</v>
      </c>
      <c r="D175" s="142" t="s">
        <v>104</v>
      </c>
      <c r="E175" s="3">
        <f>SUM(E169:E174)</f>
        <v>0</v>
      </c>
      <c r="F175" s="101"/>
    </row>
    <row r="177" spans="1:6" x14ac:dyDescent="0.25">
      <c r="A177" s="4" t="s">
        <v>50</v>
      </c>
      <c r="B177" s="4" t="s">
        <v>225</v>
      </c>
      <c r="C177" s="4"/>
      <c r="D177" s="1"/>
      <c r="E177" s="1"/>
      <c r="F177" s="1"/>
    </row>
    <row r="178" spans="1:6" ht="38.25" x14ac:dyDescent="0.25">
      <c r="A178" s="66" t="s">
        <v>0</v>
      </c>
      <c r="B178" s="66" t="s">
        <v>107</v>
      </c>
      <c r="C178" s="66" t="s">
        <v>2</v>
      </c>
      <c r="D178" s="67" t="s">
        <v>99</v>
      </c>
      <c r="E178" s="68" t="s">
        <v>100</v>
      </c>
      <c r="F178" s="66" t="s">
        <v>101</v>
      </c>
    </row>
    <row r="179" spans="1:6" x14ac:dyDescent="0.25">
      <c r="A179" s="37">
        <v>1</v>
      </c>
      <c r="B179" s="37">
        <v>2</v>
      </c>
      <c r="C179" s="37">
        <v>3</v>
      </c>
      <c r="D179" s="37">
        <v>4</v>
      </c>
      <c r="E179" s="38">
        <v>5</v>
      </c>
      <c r="F179" s="37">
        <v>6</v>
      </c>
    </row>
    <row r="180" spans="1:6" ht="25.5" x14ac:dyDescent="0.25">
      <c r="A180" s="101"/>
      <c r="B180" s="146" t="s">
        <v>102</v>
      </c>
      <c r="C180" s="101">
        <v>0</v>
      </c>
      <c r="D180" s="148" t="s">
        <v>226</v>
      </c>
      <c r="E180" s="101">
        <v>0</v>
      </c>
      <c r="F180" s="101"/>
    </row>
    <row r="181" spans="1:6" ht="25.5" x14ac:dyDescent="0.25">
      <c r="A181" s="101"/>
      <c r="B181" s="101"/>
      <c r="C181" s="101">
        <v>0</v>
      </c>
      <c r="D181" s="148" t="s">
        <v>198</v>
      </c>
      <c r="E181" s="101">
        <v>0</v>
      </c>
      <c r="F181" s="101"/>
    </row>
    <row r="182" spans="1:6" ht="25.5" x14ac:dyDescent="0.25">
      <c r="A182" s="101"/>
      <c r="B182" s="101"/>
      <c r="C182" s="101">
        <v>0</v>
      </c>
      <c r="D182" s="148" t="s">
        <v>227</v>
      </c>
      <c r="E182" s="101">
        <v>0</v>
      </c>
      <c r="F182" s="101"/>
    </row>
    <row r="183" spans="1:6" x14ac:dyDescent="0.25">
      <c r="A183" s="101"/>
      <c r="B183" s="101"/>
      <c r="C183" s="101">
        <f>C180</f>
        <v>0</v>
      </c>
      <c r="D183" s="151" t="s">
        <v>104</v>
      </c>
      <c r="E183" s="101">
        <v>0</v>
      </c>
      <c r="F183" s="101"/>
    </row>
    <row r="185" spans="1:6" x14ac:dyDescent="0.25">
      <c r="A185" s="4" t="s">
        <v>52</v>
      </c>
      <c r="B185" s="207" t="s">
        <v>228</v>
      </c>
      <c r="C185" s="207"/>
      <c r="D185" s="1"/>
      <c r="E185" s="1"/>
      <c r="F185" s="1"/>
    </row>
    <row r="186" spans="1:6" ht="38.25" x14ac:dyDescent="0.25">
      <c r="A186" s="66" t="s">
        <v>0</v>
      </c>
      <c r="B186" s="66" t="s">
        <v>107</v>
      </c>
      <c r="C186" s="66" t="s">
        <v>2</v>
      </c>
      <c r="D186" s="67" t="s">
        <v>99</v>
      </c>
      <c r="E186" s="68" t="s">
        <v>100</v>
      </c>
      <c r="F186" s="66" t="s">
        <v>101</v>
      </c>
    </row>
    <row r="187" spans="1:6" x14ac:dyDescent="0.25">
      <c r="A187" s="37">
        <v>1</v>
      </c>
      <c r="B187" s="37">
        <v>2</v>
      </c>
      <c r="C187" s="37">
        <v>3</v>
      </c>
      <c r="D187" s="37">
        <v>4</v>
      </c>
      <c r="E187" s="38">
        <v>5</v>
      </c>
      <c r="F187" s="37">
        <v>6</v>
      </c>
    </row>
    <row r="188" spans="1:6" x14ac:dyDescent="0.25">
      <c r="A188" s="101"/>
      <c r="B188" s="146" t="s">
        <v>102</v>
      </c>
      <c r="C188" s="101">
        <v>0</v>
      </c>
      <c r="D188" s="138" t="s">
        <v>229</v>
      </c>
      <c r="E188" s="101">
        <v>0</v>
      </c>
      <c r="F188" s="101"/>
    </row>
    <row r="189" spans="1:6" ht="26.25" x14ac:dyDescent="0.25">
      <c r="A189" s="101"/>
      <c r="B189" s="101"/>
      <c r="C189" s="101">
        <v>0</v>
      </c>
      <c r="D189" s="138" t="s">
        <v>198</v>
      </c>
      <c r="E189" s="101">
        <v>0</v>
      </c>
      <c r="F189" s="101"/>
    </row>
    <row r="190" spans="1:6" x14ac:dyDescent="0.25">
      <c r="A190" s="101"/>
      <c r="B190" s="101"/>
      <c r="C190" s="101">
        <v>0</v>
      </c>
      <c r="D190" s="138" t="s">
        <v>230</v>
      </c>
      <c r="E190" s="101">
        <v>0</v>
      </c>
      <c r="F190" s="101"/>
    </row>
    <row r="191" spans="1:6" x14ac:dyDescent="0.25">
      <c r="A191" s="101"/>
      <c r="B191" s="101"/>
      <c r="C191" s="101">
        <v>0</v>
      </c>
      <c r="D191" s="138" t="s">
        <v>231</v>
      </c>
      <c r="E191" s="101">
        <v>0</v>
      </c>
      <c r="F191" s="101"/>
    </row>
    <row r="192" spans="1:6" x14ac:dyDescent="0.25">
      <c r="A192" s="101"/>
      <c r="B192" s="101"/>
      <c r="C192" s="101"/>
      <c r="D192" s="101"/>
      <c r="E192" s="101"/>
      <c r="F192" s="101"/>
    </row>
    <row r="193" spans="1:6" x14ac:dyDescent="0.25">
      <c r="A193" s="101"/>
      <c r="B193" s="101"/>
      <c r="C193" s="101">
        <f>C188</f>
        <v>0</v>
      </c>
      <c r="D193" s="151" t="s">
        <v>104</v>
      </c>
      <c r="E193" s="101">
        <v>0</v>
      </c>
      <c r="F193" s="101"/>
    </row>
    <row r="195" spans="1:6" x14ac:dyDescent="0.25">
      <c r="A195" s="4" t="s">
        <v>56</v>
      </c>
      <c r="B195" s="207" t="s">
        <v>232</v>
      </c>
      <c r="C195" s="207"/>
      <c r="D195" s="1"/>
      <c r="E195" s="1"/>
      <c r="F195" s="1"/>
    </row>
    <row r="196" spans="1:6" ht="38.25" x14ac:dyDescent="0.25">
      <c r="A196" s="66" t="s">
        <v>0</v>
      </c>
      <c r="B196" s="66" t="s">
        <v>107</v>
      </c>
      <c r="C196" s="66" t="s">
        <v>2</v>
      </c>
      <c r="D196" s="67" t="s">
        <v>99</v>
      </c>
      <c r="E196" s="68" t="s">
        <v>100</v>
      </c>
      <c r="F196" s="66" t="s">
        <v>101</v>
      </c>
    </row>
    <row r="197" spans="1:6" x14ac:dyDescent="0.25">
      <c r="A197" s="37">
        <v>1</v>
      </c>
      <c r="B197" s="37">
        <v>2</v>
      </c>
      <c r="C197" s="37">
        <v>3</v>
      </c>
      <c r="D197" s="37">
        <v>4</v>
      </c>
      <c r="E197" s="38">
        <v>5</v>
      </c>
      <c r="F197" s="37">
        <v>6</v>
      </c>
    </row>
    <row r="198" spans="1:6" ht="38.25" x14ac:dyDescent="0.25">
      <c r="A198" s="101">
        <v>9</v>
      </c>
      <c r="B198" s="146" t="s">
        <v>102</v>
      </c>
      <c r="C198" s="152"/>
      <c r="D198" s="72" t="s">
        <v>233</v>
      </c>
      <c r="E198" s="101">
        <v>0</v>
      </c>
      <c r="F198" s="101"/>
    </row>
    <row r="199" spans="1:6" ht="25.5" x14ac:dyDescent="0.25">
      <c r="A199" s="101"/>
      <c r="B199" s="101"/>
      <c r="C199" s="7">
        <v>5832500</v>
      </c>
      <c r="D199" s="81" t="s">
        <v>234</v>
      </c>
      <c r="E199" s="101">
        <v>0</v>
      </c>
      <c r="F199" s="101"/>
    </row>
    <row r="200" spans="1:6" ht="26.25" x14ac:dyDescent="0.25">
      <c r="A200" s="101"/>
      <c r="B200" s="101"/>
      <c r="C200" s="7">
        <v>3955000</v>
      </c>
      <c r="D200" s="138" t="s">
        <v>235</v>
      </c>
      <c r="E200" s="101">
        <v>0</v>
      </c>
      <c r="F200" s="101"/>
    </row>
    <row r="201" spans="1:6" ht="39" x14ac:dyDescent="0.25">
      <c r="A201" s="101"/>
      <c r="B201" s="101"/>
      <c r="C201" s="7">
        <v>1650000</v>
      </c>
      <c r="D201" s="138" t="s">
        <v>236</v>
      </c>
      <c r="E201" s="101">
        <v>0</v>
      </c>
      <c r="F201" s="101"/>
    </row>
    <row r="202" spans="1:6" x14ac:dyDescent="0.25">
      <c r="A202" s="101"/>
      <c r="B202" s="101"/>
      <c r="C202" s="123">
        <f>SUM(C199:C201)</f>
        <v>11437500</v>
      </c>
      <c r="D202" s="151" t="s">
        <v>104</v>
      </c>
      <c r="E202" s="101">
        <v>0</v>
      </c>
      <c r="F202" s="101"/>
    </row>
    <row r="204" spans="1:6" x14ac:dyDescent="0.25">
      <c r="A204" s="4" t="s">
        <v>59</v>
      </c>
      <c r="B204" s="4" t="s">
        <v>237</v>
      </c>
      <c r="C204" s="1"/>
      <c r="D204" s="1"/>
      <c r="E204" s="1"/>
      <c r="F204" s="1"/>
    </row>
    <row r="205" spans="1:6" ht="38.25" x14ac:dyDescent="0.25">
      <c r="A205" s="66" t="s">
        <v>0</v>
      </c>
      <c r="B205" s="66" t="s">
        <v>107</v>
      </c>
      <c r="C205" s="66" t="s">
        <v>2</v>
      </c>
      <c r="D205" s="67" t="s">
        <v>99</v>
      </c>
      <c r="E205" s="68" t="s">
        <v>100</v>
      </c>
      <c r="F205" s="66" t="s">
        <v>101</v>
      </c>
    </row>
    <row r="206" spans="1:6" x14ac:dyDescent="0.25">
      <c r="A206" s="37">
        <v>1</v>
      </c>
      <c r="B206" s="37">
        <v>2</v>
      </c>
      <c r="C206" s="37">
        <v>3</v>
      </c>
      <c r="D206" s="37">
        <v>4</v>
      </c>
      <c r="E206" s="38">
        <v>5</v>
      </c>
      <c r="F206" s="37">
        <v>6</v>
      </c>
    </row>
    <row r="207" spans="1:6" ht="38.25" x14ac:dyDescent="0.25">
      <c r="A207" s="101"/>
      <c r="B207" s="146" t="s">
        <v>102</v>
      </c>
      <c r="C207" s="125">
        <v>3000000</v>
      </c>
      <c r="D207" s="81" t="s">
        <v>238</v>
      </c>
      <c r="E207" s="101">
        <v>0</v>
      </c>
      <c r="F207" s="101"/>
    </row>
    <row r="208" spans="1:6" ht="44.25" customHeight="1" x14ac:dyDescent="0.25">
      <c r="A208" s="101"/>
      <c r="B208" s="101"/>
      <c r="C208" s="107">
        <v>4050000</v>
      </c>
      <c r="D208" s="81" t="s">
        <v>239</v>
      </c>
      <c r="E208" s="101">
        <v>0</v>
      </c>
      <c r="F208" s="101"/>
    </row>
    <row r="209" spans="1:6" x14ac:dyDescent="0.25">
      <c r="A209" s="101"/>
      <c r="B209" s="101"/>
      <c r="C209" s="7">
        <v>300000</v>
      </c>
      <c r="D209" s="81" t="s">
        <v>240</v>
      </c>
      <c r="E209" s="101"/>
      <c r="F209" s="101"/>
    </row>
    <row r="210" spans="1:6" x14ac:dyDescent="0.25">
      <c r="A210" s="101"/>
      <c r="B210" s="101"/>
      <c r="C210" s="123">
        <f>SUM(C207:C209)</f>
        <v>7350000</v>
      </c>
      <c r="D210" s="151" t="s">
        <v>104</v>
      </c>
      <c r="E210" s="101"/>
      <c r="F210" s="101"/>
    </row>
    <row r="212" spans="1:6" x14ac:dyDescent="0.25">
      <c r="A212" s="4" t="s">
        <v>61</v>
      </c>
      <c r="B212" s="4" t="s">
        <v>241</v>
      </c>
      <c r="C212" s="4"/>
      <c r="D212" s="1"/>
      <c r="E212" s="1"/>
      <c r="F212" s="1"/>
    </row>
    <row r="213" spans="1:6" ht="38.25" x14ac:dyDescent="0.25">
      <c r="A213" s="66" t="s">
        <v>0</v>
      </c>
      <c r="B213" s="66" t="s">
        <v>107</v>
      </c>
      <c r="C213" s="66" t="s">
        <v>2</v>
      </c>
      <c r="D213" s="67" t="s">
        <v>99</v>
      </c>
      <c r="E213" s="68" t="s">
        <v>100</v>
      </c>
      <c r="F213" s="66" t="s">
        <v>101</v>
      </c>
    </row>
    <row r="214" spans="1:6" ht="11.25" customHeight="1" x14ac:dyDescent="0.25">
      <c r="A214" s="37">
        <v>1</v>
      </c>
      <c r="B214" s="37">
        <v>2</v>
      </c>
      <c r="C214" s="37">
        <v>3</v>
      </c>
      <c r="D214" s="37">
        <v>4</v>
      </c>
      <c r="E214" s="38">
        <v>5</v>
      </c>
      <c r="F214" s="37">
        <v>6</v>
      </c>
    </row>
    <row r="215" spans="1:6" ht="26.25" x14ac:dyDescent="0.25">
      <c r="A215" s="101"/>
      <c r="B215" s="146" t="s">
        <v>102</v>
      </c>
      <c r="C215" s="125">
        <v>600000</v>
      </c>
      <c r="D215" s="138" t="s">
        <v>242</v>
      </c>
      <c r="E215" s="7">
        <v>0</v>
      </c>
      <c r="F215" s="101"/>
    </row>
    <row r="216" spans="1:6" ht="26.25" x14ac:dyDescent="0.25">
      <c r="A216" s="101"/>
      <c r="B216" s="101"/>
      <c r="C216" s="101"/>
      <c r="D216" s="138" t="s">
        <v>243</v>
      </c>
      <c r="E216" s="101">
        <v>0</v>
      </c>
      <c r="F216" s="101"/>
    </row>
    <row r="217" spans="1:6" ht="38.25" x14ac:dyDescent="0.25">
      <c r="A217" s="101"/>
      <c r="B217" s="101"/>
      <c r="C217" s="7">
        <v>5250000</v>
      </c>
      <c r="D217" s="81" t="s">
        <v>244</v>
      </c>
      <c r="E217" s="101">
        <v>0</v>
      </c>
      <c r="F217" s="101"/>
    </row>
    <row r="218" spans="1:6" x14ac:dyDescent="0.25">
      <c r="A218" s="101"/>
      <c r="B218" s="101"/>
      <c r="C218" s="101"/>
      <c r="D218" s="101"/>
      <c r="E218" s="101"/>
      <c r="F218" s="101"/>
    </row>
    <row r="219" spans="1:6" x14ac:dyDescent="0.25">
      <c r="A219" s="101"/>
      <c r="B219" s="101"/>
      <c r="C219" s="111">
        <f>C215+C217</f>
        <v>5850000</v>
      </c>
      <c r="D219" s="151" t="s">
        <v>104</v>
      </c>
      <c r="E219" s="153">
        <f>SUM(E215:E218)</f>
        <v>0</v>
      </c>
      <c r="F219" s="101"/>
    </row>
    <row r="220" spans="1:6" ht="29.25" customHeight="1" x14ac:dyDescent="0.25"/>
    <row r="221" spans="1:6" x14ac:dyDescent="0.25">
      <c r="A221" s="4" t="s">
        <v>63</v>
      </c>
      <c r="B221" s="4" t="s">
        <v>245</v>
      </c>
      <c r="C221" s="4"/>
      <c r="D221" s="1"/>
      <c r="E221" s="1"/>
      <c r="F221" s="1"/>
    </row>
    <row r="222" spans="1:6" ht="38.25" x14ac:dyDescent="0.25">
      <c r="A222" s="66" t="s">
        <v>0</v>
      </c>
      <c r="B222" s="66" t="s">
        <v>107</v>
      </c>
      <c r="C222" s="66" t="s">
        <v>2</v>
      </c>
      <c r="D222" s="67" t="s">
        <v>99</v>
      </c>
      <c r="E222" s="68" t="s">
        <v>100</v>
      </c>
      <c r="F222" s="66" t="s">
        <v>101</v>
      </c>
    </row>
    <row r="223" spans="1:6" ht="11.25" customHeight="1" x14ac:dyDescent="0.25">
      <c r="A223" s="37">
        <v>1</v>
      </c>
      <c r="B223" s="37">
        <v>2</v>
      </c>
      <c r="C223" s="37">
        <v>3</v>
      </c>
      <c r="D223" s="37">
        <v>4</v>
      </c>
      <c r="E223" s="38">
        <v>5</v>
      </c>
      <c r="F223" s="37">
        <v>6</v>
      </c>
    </row>
    <row r="224" spans="1:6" ht="26.25" x14ac:dyDescent="0.25">
      <c r="A224" s="101"/>
      <c r="B224" s="146" t="s">
        <v>102</v>
      </c>
      <c r="C224" s="154">
        <v>2250000</v>
      </c>
      <c r="D224" s="138" t="s">
        <v>246</v>
      </c>
      <c r="E224" s="101">
        <v>0</v>
      </c>
      <c r="F224" s="101"/>
    </row>
    <row r="225" spans="1:6" ht="26.25" x14ac:dyDescent="0.25">
      <c r="A225" s="101"/>
      <c r="B225" s="101"/>
      <c r="C225" s="155">
        <v>1475000</v>
      </c>
      <c r="D225" s="138" t="s">
        <v>247</v>
      </c>
      <c r="E225" s="101">
        <v>0</v>
      </c>
      <c r="F225" s="101"/>
    </row>
    <row r="226" spans="1:6" ht="39" x14ac:dyDescent="0.25">
      <c r="A226" s="101"/>
      <c r="B226" s="101"/>
      <c r="C226" s="155">
        <v>7750000</v>
      </c>
      <c r="D226" s="138" t="s">
        <v>248</v>
      </c>
      <c r="E226" s="7">
        <v>0</v>
      </c>
      <c r="F226" s="101"/>
    </row>
    <row r="227" spans="1:6" x14ac:dyDescent="0.25">
      <c r="A227" s="101"/>
      <c r="B227" s="101"/>
      <c r="C227" s="101"/>
      <c r="D227" s="138"/>
      <c r="E227" s="101"/>
      <c r="F227" s="101"/>
    </row>
    <row r="228" spans="1:6" x14ac:dyDescent="0.25">
      <c r="A228" s="112"/>
      <c r="B228" s="112"/>
      <c r="C228" s="156">
        <f>SUM(C224:C226)</f>
        <v>11475000</v>
      </c>
      <c r="D228" s="112" t="s">
        <v>104</v>
      </c>
      <c r="E228" s="143">
        <f>SUM(E224:E226)</f>
        <v>0</v>
      </c>
      <c r="F228" s="112"/>
    </row>
    <row r="229" spans="1:6" x14ac:dyDescent="0.25">
      <c r="A229" s="101"/>
      <c r="B229" s="101"/>
      <c r="C229" s="101"/>
      <c r="D229" s="101"/>
      <c r="E229" s="101"/>
      <c r="F229" s="101"/>
    </row>
    <row r="231" spans="1:6" x14ac:dyDescent="0.25">
      <c r="A231" s="4" t="s">
        <v>249</v>
      </c>
      <c r="B231" s="4" t="s">
        <v>250</v>
      </c>
      <c r="C231" s="4"/>
      <c r="D231" s="1"/>
      <c r="E231" s="1"/>
      <c r="F231" s="1"/>
    </row>
    <row r="232" spans="1:6" ht="38.25" x14ac:dyDescent="0.25">
      <c r="A232" s="66" t="s">
        <v>0</v>
      </c>
      <c r="B232" s="66" t="s">
        <v>107</v>
      </c>
      <c r="C232" s="66" t="s">
        <v>2</v>
      </c>
      <c r="D232" s="67" t="s">
        <v>99</v>
      </c>
      <c r="E232" s="68" t="s">
        <v>100</v>
      </c>
      <c r="F232" s="66" t="s">
        <v>101</v>
      </c>
    </row>
    <row r="233" spans="1:6" x14ac:dyDescent="0.25">
      <c r="A233" s="37">
        <v>1</v>
      </c>
      <c r="B233" s="37">
        <v>2</v>
      </c>
      <c r="C233" s="37">
        <v>3</v>
      </c>
      <c r="D233" s="37">
        <v>4</v>
      </c>
      <c r="E233" s="38">
        <v>5</v>
      </c>
      <c r="F233" s="37">
        <v>6</v>
      </c>
    </row>
    <row r="234" spans="1:6" ht="39" x14ac:dyDescent="0.25">
      <c r="A234" s="101"/>
      <c r="B234" s="144" t="s">
        <v>102</v>
      </c>
      <c r="C234" s="154">
        <v>3250000</v>
      </c>
      <c r="D234" s="138" t="s">
        <v>251</v>
      </c>
      <c r="E234" s="101">
        <v>0</v>
      </c>
      <c r="F234" s="101"/>
    </row>
    <row r="235" spans="1:6" x14ac:dyDescent="0.25">
      <c r="A235" s="101"/>
      <c r="B235" s="101"/>
      <c r="C235" s="107">
        <v>3150000</v>
      </c>
      <c r="D235" s="101" t="s">
        <v>252</v>
      </c>
      <c r="E235" s="101">
        <v>0</v>
      </c>
      <c r="F235" s="101"/>
    </row>
    <row r="236" spans="1:6" x14ac:dyDescent="0.25">
      <c r="A236" s="101"/>
      <c r="B236" s="101"/>
      <c r="C236" s="107">
        <v>5150000</v>
      </c>
      <c r="D236" s="101" t="s">
        <v>253</v>
      </c>
      <c r="E236" s="101">
        <v>0</v>
      </c>
      <c r="F236" s="101"/>
    </row>
    <row r="237" spans="1:6" x14ac:dyDescent="0.25">
      <c r="A237" s="101"/>
      <c r="B237" s="101"/>
      <c r="C237" s="123">
        <f>SUM(C234:C236)</f>
        <v>11550000</v>
      </c>
      <c r="D237" s="112" t="s">
        <v>104</v>
      </c>
      <c r="E237" s="101">
        <v>0</v>
      </c>
      <c r="F237" s="101"/>
    </row>
    <row r="239" spans="1:6" x14ac:dyDescent="0.25">
      <c r="A239" s="4" t="s">
        <v>254</v>
      </c>
      <c r="B239" s="4" t="s">
        <v>255</v>
      </c>
      <c r="C239" s="4"/>
      <c r="D239" s="1"/>
      <c r="E239" s="1"/>
      <c r="F239" s="1"/>
    </row>
    <row r="240" spans="1:6" ht="38.25" x14ac:dyDescent="0.25">
      <c r="A240" s="66" t="s">
        <v>0</v>
      </c>
      <c r="B240" s="66" t="s">
        <v>107</v>
      </c>
      <c r="C240" s="66" t="s">
        <v>2</v>
      </c>
      <c r="D240" s="67" t="s">
        <v>99</v>
      </c>
      <c r="E240" s="68" t="s">
        <v>100</v>
      </c>
      <c r="F240" s="66" t="s">
        <v>101</v>
      </c>
    </row>
    <row r="241" spans="1:6" x14ac:dyDescent="0.25">
      <c r="A241" s="37">
        <v>1</v>
      </c>
      <c r="B241" s="37">
        <v>2</v>
      </c>
      <c r="C241" s="37">
        <v>3</v>
      </c>
      <c r="D241" s="37">
        <v>4</v>
      </c>
      <c r="E241" s="38">
        <v>5</v>
      </c>
      <c r="F241" s="37">
        <v>6</v>
      </c>
    </row>
    <row r="242" spans="1:6" x14ac:dyDescent="0.25">
      <c r="A242" s="101"/>
      <c r="B242" s="101" t="s">
        <v>102</v>
      </c>
      <c r="C242" s="125"/>
      <c r="D242" s="157" t="s">
        <v>256</v>
      </c>
      <c r="E242" s="101"/>
      <c r="F242" s="101"/>
    </row>
    <row r="243" spans="1:6" x14ac:dyDescent="0.25">
      <c r="A243" s="101"/>
      <c r="B243" s="101"/>
      <c r="C243" s="7">
        <v>10850000</v>
      </c>
      <c r="D243" s="89" t="s">
        <v>257</v>
      </c>
      <c r="E243" s="7">
        <v>0</v>
      </c>
      <c r="F243" s="101"/>
    </row>
    <row r="244" spans="1:6" x14ac:dyDescent="0.25">
      <c r="A244" s="101"/>
      <c r="B244" s="101"/>
      <c r="C244" s="7">
        <v>1085000</v>
      </c>
      <c r="D244" s="90" t="s">
        <v>258</v>
      </c>
      <c r="E244" s="101"/>
      <c r="F244" s="101"/>
    </row>
    <row r="245" spans="1:6" ht="25.5" x14ac:dyDescent="0.25">
      <c r="A245" s="101"/>
      <c r="B245" s="101"/>
      <c r="C245" s="7">
        <v>600000</v>
      </c>
      <c r="D245" s="81" t="s">
        <v>259</v>
      </c>
      <c r="E245" s="101"/>
      <c r="F245" s="101"/>
    </row>
    <row r="246" spans="1:6" x14ac:dyDescent="0.25">
      <c r="A246" s="101"/>
      <c r="B246" s="101"/>
      <c r="C246" s="7">
        <v>11100000</v>
      </c>
      <c r="D246" s="89" t="s">
        <v>260</v>
      </c>
      <c r="E246" s="7">
        <v>0</v>
      </c>
      <c r="F246" s="101"/>
    </row>
    <row r="247" spans="1:6" ht="25.5" x14ac:dyDescent="0.25">
      <c r="A247" s="101"/>
      <c r="B247" s="101"/>
      <c r="C247" s="7">
        <v>8400000</v>
      </c>
      <c r="D247" s="90" t="s">
        <v>261</v>
      </c>
      <c r="E247" s="101"/>
      <c r="F247" s="101"/>
    </row>
    <row r="248" spans="1:6" x14ac:dyDescent="0.25">
      <c r="A248" s="101"/>
      <c r="B248" s="101"/>
      <c r="C248" s="101"/>
      <c r="D248" s="89"/>
      <c r="E248" s="101"/>
      <c r="F248" s="101"/>
    </row>
    <row r="249" spans="1:6" ht="25.5" x14ac:dyDescent="0.25">
      <c r="A249" s="101"/>
      <c r="B249" s="101"/>
      <c r="C249" s="125"/>
      <c r="D249" s="158" t="s">
        <v>262</v>
      </c>
      <c r="E249" s="101"/>
      <c r="F249" s="101"/>
    </row>
    <row r="250" spans="1:6" x14ac:dyDescent="0.25">
      <c r="A250" s="101"/>
      <c r="B250" s="101"/>
      <c r="C250" s="7">
        <v>2858500</v>
      </c>
      <c r="D250" s="89" t="s">
        <v>263</v>
      </c>
      <c r="E250" s="101"/>
      <c r="F250" s="101"/>
    </row>
    <row r="251" spans="1:6" ht="25.5" x14ac:dyDescent="0.25">
      <c r="A251" s="101"/>
      <c r="B251" s="101"/>
      <c r="C251" s="7">
        <v>450000</v>
      </c>
      <c r="D251" s="90" t="s">
        <v>264</v>
      </c>
      <c r="E251" s="7">
        <v>0</v>
      </c>
      <c r="F251" s="101"/>
    </row>
    <row r="252" spans="1:6" x14ac:dyDescent="0.25">
      <c r="A252" s="101"/>
      <c r="B252" s="101"/>
      <c r="C252" s="101"/>
      <c r="D252" s="157"/>
      <c r="E252" s="101"/>
      <c r="F252" s="101"/>
    </row>
    <row r="253" spans="1:6" ht="25.5" x14ac:dyDescent="0.25">
      <c r="A253" s="101"/>
      <c r="B253" s="101"/>
      <c r="C253" s="125"/>
      <c r="D253" s="158" t="s">
        <v>265</v>
      </c>
      <c r="E253" s="101"/>
      <c r="F253" s="101"/>
    </row>
    <row r="254" spans="1:6" x14ac:dyDescent="0.25">
      <c r="A254" s="101"/>
      <c r="B254" s="101"/>
      <c r="C254" s="7">
        <v>1645000</v>
      </c>
      <c r="D254" s="89" t="s">
        <v>266</v>
      </c>
      <c r="E254" s="101"/>
      <c r="F254" s="101"/>
    </row>
    <row r="255" spans="1:6" x14ac:dyDescent="0.25">
      <c r="A255" s="101"/>
      <c r="B255" s="101"/>
      <c r="C255" s="101"/>
      <c r="D255" s="157"/>
      <c r="E255" s="101"/>
      <c r="F255" s="101"/>
    </row>
    <row r="256" spans="1:6" x14ac:dyDescent="0.25">
      <c r="A256" s="101"/>
      <c r="B256" s="101"/>
      <c r="C256" s="125"/>
      <c r="D256" s="157" t="s">
        <v>71</v>
      </c>
      <c r="E256" s="101"/>
      <c r="F256" s="101"/>
    </row>
    <row r="257" spans="1:6" x14ac:dyDescent="0.25">
      <c r="A257" s="101"/>
      <c r="B257" s="101"/>
      <c r="C257" s="7">
        <v>1356000</v>
      </c>
      <c r="D257" s="78" t="s">
        <v>267</v>
      </c>
      <c r="E257" s="101">
        <v>0</v>
      </c>
      <c r="F257" s="101"/>
    </row>
    <row r="258" spans="1:6" x14ac:dyDescent="0.25">
      <c r="A258" s="101"/>
      <c r="B258" s="101"/>
      <c r="C258" s="7">
        <v>750000</v>
      </c>
      <c r="D258" s="89" t="s">
        <v>268</v>
      </c>
      <c r="E258" s="101">
        <v>0</v>
      </c>
      <c r="F258" s="101"/>
    </row>
    <row r="259" spans="1:6" x14ac:dyDescent="0.25">
      <c r="A259" s="101"/>
      <c r="B259" s="101"/>
      <c r="C259" s="101"/>
      <c r="D259" s="159"/>
      <c r="E259" s="101"/>
      <c r="F259" s="101"/>
    </row>
    <row r="260" spans="1:6" x14ac:dyDescent="0.25">
      <c r="A260" s="101"/>
      <c r="B260" s="101"/>
      <c r="C260" s="123">
        <f>SUM(C243:C258)</f>
        <v>39094500</v>
      </c>
      <c r="D260" s="58" t="s">
        <v>104</v>
      </c>
      <c r="E260" s="123">
        <f>SUM(E243:E258)</f>
        <v>0</v>
      </c>
      <c r="F260" s="101"/>
    </row>
    <row r="262" spans="1:6" x14ac:dyDescent="0.25">
      <c r="A262" s="160" t="s">
        <v>269</v>
      </c>
      <c r="B262" s="201" t="s">
        <v>73</v>
      </c>
      <c r="C262" s="201"/>
      <c r="D262" s="1"/>
      <c r="E262" s="1"/>
      <c r="F262" s="1"/>
    </row>
    <row r="263" spans="1:6" ht="38.25" x14ac:dyDescent="0.25">
      <c r="A263" s="66" t="s">
        <v>0</v>
      </c>
      <c r="B263" s="66" t="s">
        <v>107</v>
      </c>
      <c r="C263" s="66" t="s">
        <v>2</v>
      </c>
      <c r="D263" s="67" t="s">
        <v>99</v>
      </c>
      <c r="E263" s="68" t="s">
        <v>100</v>
      </c>
      <c r="F263" s="66" t="s">
        <v>101</v>
      </c>
    </row>
    <row r="264" spans="1:6" x14ac:dyDescent="0.25">
      <c r="A264" s="37">
        <v>1</v>
      </c>
      <c r="B264" s="37">
        <v>2</v>
      </c>
      <c r="C264" s="37">
        <v>3</v>
      </c>
      <c r="D264" s="37">
        <v>4</v>
      </c>
      <c r="E264" s="38">
        <v>5</v>
      </c>
      <c r="F264" s="37">
        <v>6</v>
      </c>
    </row>
    <row r="265" spans="1:6" x14ac:dyDescent="0.25">
      <c r="A265" s="101">
        <v>9</v>
      </c>
      <c r="B265" s="101" t="s">
        <v>102</v>
      </c>
      <c r="C265" s="125"/>
      <c r="D265" s="25" t="s">
        <v>74</v>
      </c>
      <c r="E265" s="101"/>
      <c r="F265" s="101"/>
    </row>
    <row r="266" spans="1:6" x14ac:dyDescent="0.25">
      <c r="A266" s="101"/>
      <c r="B266" s="101"/>
      <c r="C266" s="125">
        <v>34705000</v>
      </c>
      <c r="D266" s="25" t="s">
        <v>75</v>
      </c>
      <c r="E266" s="7">
        <v>3150000</v>
      </c>
      <c r="F266" s="101"/>
    </row>
    <row r="267" spans="1:6" x14ac:dyDescent="0.25">
      <c r="A267" s="101"/>
      <c r="B267" s="101"/>
      <c r="C267" s="101"/>
      <c r="D267" s="25" t="s">
        <v>76</v>
      </c>
      <c r="E267" s="101"/>
      <c r="F267" s="101"/>
    </row>
    <row r="268" spans="1:6" x14ac:dyDescent="0.25">
      <c r="A268" s="101"/>
      <c r="B268" s="101"/>
      <c r="C268" s="101"/>
      <c r="D268" s="25" t="s">
        <v>77</v>
      </c>
      <c r="E268" s="101"/>
      <c r="F268" s="101"/>
    </row>
    <row r="269" spans="1:6" x14ac:dyDescent="0.25">
      <c r="A269" s="101"/>
      <c r="B269" s="101"/>
      <c r="C269" s="7">
        <v>34705000</v>
      </c>
      <c r="D269" s="25" t="s">
        <v>78</v>
      </c>
      <c r="E269" s="7">
        <v>3150000</v>
      </c>
      <c r="F269" s="101"/>
    </row>
    <row r="270" spans="1:6" x14ac:dyDescent="0.25">
      <c r="A270" s="101"/>
      <c r="B270" s="101"/>
      <c r="C270" s="101"/>
      <c r="D270" s="101"/>
      <c r="E270" s="101"/>
      <c r="F270" s="101"/>
    </row>
    <row r="271" spans="1:6" x14ac:dyDescent="0.25">
      <c r="A271" s="101"/>
      <c r="B271" s="101"/>
      <c r="C271" s="123">
        <f>C266+C269</f>
        <v>69410000</v>
      </c>
      <c r="D271" s="58" t="s">
        <v>104</v>
      </c>
      <c r="E271" s="123">
        <f>E266+E269</f>
        <v>6300000</v>
      </c>
      <c r="F271" s="101"/>
    </row>
    <row r="273" spans="2:5" x14ac:dyDescent="0.25">
      <c r="B273" t="s">
        <v>79</v>
      </c>
    </row>
    <row r="274" spans="2:5" x14ac:dyDescent="0.25">
      <c r="B274" t="s">
        <v>80</v>
      </c>
      <c r="E274" t="s">
        <v>81</v>
      </c>
    </row>
    <row r="278" spans="2:5" x14ac:dyDescent="0.25">
      <c r="B278" t="s">
        <v>82</v>
      </c>
      <c r="E278" t="s">
        <v>83</v>
      </c>
    </row>
    <row r="279" spans="2:5" x14ac:dyDescent="0.25">
      <c r="B279" t="s">
        <v>84</v>
      </c>
      <c r="E279" t="s">
        <v>85</v>
      </c>
    </row>
  </sheetData>
  <mergeCells count="13">
    <mergeCell ref="B262:C262"/>
    <mergeCell ref="A1:F1"/>
    <mergeCell ref="A2:F2"/>
    <mergeCell ref="A3:F3"/>
    <mergeCell ref="A5:C5"/>
    <mergeCell ref="A6:C6"/>
    <mergeCell ref="A7:C7"/>
    <mergeCell ref="A8:C8"/>
    <mergeCell ref="A10:C10"/>
    <mergeCell ref="B166:F166"/>
    <mergeCell ref="B185:C185"/>
    <mergeCell ref="B195:C195"/>
    <mergeCell ref="A9:C9"/>
  </mergeCells>
  <pageMargins left="0.7" right="0.7" top="0.75" bottom="0.75" header="0.3" footer="0.3"/>
  <pageSetup paperSize="10000" scale="6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zoomScale="93" zoomScaleNormal="93" workbookViewId="0">
      <selection activeCell="H64" sqref="H64"/>
    </sheetView>
  </sheetViews>
  <sheetFormatPr defaultColWidth="8.7109375" defaultRowHeight="12.75" x14ac:dyDescent="0.2"/>
  <cols>
    <col min="1" max="1" width="6.140625" style="1" customWidth="1"/>
    <col min="2" max="2" width="29.7109375" style="1" customWidth="1"/>
    <col min="3" max="3" width="23.42578125" style="20" customWidth="1"/>
    <col min="4" max="4" width="15.28515625" style="1" bestFit="1" customWidth="1"/>
    <col min="5" max="5" width="16.5703125" style="1" customWidth="1"/>
    <col min="6" max="6" width="14.140625" style="1" customWidth="1"/>
    <col min="7" max="7" width="12.5703125" style="20" customWidth="1"/>
    <col min="8" max="8" width="14.5703125" style="1" customWidth="1"/>
    <col min="9" max="9" width="14.42578125" style="20" customWidth="1"/>
    <col min="10" max="10" width="15" style="1" customWidth="1"/>
    <col min="11" max="11" width="16.42578125" style="20" customWidth="1"/>
    <col min="12" max="12" width="14.85546875" style="20" customWidth="1"/>
    <col min="13" max="13" width="13.140625" style="1" customWidth="1"/>
    <col min="14" max="14" width="11.85546875" style="1" customWidth="1"/>
    <col min="15" max="15" width="17.140625" style="170" customWidth="1"/>
    <col min="16" max="16384" width="8.7109375" style="1"/>
  </cols>
  <sheetData>
    <row r="1" spans="1:15" ht="14.25" x14ac:dyDescent="0.2">
      <c r="A1" s="208" t="s">
        <v>274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ht="14.25" x14ac:dyDescent="0.2">
      <c r="A2" s="208" t="s">
        <v>275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1:15" x14ac:dyDescent="0.2">
      <c r="B3" s="4" t="s">
        <v>107</v>
      </c>
      <c r="C3" s="200" t="s">
        <v>288</v>
      </c>
    </row>
    <row r="6" spans="1:15" ht="26.45" customHeight="1" x14ac:dyDescent="0.2">
      <c r="A6" s="209" t="s">
        <v>0</v>
      </c>
      <c r="B6" s="211" t="s">
        <v>1</v>
      </c>
      <c r="C6" s="213" t="s">
        <v>2</v>
      </c>
      <c r="D6" s="215" t="s">
        <v>276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 t="s">
        <v>3</v>
      </c>
    </row>
    <row r="7" spans="1:15" ht="18.95" customHeight="1" x14ac:dyDescent="0.2">
      <c r="A7" s="210"/>
      <c r="B7" s="212"/>
      <c r="C7" s="214"/>
      <c r="D7" s="171" t="s">
        <v>277</v>
      </c>
      <c r="E7" s="171" t="s">
        <v>278</v>
      </c>
      <c r="F7" s="171" t="s">
        <v>279</v>
      </c>
      <c r="G7" s="172" t="s">
        <v>280</v>
      </c>
      <c r="H7" s="171" t="s">
        <v>281</v>
      </c>
      <c r="I7" s="172" t="s">
        <v>282</v>
      </c>
      <c r="J7" s="171" t="s">
        <v>283</v>
      </c>
      <c r="K7" s="172" t="s">
        <v>284</v>
      </c>
      <c r="L7" s="172" t="s">
        <v>285</v>
      </c>
      <c r="M7" s="171" t="s">
        <v>286</v>
      </c>
      <c r="N7" s="171" t="s">
        <v>287</v>
      </c>
      <c r="O7" s="217"/>
    </row>
    <row r="8" spans="1:15" s="173" customFormat="1" ht="14.25" customHeight="1" x14ac:dyDescent="0.15">
      <c r="A8" s="174">
        <v>1</v>
      </c>
      <c r="B8" s="175">
        <v>2</v>
      </c>
      <c r="C8" s="176">
        <v>3</v>
      </c>
      <c r="D8" s="177">
        <v>4</v>
      </c>
      <c r="E8" s="177">
        <v>5</v>
      </c>
      <c r="F8" s="177">
        <v>6</v>
      </c>
      <c r="G8" s="178">
        <v>7</v>
      </c>
      <c r="H8" s="177">
        <v>8</v>
      </c>
      <c r="I8" s="178">
        <v>9</v>
      </c>
      <c r="J8" s="177">
        <v>10</v>
      </c>
      <c r="K8" s="178">
        <v>11</v>
      </c>
      <c r="L8" s="178">
        <v>12</v>
      </c>
      <c r="M8" s="177">
        <v>13</v>
      </c>
      <c r="N8" s="177">
        <v>14</v>
      </c>
      <c r="O8" s="179">
        <v>15</v>
      </c>
    </row>
    <row r="9" spans="1:15" ht="19.5" customHeight="1" x14ac:dyDescent="0.2">
      <c r="A9" s="163"/>
      <c r="B9" s="164" t="s">
        <v>4</v>
      </c>
      <c r="C9" s="165">
        <f t="shared" ref="C9:N9" si="0">C10+C16+C43+C50+C55</f>
        <v>460000000</v>
      </c>
      <c r="D9" s="167">
        <f t="shared" si="0"/>
        <v>10570000</v>
      </c>
      <c r="E9" s="165">
        <f t="shared" si="0"/>
        <v>7835000</v>
      </c>
      <c r="F9" s="165">
        <f t="shared" si="0"/>
        <v>0</v>
      </c>
      <c r="G9" s="165">
        <f t="shared" si="0"/>
        <v>9158500</v>
      </c>
      <c r="H9" s="165">
        <f t="shared" si="0"/>
        <v>0</v>
      </c>
      <c r="I9" s="165">
        <f t="shared" si="0"/>
        <v>20397500</v>
      </c>
      <c r="J9" s="165">
        <f t="shared" si="0"/>
        <v>0</v>
      </c>
      <c r="K9" s="165">
        <f t="shared" si="0"/>
        <v>41422500</v>
      </c>
      <c r="L9" s="165">
        <f t="shared" si="0"/>
        <v>9165000</v>
      </c>
      <c r="M9" s="165">
        <f t="shared" si="0"/>
        <v>0</v>
      </c>
      <c r="N9" s="165">
        <f t="shared" si="0"/>
        <v>0</v>
      </c>
      <c r="O9" s="166">
        <f>SUM(D9:N9)</f>
        <v>98548500</v>
      </c>
    </row>
    <row r="10" spans="1:15" s="4" customFormat="1" ht="42.75" customHeight="1" x14ac:dyDescent="0.2">
      <c r="A10" s="190" t="s">
        <v>5</v>
      </c>
      <c r="B10" s="191" t="s">
        <v>6</v>
      </c>
      <c r="C10" s="192">
        <f>SUM(C11:C15)</f>
        <v>39090000</v>
      </c>
      <c r="D10" s="193">
        <f>SUM(D11:D15)</f>
        <v>1115000</v>
      </c>
      <c r="E10" s="194">
        <f t="shared" ref="E10:N10" si="1">SUM(E11:E14)</f>
        <v>0</v>
      </c>
      <c r="F10" s="194">
        <f t="shared" si="1"/>
        <v>0</v>
      </c>
      <c r="G10" s="192">
        <f t="shared" si="1"/>
        <v>0</v>
      </c>
      <c r="H10" s="194">
        <f t="shared" si="1"/>
        <v>0</v>
      </c>
      <c r="I10" s="192">
        <f t="shared" si="1"/>
        <v>900000</v>
      </c>
      <c r="J10" s="194">
        <f t="shared" si="1"/>
        <v>0</v>
      </c>
      <c r="K10" s="192">
        <f>SUM(K11:K15)</f>
        <v>5400000</v>
      </c>
      <c r="L10" s="192">
        <f t="shared" si="1"/>
        <v>150000</v>
      </c>
      <c r="M10" s="194">
        <f t="shared" si="1"/>
        <v>0</v>
      </c>
      <c r="N10" s="194">
        <f t="shared" si="1"/>
        <v>0</v>
      </c>
      <c r="O10" s="193">
        <f>SUM(D10:N10)</f>
        <v>7565000</v>
      </c>
    </row>
    <row r="11" spans="1:15" x14ac:dyDescent="0.2">
      <c r="A11" s="5" t="s">
        <v>7</v>
      </c>
      <c r="B11" s="6" t="s">
        <v>8</v>
      </c>
      <c r="C11" s="7">
        <v>9090000</v>
      </c>
      <c r="D11" s="125">
        <f>'[1]REKAP BLN INI'!K13</f>
        <v>1115000</v>
      </c>
      <c r="E11" s="101"/>
      <c r="F11" s="101"/>
      <c r="G11" s="7"/>
      <c r="H11" s="101"/>
      <c r="I11" s="7">
        <v>900000</v>
      </c>
      <c r="J11" s="101"/>
      <c r="K11" s="7">
        <v>900000</v>
      </c>
      <c r="L11" s="7">
        <v>150000</v>
      </c>
      <c r="M11" s="101"/>
      <c r="N11" s="101"/>
      <c r="O11" s="125">
        <f t="shared" ref="O11:O60" si="2">SUM(D11:N11)</f>
        <v>3065000</v>
      </c>
    </row>
    <row r="12" spans="1:15" x14ac:dyDescent="0.2">
      <c r="A12" s="5" t="s">
        <v>9</v>
      </c>
      <c r="B12" s="6" t="s">
        <v>10</v>
      </c>
      <c r="C12" s="7">
        <v>0</v>
      </c>
      <c r="D12" s="125">
        <v>0</v>
      </c>
      <c r="E12" s="101"/>
      <c r="F12" s="101"/>
      <c r="G12" s="7"/>
      <c r="H12" s="101"/>
      <c r="I12" s="7"/>
      <c r="J12" s="101"/>
      <c r="K12" s="7"/>
      <c r="L12" s="7"/>
      <c r="M12" s="101"/>
      <c r="N12" s="101"/>
      <c r="O12" s="125">
        <f t="shared" si="2"/>
        <v>0</v>
      </c>
    </row>
    <row r="13" spans="1:15" x14ac:dyDescent="0.2">
      <c r="A13" s="5" t="s">
        <v>11</v>
      </c>
      <c r="B13" s="6" t="s">
        <v>12</v>
      </c>
      <c r="C13" s="7">
        <v>0</v>
      </c>
      <c r="D13" s="125">
        <f>0</f>
        <v>0</v>
      </c>
      <c r="E13" s="101"/>
      <c r="F13" s="101"/>
      <c r="G13" s="7"/>
      <c r="H13" s="101"/>
      <c r="I13" s="7"/>
      <c r="J13" s="101"/>
      <c r="K13" s="7"/>
      <c r="L13" s="7"/>
      <c r="M13" s="101"/>
      <c r="N13" s="101"/>
      <c r="O13" s="125">
        <f t="shared" si="2"/>
        <v>0</v>
      </c>
    </row>
    <row r="14" spans="1:15" x14ac:dyDescent="0.2">
      <c r="A14" s="5" t="s">
        <v>13</v>
      </c>
      <c r="B14" s="8" t="s">
        <v>14</v>
      </c>
      <c r="C14" s="7">
        <v>0</v>
      </c>
      <c r="D14" s="125">
        <v>0</v>
      </c>
      <c r="E14" s="101"/>
      <c r="F14" s="101"/>
      <c r="G14" s="7"/>
      <c r="H14" s="101"/>
      <c r="I14" s="7"/>
      <c r="J14" s="101"/>
      <c r="K14" s="7"/>
      <c r="L14" s="7"/>
      <c r="M14" s="101"/>
      <c r="N14" s="101"/>
      <c r="O14" s="125">
        <f t="shared" si="2"/>
        <v>0</v>
      </c>
    </row>
    <row r="15" spans="1:15" ht="25.5" x14ac:dyDescent="0.2">
      <c r="A15" s="5" t="s">
        <v>15</v>
      </c>
      <c r="B15" s="9" t="s">
        <v>16</v>
      </c>
      <c r="C15" s="7">
        <v>30000000</v>
      </c>
      <c r="D15" s="125">
        <f>'[1]REKAP BLN INI'!K17</f>
        <v>0</v>
      </c>
      <c r="E15" s="101"/>
      <c r="F15" s="101"/>
      <c r="G15" s="7"/>
      <c r="H15" s="101"/>
      <c r="I15" s="7"/>
      <c r="J15" s="101"/>
      <c r="K15" s="7">
        <v>4500000</v>
      </c>
      <c r="L15" s="7"/>
      <c r="M15" s="101"/>
      <c r="N15" s="101"/>
      <c r="O15" s="125">
        <v>4500000</v>
      </c>
    </row>
    <row r="16" spans="1:15" s="4" customFormat="1" ht="26.25" customHeight="1" x14ac:dyDescent="0.2">
      <c r="A16" s="186" t="s">
        <v>17</v>
      </c>
      <c r="B16" s="195" t="s">
        <v>18</v>
      </c>
      <c r="C16" s="187">
        <f>C17+C20+C23+C25+C28+C29+C30+C32+C33+C36+C41+C42+C31+C40</f>
        <v>264743000</v>
      </c>
      <c r="D16" s="187">
        <f t="shared" ref="D16:N16" si="3">D17+D20+D23+D25+D28+D29+D30+D32+D33+D36+D41+D42+D31+D40</f>
        <v>6150000</v>
      </c>
      <c r="E16" s="189">
        <f t="shared" si="3"/>
        <v>0</v>
      </c>
      <c r="F16" s="189">
        <f t="shared" si="3"/>
        <v>0</v>
      </c>
      <c r="G16" s="187">
        <f t="shared" si="3"/>
        <v>0</v>
      </c>
      <c r="H16" s="189">
        <f t="shared" si="3"/>
        <v>0</v>
      </c>
      <c r="I16" s="187">
        <f t="shared" si="3"/>
        <v>5700000</v>
      </c>
      <c r="J16" s="189">
        <f t="shared" si="3"/>
        <v>0</v>
      </c>
      <c r="K16" s="187">
        <f t="shared" si="3"/>
        <v>17412500</v>
      </c>
      <c r="L16" s="187">
        <f t="shared" si="3"/>
        <v>2715000</v>
      </c>
      <c r="M16" s="189">
        <f t="shared" si="3"/>
        <v>0</v>
      </c>
      <c r="N16" s="189">
        <f t="shared" si="3"/>
        <v>0</v>
      </c>
      <c r="O16" s="188">
        <f t="shared" si="2"/>
        <v>31977500</v>
      </c>
    </row>
    <row r="17" spans="1:15" s="4" customFormat="1" ht="19.5" customHeight="1" x14ac:dyDescent="0.2">
      <c r="A17" s="11" t="s">
        <v>7</v>
      </c>
      <c r="B17" s="12" t="s">
        <v>19</v>
      </c>
      <c r="C17" s="3">
        <f>C18+C19</f>
        <v>20065000</v>
      </c>
      <c r="D17" s="3">
        <f t="shared" ref="D17:N17" si="4">D18+D19</f>
        <v>900000</v>
      </c>
      <c r="E17" s="118">
        <f t="shared" si="4"/>
        <v>0</v>
      </c>
      <c r="F17" s="118">
        <f t="shared" si="4"/>
        <v>0</v>
      </c>
      <c r="G17" s="3">
        <f t="shared" si="4"/>
        <v>0</v>
      </c>
      <c r="H17" s="118">
        <f t="shared" si="4"/>
        <v>0</v>
      </c>
      <c r="I17" s="3">
        <f t="shared" si="4"/>
        <v>750000</v>
      </c>
      <c r="J17" s="118">
        <f t="shared" si="4"/>
        <v>0</v>
      </c>
      <c r="K17" s="3">
        <f t="shared" si="4"/>
        <v>1725000</v>
      </c>
      <c r="L17" s="3">
        <f t="shared" si="4"/>
        <v>450000</v>
      </c>
      <c r="M17" s="118">
        <f t="shared" si="4"/>
        <v>0</v>
      </c>
      <c r="N17" s="118">
        <f t="shared" si="4"/>
        <v>0</v>
      </c>
      <c r="O17" s="117">
        <f t="shared" si="2"/>
        <v>3825000</v>
      </c>
    </row>
    <row r="18" spans="1:15" ht="25.5" x14ac:dyDescent="0.2">
      <c r="A18" s="13"/>
      <c r="B18" s="14" t="s">
        <v>20</v>
      </c>
      <c r="C18" s="7">
        <v>18865000</v>
      </c>
      <c r="D18" s="7">
        <f>'[1]REKAP BLN INI'!K20</f>
        <v>900000</v>
      </c>
      <c r="E18" s="101"/>
      <c r="F18" s="101"/>
      <c r="G18" s="7"/>
      <c r="H18" s="101"/>
      <c r="I18" s="7">
        <v>450000</v>
      </c>
      <c r="J18" s="101"/>
      <c r="K18" s="7">
        <v>1725000</v>
      </c>
      <c r="L18" s="7">
        <v>450000</v>
      </c>
      <c r="M18" s="101"/>
      <c r="N18" s="101"/>
      <c r="O18" s="125">
        <f t="shared" si="2"/>
        <v>3525000</v>
      </c>
    </row>
    <row r="19" spans="1:15" ht="25.5" x14ac:dyDescent="0.2">
      <c r="A19" s="13"/>
      <c r="B19" s="14" t="s">
        <v>21</v>
      </c>
      <c r="C19" s="7">
        <v>1200000</v>
      </c>
      <c r="D19" s="7">
        <f>'[1]REKAP BLN INI'!K21</f>
        <v>0</v>
      </c>
      <c r="E19" s="101"/>
      <c r="F19" s="101"/>
      <c r="G19" s="7"/>
      <c r="H19" s="101"/>
      <c r="I19" s="7">
        <v>300000</v>
      </c>
      <c r="J19" s="101"/>
      <c r="K19" s="7"/>
      <c r="L19" s="7"/>
      <c r="M19" s="101"/>
      <c r="N19" s="101"/>
      <c r="O19" s="125">
        <f t="shared" si="2"/>
        <v>300000</v>
      </c>
    </row>
    <row r="20" spans="1:15" s="4" customFormat="1" ht="30.75" customHeight="1" x14ac:dyDescent="0.2">
      <c r="A20" s="11" t="s">
        <v>9</v>
      </c>
      <c r="B20" s="15" t="s">
        <v>22</v>
      </c>
      <c r="C20" s="3">
        <f>C21+C22</f>
        <v>1980000</v>
      </c>
      <c r="D20" s="3">
        <f t="shared" ref="D20:N20" si="5">D21+D22</f>
        <v>150000</v>
      </c>
      <c r="E20" s="118">
        <f t="shared" si="5"/>
        <v>0</v>
      </c>
      <c r="F20" s="118">
        <f t="shared" si="5"/>
        <v>0</v>
      </c>
      <c r="G20" s="3">
        <f t="shared" si="5"/>
        <v>0</v>
      </c>
      <c r="H20" s="118">
        <f t="shared" si="5"/>
        <v>0</v>
      </c>
      <c r="I20" s="3">
        <f t="shared" si="5"/>
        <v>0</v>
      </c>
      <c r="J20" s="118">
        <f t="shared" si="5"/>
        <v>0</v>
      </c>
      <c r="K20" s="3">
        <f t="shared" si="5"/>
        <v>0</v>
      </c>
      <c r="L20" s="3">
        <f t="shared" si="5"/>
        <v>0</v>
      </c>
      <c r="M20" s="118">
        <f t="shared" si="5"/>
        <v>0</v>
      </c>
      <c r="N20" s="118">
        <f t="shared" si="5"/>
        <v>0</v>
      </c>
      <c r="O20" s="117">
        <f t="shared" si="2"/>
        <v>150000</v>
      </c>
    </row>
    <row r="21" spans="1:15" ht="34.5" customHeight="1" x14ac:dyDescent="0.2">
      <c r="A21" s="13"/>
      <c r="B21" s="14" t="s">
        <v>23</v>
      </c>
      <c r="C21" s="7">
        <v>1230000</v>
      </c>
      <c r="D21" s="125">
        <f>'[1]REKAP BLN INI'!K23</f>
        <v>0</v>
      </c>
      <c r="E21" s="101"/>
      <c r="F21" s="101"/>
      <c r="G21" s="7"/>
      <c r="H21" s="101"/>
      <c r="I21" s="7">
        <v>0</v>
      </c>
      <c r="J21" s="101"/>
      <c r="K21" s="7"/>
      <c r="L21" s="7"/>
      <c r="M21" s="101"/>
      <c r="N21" s="101"/>
      <c r="O21" s="125">
        <f t="shared" si="2"/>
        <v>0</v>
      </c>
    </row>
    <row r="22" spans="1:15" ht="18" customHeight="1" x14ac:dyDescent="0.2">
      <c r="A22" s="13"/>
      <c r="B22" s="14" t="s">
        <v>24</v>
      </c>
      <c r="C22" s="7">
        <v>750000</v>
      </c>
      <c r="D22" s="125">
        <f>'[1]REKAP BLN INI'!K24</f>
        <v>150000</v>
      </c>
      <c r="E22" s="101"/>
      <c r="F22" s="101"/>
      <c r="G22" s="7"/>
      <c r="H22" s="101"/>
      <c r="I22" s="7"/>
      <c r="J22" s="101"/>
      <c r="K22" s="7"/>
      <c r="L22" s="7"/>
      <c r="M22" s="101"/>
      <c r="N22" s="101"/>
      <c r="O22" s="125">
        <f t="shared" si="2"/>
        <v>150000</v>
      </c>
    </row>
    <row r="23" spans="1:15" s="4" customFormat="1" ht="31.5" customHeight="1" x14ac:dyDescent="0.2">
      <c r="A23" s="11" t="s">
        <v>11</v>
      </c>
      <c r="B23" s="15" t="s">
        <v>25</v>
      </c>
      <c r="C23" s="3">
        <f>C24</f>
        <v>45160000</v>
      </c>
      <c r="D23" s="118">
        <f t="shared" ref="D23:N23" si="6">D24</f>
        <v>4725000</v>
      </c>
      <c r="E23" s="118">
        <f t="shared" si="6"/>
        <v>0</v>
      </c>
      <c r="F23" s="118">
        <f t="shared" si="6"/>
        <v>0</v>
      </c>
      <c r="G23" s="3">
        <f t="shared" si="6"/>
        <v>0</v>
      </c>
      <c r="H23" s="118">
        <f t="shared" si="6"/>
        <v>0</v>
      </c>
      <c r="I23" s="3">
        <f t="shared" si="6"/>
        <v>3600000</v>
      </c>
      <c r="J23" s="118">
        <f t="shared" si="6"/>
        <v>0</v>
      </c>
      <c r="K23" s="3">
        <v>7950000</v>
      </c>
      <c r="L23" s="3">
        <f t="shared" si="6"/>
        <v>825000</v>
      </c>
      <c r="M23" s="118">
        <f t="shared" si="6"/>
        <v>0</v>
      </c>
      <c r="N23" s="118">
        <f t="shared" si="6"/>
        <v>0</v>
      </c>
      <c r="O23" s="117">
        <f t="shared" si="2"/>
        <v>17100000</v>
      </c>
    </row>
    <row r="24" spans="1:15" ht="32.25" customHeight="1" x14ac:dyDescent="0.2">
      <c r="A24" s="13"/>
      <c r="B24" s="14" t="s">
        <v>26</v>
      </c>
      <c r="C24" s="7">
        <v>45160000</v>
      </c>
      <c r="D24" s="125">
        <f>'[1]REKAP BLN INI'!K26</f>
        <v>4725000</v>
      </c>
      <c r="E24" s="101"/>
      <c r="F24" s="101"/>
      <c r="G24" s="7"/>
      <c r="H24" s="101"/>
      <c r="I24" s="7">
        <v>3600000</v>
      </c>
      <c r="J24" s="101"/>
      <c r="K24" s="7">
        <v>7950000</v>
      </c>
      <c r="L24" s="7">
        <v>825000</v>
      </c>
      <c r="M24" s="101"/>
      <c r="N24" s="101"/>
      <c r="O24" s="125">
        <f t="shared" si="2"/>
        <v>17100000</v>
      </c>
    </row>
    <row r="25" spans="1:15" s="4" customFormat="1" ht="31.5" customHeight="1" x14ac:dyDescent="0.2">
      <c r="A25" s="11" t="s">
        <v>13</v>
      </c>
      <c r="B25" s="15" t="s">
        <v>27</v>
      </c>
      <c r="C25" s="3">
        <f>C26+C27</f>
        <v>27740000</v>
      </c>
      <c r="D25" s="118">
        <f t="shared" ref="D25:N25" si="7">D26+D27</f>
        <v>0</v>
      </c>
      <c r="E25" s="118">
        <f t="shared" si="7"/>
        <v>0</v>
      </c>
      <c r="F25" s="118">
        <f t="shared" si="7"/>
        <v>0</v>
      </c>
      <c r="G25" s="3">
        <f t="shared" si="7"/>
        <v>0</v>
      </c>
      <c r="H25" s="118">
        <f t="shared" si="7"/>
        <v>0</v>
      </c>
      <c r="I25" s="3">
        <f t="shared" si="7"/>
        <v>0</v>
      </c>
      <c r="J25" s="118">
        <f t="shared" si="7"/>
        <v>0</v>
      </c>
      <c r="K25" s="3">
        <f t="shared" si="7"/>
        <v>0</v>
      </c>
      <c r="L25" s="3">
        <f t="shared" si="7"/>
        <v>0</v>
      </c>
      <c r="M25" s="118">
        <f t="shared" si="7"/>
        <v>0</v>
      </c>
      <c r="N25" s="118">
        <f t="shared" si="7"/>
        <v>0</v>
      </c>
      <c r="O25" s="117">
        <f t="shared" si="2"/>
        <v>0</v>
      </c>
    </row>
    <row r="26" spans="1:15" ht="25.5" x14ac:dyDescent="0.2">
      <c r="A26" s="13"/>
      <c r="B26" s="14" t="s">
        <v>28</v>
      </c>
      <c r="C26" s="7">
        <v>16927500</v>
      </c>
      <c r="D26" s="125">
        <f>'[1]REKAP BLN INI'!K28</f>
        <v>0</v>
      </c>
      <c r="E26" s="101"/>
      <c r="F26" s="101"/>
      <c r="G26" s="7"/>
      <c r="H26" s="101"/>
      <c r="I26" s="7">
        <v>0</v>
      </c>
      <c r="J26" s="101"/>
      <c r="K26" s="7"/>
      <c r="L26" s="7">
        <v>0</v>
      </c>
      <c r="M26" s="101"/>
      <c r="N26" s="101"/>
      <c r="O26" s="125">
        <f t="shared" si="2"/>
        <v>0</v>
      </c>
    </row>
    <row r="27" spans="1:15" ht="18" customHeight="1" x14ac:dyDescent="0.2">
      <c r="A27" s="13"/>
      <c r="B27" s="16" t="s">
        <v>29</v>
      </c>
      <c r="C27" s="7">
        <v>10812500</v>
      </c>
      <c r="D27" s="125">
        <f>'[1]REKAP BLN INI'!K29</f>
        <v>0</v>
      </c>
      <c r="E27" s="101"/>
      <c r="F27" s="101"/>
      <c r="G27" s="7"/>
      <c r="H27" s="101"/>
      <c r="I27" s="7">
        <v>0</v>
      </c>
      <c r="J27" s="101"/>
      <c r="K27" s="7"/>
      <c r="L27" s="7">
        <v>0</v>
      </c>
      <c r="M27" s="101"/>
      <c r="N27" s="101"/>
      <c r="O27" s="125">
        <f t="shared" si="2"/>
        <v>0</v>
      </c>
    </row>
    <row r="28" spans="1:15" s="4" customFormat="1" x14ac:dyDescent="0.2">
      <c r="A28" s="11" t="s">
        <v>15</v>
      </c>
      <c r="B28" s="12" t="s">
        <v>30</v>
      </c>
      <c r="C28" s="3">
        <v>7500000</v>
      </c>
      <c r="D28" s="117">
        <f>'[1]REKAP BLN INI'!K30</f>
        <v>75000</v>
      </c>
      <c r="E28" s="118"/>
      <c r="F28" s="118"/>
      <c r="G28" s="3"/>
      <c r="H28" s="118"/>
      <c r="I28" s="3"/>
      <c r="J28" s="118"/>
      <c r="K28" s="3">
        <v>225000</v>
      </c>
      <c r="L28" s="3">
        <v>0</v>
      </c>
      <c r="M28" s="118"/>
      <c r="N28" s="118"/>
      <c r="O28" s="117">
        <f t="shared" si="2"/>
        <v>300000</v>
      </c>
    </row>
    <row r="29" spans="1:15" s="4" customFormat="1" ht="25.5" x14ac:dyDescent="0.2">
      <c r="A29" s="11" t="s">
        <v>31</v>
      </c>
      <c r="B29" s="18" t="s">
        <v>32</v>
      </c>
      <c r="C29" s="3">
        <v>0</v>
      </c>
      <c r="D29" s="117">
        <f>'[1]REKAP BLN INI'!K31</f>
        <v>0</v>
      </c>
      <c r="E29" s="118"/>
      <c r="F29" s="118"/>
      <c r="G29" s="3"/>
      <c r="H29" s="118"/>
      <c r="I29" s="3">
        <v>0</v>
      </c>
      <c r="J29" s="118"/>
      <c r="K29" s="3"/>
      <c r="L29" s="3"/>
      <c r="M29" s="118"/>
      <c r="N29" s="118"/>
      <c r="O29" s="117">
        <f t="shared" si="2"/>
        <v>0</v>
      </c>
    </row>
    <row r="30" spans="1:15" s="4" customFormat="1" x14ac:dyDescent="0.2">
      <c r="A30" s="11" t="s">
        <v>33</v>
      </c>
      <c r="B30" s="18" t="s">
        <v>34</v>
      </c>
      <c r="C30" s="3">
        <v>14400000</v>
      </c>
      <c r="D30" s="117">
        <f>'[1]REKAP BLN INI'!K32</f>
        <v>0</v>
      </c>
      <c r="E30" s="118"/>
      <c r="F30" s="118"/>
      <c r="G30" s="3"/>
      <c r="H30" s="118"/>
      <c r="I30" s="3">
        <v>150000</v>
      </c>
      <c r="J30" s="118"/>
      <c r="K30" s="3">
        <v>150000</v>
      </c>
      <c r="L30" s="3"/>
      <c r="M30" s="118"/>
      <c r="N30" s="118"/>
      <c r="O30" s="117">
        <f t="shared" si="2"/>
        <v>300000</v>
      </c>
    </row>
    <row r="31" spans="1:15" s="4" customFormat="1" x14ac:dyDescent="0.2">
      <c r="A31" s="11" t="s">
        <v>35</v>
      </c>
      <c r="B31" s="19" t="s">
        <v>36</v>
      </c>
      <c r="C31" s="3">
        <f>43133000-34705000</f>
        <v>8428000</v>
      </c>
      <c r="D31" s="117">
        <f>'[1]REKAP BLN INI'!K33</f>
        <v>0</v>
      </c>
      <c r="E31" s="118"/>
      <c r="F31" s="118"/>
      <c r="G31" s="3"/>
      <c r="H31" s="118"/>
      <c r="I31" s="3">
        <v>450000</v>
      </c>
      <c r="J31" s="118"/>
      <c r="K31" s="3">
        <v>300000</v>
      </c>
      <c r="L31" s="3"/>
      <c r="M31" s="118"/>
      <c r="N31" s="118"/>
      <c r="O31" s="117">
        <f t="shared" si="2"/>
        <v>750000</v>
      </c>
    </row>
    <row r="32" spans="1:15" s="4" customFormat="1" x14ac:dyDescent="0.2">
      <c r="A32" s="11" t="s">
        <v>37</v>
      </c>
      <c r="B32" s="18" t="s">
        <v>38</v>
      </c>
      <c r="C32" s="3">
        <f>105143000-34705000</f>
        <v>70438000</v>
      </c>
      <c r="D32" s="117">
        <f>'[1]REKAP BLN INI'!K34</f>
        <v>0</v>
      </c>
      <c r="E32" s="118"/>
      <c r="F32" s="118"/>
      <c r="G32" s="3"/>
      <c r="H32" s="118"/>
      <c r="I32" s="3"/>
      <c r="J32" s="118"/>
      <c r="K32" s="3">
        <v>6462500</v>
      </c>
      <c r="L32" s="3"/>
      <c r="M32" s="118"/>
      <c r="N32" s="118"/>
      <c r="O32" s="117">
        <f t="shared" si="2"/>
        <v>6462500</v>
      </c>
    </row>
    <row r="33" spans="1:15" s="4" customFormat="1" x14ac:dyDescent="0.2">
      <c r="A33" s="11" t="s">
        <v>39</v>
      </c>
      <c r="B33" s="19" t="s">
        <v>40</v>
      </c>
      <c r="C33" s="3">
        <f>C34+C35</f>
        <v>11791000</v>
      </c>
      <c r="D33" s="3">
        <f t="shared" ref="D33:N33" si="8">D34+D35</f>
        <v>150000</v>
      </c>
      <c r="E33" s="118">
        <f t="shared" si="8"/>
        <v>0</v>
      </c>
      <c r="F33" s="118">
        <f t="shared" si="8"/>
        <v>0</v>
      </c>
      <c r="G33" s="3">
        <f t="shared" si="8"/>
        <v>0</v>
      </c>
      <c r="H33" s="118">
        <f t="shared" si="8"/>
        <v>0</v>
      </c>
      <c r="I33" s="3">
        <f t="shared" si="8"/>
        <v>600000</v>
      </c>
      <c r="J33" s="118">
        <f t="shared" si="8"/>
        <v>0</v>
      </c>
      <c r="K33" s="3">
        <f t="shared" si="8"/>
        <v>300000</v>
      </c>
      <c r="L33" s="3">
        <f t="shared" si="8"/>
        <v>0</v>
      </c>
      <c r="M33" s="118">
        <f t="shared" si="8"/>
        <v>0</v>
      </c>
      <c r="N33" s="118">
        <f t="shared" si="8"/>
        <v>0</v>
      </c>
      <c r="O33" s="117">
        <f t="shared" si="2"/>
        <v>1050000</v>
      </c>
    </row>
    <row r="34" spans="1:15" ht="25.5" x14ac:dyDescent="0.2">
      <c r="A34" s="13"/>
      <c r="B34" s="17" t="s">
        <v>41</v>
      </c>
      <c r="C34" s="20">
        <v>9041000</v>
      </c>
      <c r="D34" s="125">
        <f>'[1]REKAP BLN INI'!K36</f>
        <v>150000</v>
      </c>
      <c r="E34" s="101"/>
      <c r="F34" s="101"/>
      <c r="G34" s="7"/>
      <c r="H34" s="101"/>
      <c r="I34" s="7">
        <v>600000</v>
      </c>
      <c r="J34" s="101"/>
      <c r="K34" s="7">
        <v>300000</v>
      </c>
      <c r="L34" s="7"/>
      <c r="M34" s="101"/>
      <c r="N34" s="101"/>
      <c r="O34" s="125">
        <f t="shared" si="2"/>
        <v>1050000</v>
      </c>
    </row>
    <row r="35" spans="1:15" ht="25.5" x14ac:dyDescent="0.2">
      <c r="A35" s="13"/>
      <c r="B35" s="17" t="s">
        <v>42</v>
      </c>
      <c r="C35" s="7">
        <v>2750000</v>
      </c>
      <c r="D35" s="125">
        <f>'[1]REKAP BLN INI'!K37</f>
        <v>0</v>
      </c>
      <c r="E35" s="101"/>
      <c r="F35" s="101"/>
      <c r="G35" s="7"/>
      <c r="H35" s="101"/>
      <c r="I35" s="7">
        <v>0</v>
      </c>
      <c r="J35" s="101"/>
      <c r="K35" s="7"/>
      <c r="L35" s="7"/>
      <c r="M35" s="101"/>
      <c r="N35" s="101"/>
      <c r="O35" s="125">
        <f t="shared" si="2"/>
        <v>0</v>
      </c>
    </row>
    <row r="36" spans="1:15" s="4" customFormat="1" ht="38.25" x14ac:dyDescent="0.2">
      <c r="A36" s="11" t="s">
        <v>43</v>
      </c>
      <c r="B36" s="18" t="s">
        <v>44</v>
      </c>
      <c r="C36" s="3">
        <f>C38+C39+C37</f>
        <v>56191000</v>
      </c>
      <c r="D36" s="118">
        <f t="shared" ref="D36:N36" si="9">D38+D39+D37</f>
        <v>0</v>
      </c>
      <c r="E36" s="118">
        <f t="shared" si="9"/>
        <v>0</v>
      </c>
      <c r="F36" s="118">
        <f t="shared" si="9"/>
        <v>0</v>
      </c>
      <c r="G36" s="3">
        <f t="shared" si="9"/>
        <v>0</v>
      </c>
      <c r="H36" s="118">
        <f t="shared" si="9"/>
        <v>0</v>
      </c>
      <c r="I36" s="3">
        <f t="shared" si="9"/>
        <v>150000</v>
      </c>
      <c r="J36" s="118">
        <f t="shared" si="9"/>
        <v>0</v>
      </c>
      <c r="K36" s="3">
        <f t="shared" si="9"/>
        <v>0</v>
      </c>
      <c r="L36" s="3">
        <f t="shared" si="9"/>
        <v>1440000</v>
      </c>
      <c r="M36" s="118">
        <f t="shared" si="9"/>
        <v>0</v>
      </c>
      <c r="N36" s="118">
        <f t="shared" si="9"/>
        <v>0</v>
      </c>
      <c r="O36" s="117">
        <f t="shared" si="2"/>
        <v>1590000</v>
      </c>
    </row>
    <row r="37" spans="1:15" ht="25.5" x14ac:dyDescent="0.2">
      <c r="A37" s="13"/>
      <c r="B37" s="21" t="s">
        <v>45</v>
      </c>
      <c r="C37" s="20">
        <v>16340500</v>
      </c>
      <c r="D37" s="101">
        <f>'[1]REKAP BLN INI'!K39</f>
        <v>0</v>
      </c>
      <c r="E37" s="101">
        <f t="shared" ref="E37:N37" si="10">E38+E39+E40</f>
        <v>0</v>
      </c>
      <c r="F37" s="101">
        <f t="shared" si="10"/>
        <v>0</v>
      </c>
      <c r="G37" s="7">
        <f t="shared" si="10"/>
        <v>0</v>
      </c>
      <c r="H37" s="101">
        <f t="shared" si="10"/>
        <v>0</v>
      </c>
      <c r="I37" s="7">
        <v>0</v>
      </c>
      <c r="J37" s="101">
        <f t="shared" si="10"/>
        <v>0</v>
      </c>
      <c r="K37" s="7">
        <v>0</v>
      </c>
      <c r="L37" s="7">
        <v>0</v>
      </c>
      <c r="M37" s="101">
        <f t="shared" si="10"/>
        <v>0</v>
      </c>
      <c r="N37" s="101">
        <f t="shared" si="10"/>
        <v>0</v>
      </c>
      <c r="O37" s="125">
        <f t="shared" si="2"/>
        <v>0</v>
      </c>
    </row>
    <row r="38" spans="1:15" ht="25.5" x14ac:dyDescent="0.2">
      <c r="A38" s="13"/>
      <c r="B38" s="17" t="s">
        <v>46</v>
      </c>
      <c r="C38" s="7">
        <v>450000</v>
      </c>
      <c r="D38" s="125">
        <f>'[1]REKAP BLN INI'!K40</f>
        <v>0</v>
      </c>
      <c r="E38" s="101"/>
      <c r="F38" s="101"/>
      <c r="G38" s="7"/>
      <c r="H38" s="101"/>
      <c r="I38" s="7"/>
      <c r="J38" s="101"/>
      <c r="K38" s="7"/>
      <c r="L38" s="7"/>
      <c r="M38" s="101"/>
      <c r="N38" s="101"/>
      <c r="O38" s="125">
        <f t="shared" si="2"/>
        <v>0</v>
      </c>
    </row>
    <row r="39" spans="1:15" ht="25.5" x14ac:dyDescent="0.2">
      <c r="A39" s="13"/>
      <c r="B39" s="17" t="s">
        <v>47</v>
      </c>
      <c r="C39" s="7">
        <v>39400500</v>
      </c>
      <c r="D39" s="125">
        <f>'[1]REKAP BLN INI'!K41</f>
        <v>0</v>
      </c>
      <c r="E39" s="101"/>
      <c r="F39" s="101"/>
      <c r="G39" s="7"/>
      <c r="H39" s="101"/>
      <c r="I39" s="7">
        <v>150000</v>
      </c>
      <c r="J39" s="101"/>
      <c r="K39" s="7"/>
      <c r="L39" s="7">
        <f>16*90000</f>
        <v>1440000</v>
      </c>
      <c r="M39" s="101"/>
      <c r="N39" s="101"/>
      <c r="O39" s="125">
        <f t="shared" si="2"/>
        <v>1590000</v>
      </c>
    </row>
    <row r="40" spans="1:15" s="4" customFormat="1" ht="19.5" customHeight="1" x14ac:dyDescent="0.2">
      <c r="A40" s="11" t="s">
        <v>48</v>
      </c>
      <c r="B40" s="169" t="s">
        <v>49</v>
      </c>
      <c r="C40" s="3">
        <v>1050000</v>
      </c>
      <c r="D40" s="117">
        <f>'[1]REKAP BLN INI'!K42</f>
        <v>150000</v>
      </c>
      <c r="E40" s="118"/>
      <c r="F40" s="118"/>
      <c r="G40" s="3"/>
      <c r="H40" s="118"/>
      <c r="I40" s="3"/>
      <c r="J40" s="118"/>
      <c r="K40" s="3">
        <v>300000</v>
      </c>
      <c r="L40" s="3"/>
      <c r="M40" s="118"/>
      <c r="N40" s="118"/>
      <c r="O40" s="117">
        <f t="shared" si="2"/>
        <v>450000</v>
      </c>
    </row>
    <row r="41" spans="1:15" s="4" customFormat="1" ht="19.5" customHeight="1" x14ac:dyDescent="0.2">
      <c r="A41" s="11" t="s">
        <v>50</v>
      </c>
      <c r="B41" s="169" t="s">
        <v>51</v>
      </c>
      <c r="C41" s="3">
        <v>0</v>
      </c>
      <c r="D41" s="117">
        <f>'[1]REKAP BLN INI'!K43</f>
        <v>0</v>
      </c>
      <c r="E41" s="118"/>
      <c r="F41" s="118"/>
      <c r="G41" s="3"/>
      <c r="H41" s="118"/>
      <c r="I41" s="3"/>
      <c r="J41" s="118"/>
      <c r="K41" s="3"/>
      <c r="L41" s="3"/>
      <c r="M41" s="118"/>
      <c r="N41" s="118"/>
      <c r="O41" s="117">
        <f t="shared" si="2"/>
        <v>0</v>
      </c>
    </row>
    <row r="42" spans="1:15" s="4" customFormat="1" ht="19.5" customHeight="1" x14ac:dyDescent="0.2">
      <c r="A42" s="11" t="s">
        <v>52</v>
      </c>
      <c r="B42" s="18" t="s">
        <v>53</v>
      </c>
      <c r="C42" s="3">
        <v>0</v>
      </c>
      <c r="D42" s="117">
        <f>'[1]REKAP BLN INI'!K44</f>
        <v>0</v>
      </c>
      <c r="E42" s="118"/>
      <c r="F42" s="118"/>
      <c r="G42" s="3"/>
      <c r="H42" s="118"/>
      <c r="I42" s="3"/>
      <c r="J42" s="118"/>
      <c r="K42" s="3"/>
      <c r="L42" s="3"/>
      <c r="M42" s="118"/>
      <c r="N42" s="118"/>
      <c r="O42" s="117">
        <f t="shared" si="2"/>
        <v>0</v>
      </c>
    </row>
    <row r="43" spans="1:15" ht="25.5" x14ac:dyDescent="0.2">
      <c r="A43" s="168" t="s">
        <v>54</v>
      </c>
      <c r="B43" s="196" t="s">
        <v>55</v>
      </c>
      <c r="C43" s="197">
        <f>C44+C46+C47+C48+C49</f>
        <v>47662500</v>
      </c>
      <c r="D43" s="198">
        <f>D44+D46+D47+D48+D49</f>
        <v>150000</v>
      </c>
      <c r="E43" s="199">
        <f t="shared" ref="E43:N43" si="11">E44+E46+E47+E48+E49</f>
        <v>0</v>
      </c>
      <c r="F43" s="199">
        <f t="shared" si="11"/>
        <v>0</v>
      </c>
      <c r="G43" s="197">
        <f t="shared" si="11"/>
        <v>0</v>
      </c>
      <c r="H43" s="199">
        <f t="shared" si="11"/>
        <v>0</v>
      </c>
      <c r="I43" s="197">
        <f t="shared" si="11"/>
        <v>0</v>
      </c>
      <c r="J43" s="199">
        <f t="shared" si="11"/>
        <v>0</v>
      </c>
      <c r="K43" s="197">
        <f t="shared" si="11"/>
        <v>3875000</v>
      </c>
      <c r="L43" s="197">
        <f t="shared" si="11"/>
        <v>0</v>
      </c>
      <c r="M43" s="199">
        <f t="shared" si="11"/>
        <v>0</v>
      </c>
      <c r="N43" s="199">
        <f t="shared" si="11"/>
        <v>0</v>
      </c>
      <c r="O43" s="198">
        <f t="shared" si="2"/>
        <v>4025000</v>
      </c>
    </row>
    <row r="44" spans="1:15" x14ac:dyDescent="0.2">
      <c r="A44" s="180" t="s">
        <v>56</v>
      </c>
      <c r="B44" s="21" t="s">
        <v>57</v>
      </c>
      <c r="C44" s="22">
        <f>C45</f>
        <v>11437500</v>
      </c>
      <c r="D44" s="72">
        <f t="shared" ref="D44:N44" si="12">D45</f>
        <v>0</v>
      </c>
      <c r="E44" s="72">
        <f t="shared" si="12"/>
        <v>0</v>
      </c>
      <c r="F44" s="72">
        <f t="shared" si="12"/>
        <v>0</v>
      </c>
      <c r="G44" s="22">
        <f t="shared" si="12"/>
        <v>0</v>
      </c>
      <c r="H44" s="72">
        <f t="shared" si="12"/>
        <v>0</v>
      </c>
      <c r="I44" s="22">
        <f t="shared" si="12"/>
        <v>0</v>
      </c>
      <c r="J44" s="72">
        <f t="shared" si="12"/>
        <v>0</v>
      </c>
      <c r="K44" s="22">
        <f t="shared" si="12"/>
        <v>0</v>
      </c>
      <c r="L44" s="22">
        <f t="shared" si="12"/>
        <v>0</v>
      </c>
      <c r="M44" s="72">
        <f t="shared" si="12"/>
        <v>0</v>
      </c>
      <c r="N44" s="72">
        <f t="shared" si="12"/>
        <v>0</v>
      </c>
      <c r="O44" s="125">
        <f t="shared" si="2"/>
        <v>0</v>
      </c>
    </row>
    <row r="45" spans="1:15" ht="25.5" x14ac:dyDescent="0.2">
      <c r="A45" s="180"/>
      <c r="B45" s="21" t="s">
        <v>58</v>
      </c>
      <c r="C45" s="23">
        <v>11437500</v>
      </c>
      <c r="D45" s="125">
        <f>'[1]REKAP BLN INI'!K47</f>
        <v>0</v>
      </c>
      <c r="E45" s="101"/>
      <c r="F45" s="101"/>
      <c r="G45" s="7"/>
      <c r="H45" s="101"/>
      <c r="I45" s="7">
        <v>0</v>
      </c>
      <c r="J45" s="101"/>
      <c r="K45" s="7"/>
      <c r="L45" s="7"/>
      <c r="M45" s="101"/>
      <c r="N45" s="101"/>
      <c r="O45" s="125">
        <f t="shared" si="2"/>
        <v>0</v>
      </c>
    </row>
    <row r="46" spans="1:15" x14ac:dyDescent="0.2">
      <c r="A46" s="180" t="s">
        <v>59</v>
      </c>
      <c r="B46" s="181" t="s">
        <v>60</v>
      </c>
      <c r="C46" s="3">
        <v>7350000</v>
      </c>
      <c r="D46" s="125">
        <f>'[1]REKAP BLN INI'!K48</f>
        <v>0</v>
      </c>
      <c r="E46" s="101"/>
      <c r="F46" s="101"/>
      <c r="G46" s="7"/>
      <c r="H46" s="101"/>
      <c r="I46" s="7">
        <v>0</v>
      </c>
      <c r="J46" s="101"/>
      <c r="K46" s="7"/>
      <c r="L46" s="7"/>
      <c r="M46" s="101"/>
      <c r="N46" s="101"/>
      <c r="O46" s="125">
        <f t="shared" si="2"/>
        <v>0</v>
      </c>
    </row>
    <row r="47" spans="1:15" x14ac:dyDescent="0.2">
      <c r="A47" s="180" t="s">
        <v>61</v>
      </c>
      <c r="B47" s="21" t="s">
        <v>62</v>
      </c>
      <c r="C47" s="3">
        <v>5850000</v>
      </c>
      <c r="D47" s="125">
        <f>'[1]REKAP BLN INI'!K49</f>
        <v>150000</v>
      </c>
      <c r="E47" s="101"/>
      <c r="F47" s="101"/>
      <c r="G47" s="7"/>
      <c r="H47" s="101"/>
      <c r="I47" s="7">
        <v>0</v>
      </c>
      <c r="J47" s="101"/>
      <c r="K47" s="7"/>
      <c r="L47" s="7"/>
      <c r="M47" s="101"/>
      <c r="N47" s="101"/>
      <c r="O47" s="125">
        <f t="shared" si="2"/>
        <v>150000</v>
      </c>
    </row>
    <row r="48" spans="1:15" x14ac:dyDescent="0.2">
      <c r="A48" s="180" t="s">
        <v>63</v>
      </c>
      <c r="B48" s="21" t="s">
        <v>64</v>
      </c>
      <c r="C48" s="3">
        <v>11475000</v>
      </c>
      <c r="D48" s="125">
        <f>'[1]REKAP BLN INI'!K50</f>
        <v>0</v>
      </c>
      <c r="E48" s="101"/>
      <c r="F48" s="101"/>
      <c r="G48" s="7"/>
      <c r="H48" s="101"/>
      <c r="I48" s="7">
        <v>0</v>
      </c>
      <c r="J48" s="101"/>
      <c r="K48" s="7">
        <v>3875000</v>
      </c>
      <c r="L48" s="7"/>
      <c r="M48" s="101"/>
      <c r="N48" s="101"/>
      <c r="O48" s="125">
        <f t="shared" si="2"/>
        <v>3875000</v>
      </c>
    </row>
    <row r="49" spans="1:15" ht="25.5" x14ac:dyDescent="0.2">
      <c r="A49" s="180" t="s">
        <v>59</v>
      </c>
      <c r="B49" s="21" t="s">
        <v>65</v>
      </c>
      <c r="C49" s="3">
        <v>11550000</v>
      </c>
      <c r="D49" s="125">
        <f>'[1]REKAP BLN INI'!K51</f>
        <v>0</v>
      </c>
      <c r="E49" s="101"/>
      <c r="F49" s="101"/>
      <c r="G49" s="7"/>
      <c r="H49" s="101"/>
      <c r="I49" s="7">
        <v>0</v>
      </c>
      <c r="J49" s="101"/>
      <c r="K49" s="7"/>
      <c r="L49" s="7"/>
      <c r="M49" s="101"/>
      <c r="N49" s="101"/>
      <c r="O49" s="125">
        <f t="shared" si="2"/>
        <v>0</v>
      </c>
    </row>
    <row r="50" spans="1:15" ht="25.5" x14ac:dyDescent="0.2">
      <c r="A50" s="186" t="s">
        <v>66</v>
      </c>
      <c r="B50" s="195" t="s">
        <v>67</v>
      </c>
      <c r="C50" s="187">
        <f>SUM(C51:C54)</f>
        <v>39094500</v>
      </c>
      <c r="D50" s="189">
        <f t="shared" ref="D50:N50" si="13">SUM(D51:D54)</f>
        <v>0</v>
      </c>
      <c r="E50" s="187">
        <f t="shared" si="13"/>
        <v>1535000</v>
      </c>
      <c r="F50" s="189">
        <f t="shared" si="13"/>
        <v>0</v>
      </c>
      <c r="G50" s="187">
        <f t="shared" si="13"/>
        <v>2858500</v>
      </c>
      <c r="H50" s="189">
        <f t="shared" si="13"/>
        <v>0</v>
      </c>
      <c r="I50" s="187">
        <f t="shared" si="13"/>
        <v>1197500</v>
      </c>
      <c r="J50" s="189">
        <f t="shared" si="13"/>
        <v>0</v>
      </c>
      <c r="K50" s="187">
        <f t="shared" si="13"/>
        <v>2135000</v>
      </c>
      <c r="L50" s="187">
        <f t="shared" si="13"/>
        <v>0</v>
      </c>
      <c r="M50" s="189">
        <f t="shared" si="13"/>
        <v>0</v>
      </c>
      <c r="N50" s="189">
        <f t="shared" si="13"/>
        <v>0</v>
      </c>
      <c r="O50" s="188">
        <f t="shared" si="2"/>
        <v>7726000</v>
      </c>
    </row>
    <row r="51" spans="1:15" x14ac:dyDescent="0.2">
      <c r="A51" s="182" t="s">
        <v>7</v>
      </c>
      <c r="B51" s="16" t="s">
        <v>68</v>
      </c>
      <c r="C51" s="7">
        <v>32035000</v>
      </c>
      <c r="D51" s="125">
        <f>'[1]REKAP BLN INI'!K53</f>
        <v>0</v>
      </c>
      <c r="E51" s="7">
        <v>1085000</v>
      </c>
      <c r="F51" s="101"/>
      <c r="G51" s="7"/>
      <c r="H51" s="101"/>
      <c r="I51" s="7">
        <v>1085000</v>
      </c>
      <c r="J51" s="101"/>
      <c r="K51" s="7">
        <v>1985000</v>
      </c>
      <c r="L51" s="7"/>
      <c r="M51" s="101"/>
      <c r="N51" s="101"/>
      <c r="O51" s="125">
        <f t="shared" si="2"/>
        <v>4155000</v>
      </c>
    </row>
    <row r="52" spans="1:15" x14ac:dyDescent="0.2">
      <c r="A52" s="182" t="s">
        <v>9</v>
      </c>
      <c r="B52" s="16" t="s">
        <v>69</v>
      </c>
      <c r="C52" s="7">
        <v>3308500</v>
      </c>
      <c r="D52" s="125">
        <f>'[1]REKAP BLN INI'!K54</f>
        <v>0</v>
      </c>
      <c r="E52" s="7">
        <v>450000</v>
      </c>
      <c r="F52" s="101"/>
      <c r="G52" s="7">
        <v>2858500</v>
      </c>
      <c r="H52" s="101"/>
      <c r="I52" s="7">
        <v>0</v>
      </c>
      <c r="J52" s="101"/>
      <c r="K52" s="7"/>
      <c r="L52" s="7"/>
      <c r="M52" s="101"/>
      <c r="N52" s="101"/>
      <c r="O52" s="125">
        <f t="shared" si="2"/>
        <v>3308500</v>
      </c>
    </row>
    <row r="53" spans="1:15" x14ac:dyDescent="0.2">
      <c r="A53" s="182" t="s">
        <v>11</v>
      </c>
      <c r="B53" s="16" t="s">
        <v>70</v>
      </c>
      <c r="C53" s="7">
        <v>1645000</v>
      </c>
      <c r="D53" s="125">
        <f>'[1]REKAP BLN INI'!K55</f>
        <v>0</v>
      </c>
      <c r="E53" s="101"/>
      <c r="F53" s="101"/>
      <c r="G53" s="7"/>
      <c r="H53" s="101"/>
      <c r="I53" s="7">
        <v>0</v>
      </c>
      <c r="J53" s="101"/>
      <c r="K53" s="7"/>
      <c r="L53" s="7"/>
      <c r="M53" s="101"/>
      <c r="N53" s="101"/>
      <c r="O53" s="125">
        <f t="shared" si="2"/>
        <v>0</v>
      </c>
    </row>
    <row r="54" spans="1:15" x14ac:dyDescent="0.2">
      <c r="A54" s="182" t="s">
        <v>13</v>
      </c>
      <c r="B54" s="183" t="s">
        <v>71</v>
      </c>
      <c r="C54" s="7">
        <v>2106000</v>
      </c>
      <c r="D54" s="125">
        <f>'[1]REKAP BLN INI'!K56</f>
        <v>0</v>
      </c>
      <c r="E54" s="101"/>
      <c r="F54" s="101"/>
      <c r="G54" s="7"/>
      <c r="H54" s="101"/>
      <c r="I54" s="7">
        <f>75000+37500</f>
        <v>112500</v>
      </c>
      <c r="J54" s="101"/>
      <c r="K54" s="7">
        <v>150000</v>
      </c>
      <c r="L54" s="7"/>
      <c r="M54" s="101"/>
      <c r="N54" s="101"/>
      <c r="O54" s="125">
        <f t="shared" si="2"/>
        <v>262500</v>
      </c>
    </row>
    <row r="55" spans="1:15" s="27" customFormat="1" ht="25.5" x14ac:dyDescent="0.25">
      <c r="A55" s="2" t="s">
        <v>72</v>
      </c>
      <c r="B55" s="10" t="s">
        <v>73</v>
      </c>
      <c r="C55" s="26">
        <f>SUM(C56:C60)</f>
        <v>69410000</v>
      </c>
      <c r="D55" s="104">
        <f>SUM(D56:D60)</f>
        <v>3155000</v>
      </c>
      <c r="E55" s="26">
        <f>SUM(E56:E60)</f>
        <v>6300000</v>
      </c>
      <c r="F55" s="104">
        <f t="shared" ref="F55:N55" si="14">SUM(F56:F60)</f>
        <v>0</v>
      </c>
      <c r="G55" s="26">
        <f t="shared" si="14"/>
        <v>6300000</v>
      </c>
      <c r="H55" s="104">
        <f t="shared" si="14"/>
        <v>0</v>
      </c>
      <c r="I55" s="26">
        <f t="shared" si="14"/>
        <v>12600000</v>
      </c>
      <c r="J55" s="104">
        <f t="shared" si="14"/>
        <v>0</v>
      </c>
      <c r="K55" s="26">
        <f t="shared" si="14"/>
        <v>12600000</v>
      </c>
      <c r="L55" s="26">
        <f>SUM(L56:L60)</f>
        <v>6300000</v>
      </c>
      <c r="M55" s="104">
        <f t="shared" si="14"/>
        <v>0</v>
      </c>
      <c r="N55" s="104">
        <f t="shared" si="14"/>
        <v>0</v>
      </c>
      <c r="O55" s="141">
        <f t="shared" si="2"/>
        <v>47255000</v>
      </c>
    </row>
    <row r="56" spans="1:15" x14ac:dyDescent="0.2">
      <c r="A56" s="182" t="s">
        <v>7</v>
      </c>
      <c r="B56" s="16" t="s">
        <v>74</v>
      </c>
      <c r="C56" s="7"/>
      <c r="D56" s="125">
        <f>'[1]REKAP BLN INI'!K58</f>
        <v>0</v>
      </c>
      <c r="E56" s="7"/>
      <c r="F56" s="101"/>
      <c r="G56" s="7"/>
      <c r="H56" s="101"/>
      <c r="I56" s="7"/>
      <c r="J56" s="101"/>
      <c r="K56" s="7"/>
      <c r="L56" s="7"/>
      <c r="M56" s="101"/>
      <c r="N56" s="101"/>
      <c r="O56" s="125">
        <f t="shared" si="2"/>
        <v>0</v>
      </c>
    </row>
    <row r="57" spans="1:15" x14ac:dyDescent="0.2">
      <c r="A57" s="182" t="s">
        <v>9</v>
      </c>
      <c r="B57" s="16" t="s">
        <v>75</v>
      </c>
      <c r="C57" s="7">
        <v>34705000</v>
      </c>
      <c r="D57" s="125">
        <f>'[1]REKAP BLN INI'!K59</f>
        <v>3155000</v>
      </c>
      <c r="E57" s="7">
        <v>3150000</v>
      </c>
      <c r="F57" s="101"/>
      <c r="G57" s="7">
        <v>3150000</v>
      </c>
      <c r="H57" s="101"/>
      <c r="I57" s="7">
        <v>6300000</v>
      </c>
      <c r="J57" s="101"/>
      <c r="K57" s="7">
        <v>6300000</v>
      </c>
      <c r="L57" s="7">
        <v>3150000</v>
      </c>
      <c r="M57" s="101"/>
      <c r="N57" s="101"/>
      <c r="O57" s="125">
        <f t="shared" si="2"/>
        <v>25205000</v>
      </c>
    </row>
    <row r="58" spans="1:15" x14ac:dyDescent="0.2">
      <c r="A58" s="182" t="s">
        <v>11</v>
      </c>
      <c r="B58" s="16" t="s">
        <v>76</v>
      </c>
      <c r="C58" s="7"/>
      <c r="D58" s="125">
        <v>0</v>
      </c>
      <c r="E58" s="7"/>
      <c r="F58" s="101"/>
      <c r="G58" s="7"/>
      <c r="H58" s="101"/>
      <c r="I58" s="7"/>
      <c r="J58" s="101"/>
      <c r="K58" s="7"/>
      <c r="L58" s="1"/>
      <c r="M58" s="101"/>
      <c r="N58" s="101"/>
      <c r="O58" s="125">
        <f t="shared" si="2"/>
        <v>0</v>
      </c>
    </row>
    <row r="59" spans="1:15" x14ac:dyDescent="0.2">
      <c r="A59" s="182" t="s">
        <v>13</v>
      </c>
      <c r="B59" s="16" t="s">
        <v>77</v>
      </c>
      <c r="C59" s="7">
        <v>34705000</v>
      </c>
      <c r="D59" s="101">
        <v>0</v>
      </c>
      <c r="E59" s="7"/>
      <c r="F59" s="101"/>
      <c r="G59" s="7"/>
      <c r="H59" s="101"/>
      <c r="I59" s="7"/>
      <c r="J59" s="101"/>
      <c r="K59" s="7"/>
      <c r="L59" s="7"/>
      <c r="M59" s="101"/>
      <c r="N59" s="101"/>
      <c r="O59" s="125">
        <f t="shared" si="2"/>
        <v>0</v>
      </c>
    </row>
    <row r="60" spans="1:15" x14ac:dyDescent="0.2">
      <c r="A60" s="24" t="s">
        <v>15</v>
      </c>
      <c r="B60" s="25" t="s">
        <v>78</v>
      </c>
      <c r="C60" s="7"/>
      <c r="D60" s="101">
        <f>'[1]REKAP BLN INI'!K62</f>
        <v>0</v>
      </c>
      <c r="E60" s="7">
        <v>3150000</v>
      </c>
      <c r="F60" s="101"/>
      <c r="G60" s="7">
        <v>3150000</v>
      </c>
      <c r="H60" s="101"/>
      <c r="I60" s="7">
        <v>6300000</v>
      </c>
      <c r="J60" s="101"/>
      <c r="K60" s="7">
        <v>6300000</v>
      </c>
      <c r="L60" s="7">
        <v>3150000</v>
      </c>
      <c r="M60" s="101"/>
      <c r="N60" s="101"/>
      <c r="O60" s="125">
        <f t="shared" si="2"/>
        <v>22050000</v>
      </c>
    </row>
    <row r="64" spans="1:15" ht="15.75" x14ac:dyDescent="0.25">
      <c r="M64" s="184" t="s">
        <v>289</v>
      </c>
      <c r="N64" s="184"/>
      <c r="O64" s="185"/>
    </row>
    <row r="65" spans="13:15" ht="15.75" x14ac:dyDescent="0.25">
      <c r="M65" s="184" t="s">
        <v>80</v>
      </c>
      <c r="N65" s="184"/>
      <c r="O65" s="185"/>
    </row>
    <row r="66" spans="13:15" ht="15.75" x14ac:dyDescent="0.25">
      <c r="M66" s="184"/>
      <c r="N66" s="184"/>
      <c r="O66" s="185"/>
    </row>
    <row r="67" spans="13:15" ht="15.75" x14ac:dyDescent="0.25">
      <c r="M67" s="184"/>
      <c r="N67" s="184"/>
      <c r="O67" s="185"/>
    </row>
    <row r="68" spans="13:15" ht="15.75" x14ac:dyDescent="0.25">
      <c r="M68" s="184"/>
      <c r="N68" s="184"/>
      <c r="O68" s="185"/>
    </row>
    <row r="69" spans="13:15" ht="15.75" x14ac:dyDescent="0.25">
      <c r="M69" s="184" t="s">
        <v>290</v>
      </c>
      <c r="N69" s="184"/>
      <c r="O69" s="185"/>
    </row>
    <row r="70" spans="13:15" ht="15.75" x14ac:dyDescent="0.25">
      <c r="M70" s="184" t="s">
        <v>84</v>
      </c>
      <c r="N70" s="184"/>
      <c r="O70" s="185"/>
    </row>
  </sheetData>
  <mergeCells count="7">
    <mergeCell ref="A1:O1"/>
    <mergeCell ref="A2:O2"/>
    <mergeCell ref="A6:A7"/>
    <mergeCell ref="B6:B7"/>
    <mergeCell ref="C6:C7"/>
    <mergeCell ref="D6:N6"/>
    <mergeCell ref="O6:O7"/>
  </mergeCells>
  <pageMargins left="0.25" right="0.25" top="0.75" bottom="0.75" header="0.3" footer="0.3"/>
  <pageSetup paperSize="400" scale="79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PEMANFAATAN BOK OKT 2020</vt:lpstr>
      <vt:lpstr>REKAP SAMPAI OKTOBER 2020</vt:lpstr>
      <vt:lpstr>'REKAP SAMPAI OKTOBER 2020'!Print_Area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dcterms:created xsi:type="dcterms:W3CDTF">2020-10-06T02:49:00Z</dcterms:created>
  <dcterms:modified xsi:type="dcterms:W3CDTF">2020-11-05T01:58:20Z</dcterms:modified>
</cp:coreProperties>
</file>