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. ERNA PKM MELAS 2020\SIIDOLA SEPTEMBER 2020\"/>
    </mc:Choice>
  </mc:AlternateContent>
  <bookViews>
    <workbookView xWindow="0" yWindow="0" windowWidth="24000" windowHeight="9495"/>
  </bookViews>
  <sheets>
    <sheet name="PKK TW 3 20" sheetId="2" r:id="rId1"/>
    <sheet name="REALISASI FISIK SEPTEMBER 20" sheetId="3" r:id="rId2"/>
    <sheet name="Sheet1" sheetId="1" r:id="rId3"/>
  </sheets>
  <externalReferences>
    <externalReference r:id="rId4"/>
    <externalReference r:id="rId5"/>
    <externalReference r:id="rId6"/>
  </externalReferences>
  <definedNames>
    <definedName name="_xlnm.Print_Area" localSheetId="0">'PKK TW 3 20'!$A$1:$N$26</definedName>
    <definedName name="_xlnm.Print_Area" localSheetId="1">'REALISASI FISIK SEPTEMBER 20'!$A$1:$W$133</definedName>
    <definedName name="_xlnm.Print_Titles" localSheetId="0">'PKK TW 3 20'!$4:$5</definedName>
    <definedName name="_xlnm.Print_Titles" localSheetId="1">'REALISASI FISIK SEPTEMBER 20'!$6:$9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121" i="3" l="1"/>
  <c r="P121" i="3"/>
  <c r="O121" i="3"/>
  <c r="Q120" i="3"/>
  <c r="R120" i="3" s="1"/>
  <c r="P120" i="3"/>
  <c r="O120" i="3"/>
  <c r="Q119" i="3"/>
  <c r="R119" i="3" s="1"/>
  <c r="P119" i="3"/>
  <c r="O119" i="3"/>
  <c r="N119" i="3"/>
  <c r="O118" i="3"/>
  <c r="R117" i="3"/>
  <c r="Q117" i="3"/>
  <c r="O117" i="3"/>
  <c r="S117" i="3" s="1"/>
  <c r="T117" i="3" s="1"/>
  <c r="U117" i="3" s="1"/>
  <c r="R116" i="3"/>
  <c r="O116" i="3"/>
  <c r="Q115" i="3"/>
  <c r="R115" i="3" s="1"/>
  <c r="O115" i="3"/>
  <c r="S115" i="3" s="1"/>
  <c r="N115" i="3"/>
  <c r="O114" i="3"/>
  <c r="S113" i="3"/>
  <c r="T113" i="3" s="1"/>
  <c r="U113" i="3" s="1"/>
  <c r="R113" i="3"/>
  <c r="P113" i="3"/>
  <c r="O113" i="3"/>
  <c r="Q112" i="3"/>
  <c r="R112" i="3" s="1"/>
  <c r="O112" i="3"/>
  <c r="P112" i="3" s="1"/>
  <c r="N112" i="3"/>
  <c r="O111" i="3"/>
  <c r="Q110" i="3"/>
  <c r="Q109" i="3" s="1"/>
  <c r="R109" i="3" s="1"/>
  <c r="O110" i="3"/>
  <c r="O109" i="3"/>
  <c r="P109" i="3" s="1"/>
  <c r="N109" i="3"/>
  <c r="O108" i="3"/>
  <c r="R107" i="3"/>
  <c r="O107" i="3"/>
  <c r="S107" i="3" s="1"/>
  <c r="T107" i="3" s="1"/>
  <c r="U107" i="3" s="1"/>
  <c r="Q106" i="3"/>
  <c r="O106" i="3"/>
  <c r="S106" i="3" s="1"/>
  <c r="T106" i="3" s="1"/>
  <c r="U106" i="3" s="1"/>
  <c r="N106" i="3"/>
  <c r="R106" i="3" s="1"/>
  <c r="O105" i="3"/>
  <c r="Q104" i="3"/>
  <c r="R104" i="3" s="1"/>
  <c r="O104" i="3"/>
  <c r="P104" i="3" s="1"/>
  <c r="Q103" i="3"/>
  <c r="O103" i="3"/>
  <c r="P103" i="3" s="1"/>
  <c r="N103" i="3"/>
  <c r="O102" i="3"/>
  <c r="Q101" i="3"/>
  <c r="R101" i="3" s="1"/>
  <c r="O101" i="3"/>
  <c r="P101" i="3" s="1"/>
  <c r="Q100" i="3"/>
  <c r="O100" i="3"/>
  <c r="P100" i="3" s="1"/>
  <c r="N100" i="3"/>
  <c r="O99" i="3"/>
  <c r="O98" i="3"/>
  <c r="Q97" i="3"/>
  <c r="R97" i="3" s="1"/>
  <c r="O97" i="3"/>
  <c r="P97" i="3" s="1"/>
  <c r="Q96" i="3"/>
  <c r="R96" i="3" s="1"/>
  <c r="O96" i="3"/>
  <c r="S96" i="3" s="1"/>
  <c r="T96" i="3" s="1"/>
  <c r="U96" i="3" s="1"/>
  <c r="S95" i="3"/>
  <c r="T95" i="3" s="1"/>
  <c r="U95" i="3" s="1"/>
  <c r="O95" i="3"/>
  <c r="N95" i="3"/>
  <c r="O94" i="3"/>
  <c r="S93" i="3"/>
  <c r="T93" i="3" s="1"/>
  <c r="U93" i="3" s="1"/>
  <c r="R93" i="3"/>
  <c r="O93" i="3"/>
  <c r="P93" i="3" s="1"/>
  <c r="Q92" i="3"/>
  <c r="R92" i="3" s="1"/>
  <c r="O92" i="3"/>
  <c r="N92" i="3"/>
  <c r="O91" i="3"/>
  <c r="R90" i="3"/>
  <c r="O90" i="3"/>
  <c r="S90" i="3" s="1"/>
  <c r="T90" i="3" s="1"/>
  <c r="U90" i="3" s="1"/>
  <c r="Q89" i="3"/>
  <c r="O89" i="3"/>
  <c r="S89" i="3" s="1"/>
  <c r="N89" i="3"/>
  <c r="R89" i="3" s="1"/>
  <c r="O88" i="3"/>
  <c r="Q87" i="3"/>
  <c r="O87" i="3"/>
  <c r="P87" i="3" s="1"/>
  <c r="R86" i="3"/>
  <c r="O86" i="3"/>
  <c r="R85" i="3"/>
  <c r="O85" i="3"/>
  <c r="S85" i="3" s="1"/>
  <c r="T85" i="3" s="1"/>
  <c r="U85" i="3" s="1"/>
  <c r="O84" i="3"/>
  <c r="P84" i="3" s="1"/>
  <c r="N84" i="3"/>
  <c r="O83" i="3"/>
  <c r="Q82" i="3"/>
  <c r="R82" i="3" s="1"/>
  <c r="O82" i="3"/>
  <c r="P82" i="3" s="1"/>
  <c r="R81" i="3"/>
  <c r="O81" i="3"/>
  <c r="S81" i="3" s="1"/>
  <c r="T81" i="3" s="1"/>
  <c r="R80" i="3"/>
  <c r="O80" i="3"/>
  <c r="P80" i="3" s="1"/>
  <c r="O79" i="3"/>
  <c r="N79" i="3"/>
  <c r="O78" i="3"/>
  <c r="R77" i="3"/>
  <c r="O77" i="3"/>
  <c r="P77" i="3" s="1"/>
  <c r="O76" i="3"/>
  <c r="R75" i="3"/>
  <c r="O75" i="3"/>
  <c r="S75" i="3" s="1"/>
  <c r="T75" i="3" s="1"/>
  <c r="U75" i="3" s="1"/>
  <c r="S74" i="3"/>
  <c r="T74" i="3" s="1"/>
  <c r="U74" i="3" s="1"/>
  <c r="R74" i="3"/>
  <c r="O74" i="3"/>
  <c r="P74" i="3" s="1"/>
  <c r="Q73" i="3"/>
  <c r="Q72" i="3" s="1"/>
  <c r="R72" i="3" s="1"/>
  <c r="O73" i="3"/>
  <c r="P73" i="3" s="1"/>
  <c r="O72" i="3"/>
  <c r="P72" i="3" s="1"/>
  <c r="N72" i="3"/>
  <c r="O71" i="3"/>
  <c r="R70" i="3"/>
  <c r="O70" i="3"/>
  <c r="S70" i="3" s="1"/>
  <c r="T70" i="3" s="1"/>
  <c r="U70" i="3" s="1"/>
  <c r="Q69" i="3"/>
  <c r="O69" i="3"/>
  <c r="N69" i="3"/>
  <c r="R69" i="3" s="1"/>
  <c r="O68" i="3"/>
  <c r="R67" i="3"/>
  <c r="O67" i="3"/>
  <c r="S67" i="3" s="1"/>
  <c r="T67" i="3" s="1"/>
  <c r="U67" i="3" s="1"/>
  <c r="R66" i="3"/>
  <c r="O66" i="3"/>
  <c r="S66" i="3" s="1"/>
  <c r="T66" i="3" s="1"/>
  <c r="U66" i="3" s="1"/>
  <c r="Q65" i="3"/>
  <c r="O65" i="3"/>
  <c r="N65" i="3"/>
  <c r="O64" i="3"/>
  <c r="R63" i="3"/>
  <c r="O63" i="3"/>
  <c r="S63" i="3" s="1"/>
  <c r="T63" i="3" s="1"/>
  <c r="U63" i="3" s="1"/>
  <c r="Q62" i="3"/>
  <c r="O62" i="3"/>
  <c r="N62" i="3"/>
  <c r="O61" i="3"/>
  <c r="R60" i="3"/>
  <c r="O60" i="3"/>
  <c r="S60" i="3" s="1"/>
  <c r="T60" i="3" s="1"/>
  <c r="U60" i="3" s="1"/>
  <c r="R59" i="3"/>
  <c r="O59" i="3"/>
  <c r="S59" i="3" s="1"/>
  <c r="T59" i="3" s="1"/>
  <c r="Q58" i="3"/>
  <c r="O58" i="3"/>
  <c r="N58" i="3"/>
  <c r="O57" i="3"/>
  <c r="T56" i="3"/>
  <c r="U56" i="3" s="1"/>
  <c r="R56" i="3"/>
  <c r="O56" i="3"/>
  <c r="S56" i="3" s="1"/>
  <c r="Q55" i="3"/>
  <c r="O55" i="3"/>
  <c r="S55" i="3" s="1"/>
  <c r="T55" i="3" s="1"/>
  <c r="U55" i="3" s="1"/>
  <c r="N55" i="3"/>
  <c r="O54" i="3"/>
  <c r="S54" i="3" s="1"/>
  <c r="T53" i="3"/>
  <c r="U53" i="3" s="1"/>
  <c r="R53" i="3"/>
  <c r="O53" i="3"/>
  <c r="S53" i="3" s="1"/>
  <c r="O52" i="3"/>
  <c r="S52" i="3" s="1"/>
  <c r="N52" i="3"/>
  <c r="R51" i="3"/>
  <c r="O51" i="3"/>
  <c r="S51" i="3" s="1"/>
  <c r="N51" i="3"/>
  <c r="Q50" i="3"/>
  <c r="O50" i="3"/>
  <c r="O49" i="3"/>
  <c r="U48" i="3"/>
  <c r="R48" i="3"/>
  <c r="O48" i="3"/>
  <c r="S48" i="3" s="1"/>
  <c r="T48" i="3" s="1"/>
  <c r="Q47" i="3"/>
  <c r="R47" i="3" s="1"/>
  <c r="O47" i="3"/>
  <c r="P47" i="3" s="1"/>
  <c r="Q46" i="3"/>
  <c r="R46" i="3" s="1"/>
  <c r="O46" i="3"/>
  <c r="P46" i="3" s="1"/>
  <c r="Q45" i="3"/>
  <c r="O45" i="3"/>
  <c r="N45" i="3"/>
  <c r="O44" i="3"/>
  <c r="R43" i="3"/>
  <c r="O43" i="3"/>
  <c r="S43" i="3" s="1"/>
  <c r="T43" i="3" s="1"/>
  <c r="R42" i="3"/>
  <c r="O42" i="3"/>
  <c r="P42" i="3" s="1"/>
  <c r="S41" i="3"/>
  <c r="T41" i="3" s="1"/>
  <c r="R41" i="3"/>
  <c r="O41" i="3"/>
  <c r="P41" i="3" s="1"/>
  <c r="R40" i="3"/>
  <c r="O40" i="3"/>
  <c r="S40" i="3" s="1"/>
  <c r="T40" i="3" s="1"/>
  <c r="U40" i="3" s="1"/>
  <c r="R39" i="3"/>
  <c r="O39" i="3"/>
  <c r="P39" i="3" s="1"/>
  <c r="R38" i="3"/>
  <c r="O38" i="3"/>
  <c r="S38" i="3" s="1"/>
  <c r="T38" i="3" s="1"/>
  <c r="U38" i="3" s="1"/>
  <c r="O37" i="3"/>
  <c r="R36" i="3"/>
  <c r="O36" i="3"/>
  <c r="P36" i="3" s="1"/>
  <c r="R35" i="3"/>
  <c r="O35" i="3"/>
  <c r="S35" i="3" s="1"/>
  <c r="T35" i="3" s="1"/>
  <c r="U35" i="3" s="1"/>
  <c r="S34" i="3"/>
  <c r="T34" i="3" s="1"/>
  <c r="U34" i="3" s="1"/>
  <c r="R34" i="3"/>
  <c r="O34" i="3"/>
  <c r="P34" i="3" s="1"/>
  <c r="U33" i="3"/>
  <c r="R33" i="3"/>
  <c r="O33" i="3"/>
  <c r="S33" i="3" s="1"/>
  <c r="T33" i="3" s="1"/>
  <c r="Q32" i="3"/>
  <c r="O32" i="3"/>
  <c r="P32" i="3" s="1"/>
  <c r="N32" i="3"/>
  <c r="O31" i="3"/>
  <c r="O30" i="3"/>
  <c r="T29" i="3"/>
  <c r="U29" i="3" s="1"/>
  <c r="R29" i="3"/>
  <c r="O29" i="3"/>
  <c r="S29" i="3" s="1"/>
  <c r="S28" i="3"/>
  <c r="T28" i="3" s="1"/>
  <c r="U28" i="3" s="1"/>
  <c r="R28" i="3"/>
  <c r="Q28" i="3"/>
  <c r="O28" i="3"/>
  <c r="N28" i="3"/>
  <c r="O27" i="3"/>
  <c r="Q26" i="3"/>
  <c r="R26" i="3" s="1"/>
  <c r="O26" i="3"/>
  <c r="P26" i="3" s="1"/>
  <c r="Q25" i="3"/>
  <c r="S25" i="3" s="1"/>
  <c r="O25" i="3"/>
  <c r="N25" i="3"/>
  <c r="O24" i="3"/>
  <c r="R23" i="3"/>
  <c r="Q23" i="3"/>
  <c r="O23" i="3"/>
  <c r="P23" i="3" s="1"/>
  <c r="Q22" i="3"/>
  <c r="R22" i="3" s="1"/>
  <c r="O22" i="3"/>
  <c r="P22" i="3" s="1"/>
  <c r="Q21" i="3"/>
  <c r="R21" i="3" s="1"/>
  <c r="O21" i="3"/>
  <c r="P21" i="3" s="1"/>
  <c r="Q20" i="3"/>
  <c r="R20" i="3" s="1"/>
  <c r="O20" i="3"/>
  <c r="P20" i="3" s="1"/>
  <c r="Q19" i="3"/>
  <c r="O19" i="3"/>
  <c r="N19" i="3"/>
  <c r="Q18" i="3"/>
  <c r="Q14" i="3" s="1"/>
  <c r="O18" i="3"/>
  <c r="O17" i="3"/>
  <c r="O16" i="3"/>
  <c r="O15" i="3"/>
  <c r="O14" i="3"/>
  <c r="O13" i="3"/>
  <c r="T17" i="2"/>
  <c r="V16" i="2"/>
  <c r="L12" i="2" s="1"/>
  <c r="M12" i="2" s="1"/>
  <c r="U16" i="2"/>
  <c r="T16" i="2"/>
  <c r="M13" i="2"/>
  <c r="M11" i="2"/>
  <c r="M10" i="2"/>
  <c r="M9" i="2"/>
  <c r="K8" i="2"/>
  <c r="P8" i="2" s="1"/>
  <c r="P9" i="2" s="1"/>
  <c r="P65" i="3" l="1"/>
  <c r="P69" i="3"/>
  <c r="T89" i="3"/>
  <c r="U89" i="3" s="1"/>
  <c r="R110" i="3"/>
  <c r="T115" i="3"/>
  <c r="U115" i="3" s="1"/>
  <c r="N18" i="3"/>
  <c r="S36" i="3"/>
  <c r="T36" i="3" s="1"/>
  <c r="T52" i="3"/>
  <c r="U52" i="3" s="1"/>
  <c r="R58" i="3"/>
  <c r="R62" i="3"/>
  <c r="R65" i="3"/>
  <c r="P85" i="3"/>
  <c r="R19" i="3"/>
  <c r="R32" i="3"/>
  <c r="P33" i="3"/>
  <c r="S42" i="3"/>
  <c r="T42" i="3" s="1"/>
  <c r="P48" i="3"/>
  <c r="P51" i="3"/>
  <c r="R55" i="3"/>
  <c r="S58" i="3"/>
  <c r="T58" i="3" s="1"/>
  <c r="U58" i="3" s="1"/>
  <c r="S62" i="3"/>
  <c r="T62" i="3" s="1"/>
  <c r="U62" i="3" s="1"/>
  <c r="S69" i="3"/>
  <c r="T69" i="3" s="1"/>
  <c r="U69" i="3" s="1"/>
  <c r="S77" i="3"/>
  <c r="T77" i="3" s="1"/>
  <c r="U77" i="3" s="1"/>
  <c r="S92" i="3"/>
  <c r="T92" i="3" s="1"/>
  <c r="U92" i="3" s="1"/>
  <c r="S110" i="3"/>
  <c r="T110" i="3" s="1"/>
  <c r="U110" i="3" s="1"/>
  <c r="S14" i="3"/>
  <c r="S22" i="3"/>
  <c r="T22" i="3" s="1"/>
  <c r="U22" i="3" s="1"/>
  <c r="R25" i="3"/>
  <c r="P40" i="3"/>
  <c r="P63" i="3"/>
  <c r="P66" i="3"/>
  <c r="P67" i="3"/>
  <c r="P81" i="3"/>
  <c r="P90" i="3"/>
  <c r="S19" i="3"/>
  <c r="T19" i="3" s="1"/>
  <c r="U19" i="3" s="1"/>
  <c r="P29" i="3"/>
  <c r="S32" i="3"/>
  <c r="T32" i="3" s="1"/>
  <c r="U32" i="3" s="1"/>
  <c r="P62" i="3"/>
  <c r="P70" i="3"/>
  <c r="P89" i="3"/>
  <c r="P92" i="3"/>
  <c r="P96" i="3"/>
  <c r="R100" i="3"/>
  <c r="Q99" i="3"/>
  <c r="Q16" i="3" s="1"/>
  <c r="S16" i="3" s="1"/>
  <c r="S18" i="3"/>
  <c r="P19" i="3"/>
  <c r="S20" i="3"/>
  <c r="T20" i="3" s="1"/>
  <c r="U20" i="3" s="1"/>
  <c r="S26" i="3"/>
  <c r="T26" i="3" s="1"/>
  <c r="U26" i="3" s="1"/>
  <c r="P35" i="3"/>
  <c r="P38" i="3"/>
  <c r="S39" i="3"/>
  <c r="T39" i="3" s="1"/>
  <c r="U39" i="3" s="1"/>
  <c r="P43" i="3"/>
  <c r="S45" i="3"/>
  <c r="T45" i="3" s="1"/>
  <c r="U45" i="3" s="1"/>
  <c r="T51" i="3"/>
  <c r="U51" i="3" s="1"/>
  <c r="P59" i="3"/>
  <c r="P75" i="3"/>
  <c r="P79" i="3"/>
  <c r="S80" i="3"/>
  <c r="T80" i="3" s="1"/>
  <c r="S100" i="3"/>
  <c r="T100" i="3" s="1"/>
  <c r="U100" i="3" s="1"/>
  <c r="R103" i="3"/>
  <c r="P106" i="3"/>
  <c r="P107" i="3"/>
  <c r="S109" i="3"/>
  <c r="T109" i="3" s="1"/>
  <c r="U109" i="3" s="1"/>
  <c r="P110" i="3"/>
  <c r="P117" i="3"/>
  <c r="S120" i="3"/>
  <c r="T120" i="3" s="1"/>
  <c r="U120" i="3" s="1"/>
  <c r="S103" i="3"/>
  <c r="T103" i="3" s="1"/>
  <c r="U103" i="3" s="1"/>
  <c r="S104" i="3"/>
  <c r="T104" i="3" s="1"/>
  <c r="U104" i="3" s="1"/>
  <c r="S119" i="3"/>
  <c r="T119" i="3" s="1"/>
  <c r="U119" i="3" s="1"/>
  <c r="T18" i="3"/>
  <c r="U18" i="3" s="1"/>
  <c r="N14" i="3"/>
  <c r="R14" i="3" s="1"/>
  <c r="P18" i="3"/>
  <c r="R18" i="3"/>
  <c r="R87" i="3"/>
  <c r="Q84" i="3"/>
  <c r="R84" i="3" s="1"/>
  <c r="T25" i="3"/>
  <c r="U25" i="3" s="1"/>
  <c r="Q31" i="3"/>
  <c r="P52" i="3"/>
  <c r="N50" i="3"/>
  <c r="P50" i="3" s="1"/>
  <c r="P58" i="3"/>
  <c r="S72" i="3"/>
  <c r="T72" i="3" s="1"/>
  <c r="U72" i="3" s="1"/>
  <c r="S23" i="3"/>
  <c r="T23" i="3" s="1"/>
  <c r="U23" i="3" s="1"/>
  <c r="P25" i="3"/>
  <c r="P28" i="3"/>
  <c r="R45" i="3"/>
  <c r="P53" i="3"/>
  <c r="P56" i="3"/>
  <c r="S65" i="3"/>
  <c r="T65" i="3" s="1"/>
  <c r="U65" i="3" s="1"/>
  <c r="S73" i="3"/>
  <c r="T73" i="3" s="1"/>
  <c r="U73" i="3" s="1"/>
  <c r="S79" i="3"/>
  <c r="T79" i="3" s="1"/>
  <c r="U79" i="3" s="1"/>
  <c r="S82" i="3"/>
  <c r="T82" i="3" s="1"/>
  <c r="U82" i="3" s="1"/>
  <c r="S87" i="3"/>
  <c r="T87" i="3" s="1"/>
  <c r="U87" i="3" s="1"/>
  <c r="R95" i="3"/>
  <c r="P95" i="3"/>
  <c r="S97" i="3"/>
  <c r="T97" i="3" s="1"/>
  <c r="U97" i="3" s="1"/>
  <c r="S112" i="3"/>
  <c r="T112" i="3" s="1"/>
  <c r="U112" i="3" s="1"/>
  <c r="S47" i="3"/>
  <c r="T47" i="3" s="1"/>
  <c r="U47" i="3" s="1"/>
  <c r="P55" i="3"/>
  <c r="P60" i="3"/>
  <c r="R73" i="3"/>
  <c r="S84" i="3"/>
  <c r="T84" i="3" s="1"/>
  <c r="U84" i="3" s="1"/>
  <c r="S21" i="3"/>
  <c r="T21" i="3" s="1"/>
  <c r="U21" i="3" s="1"/>
  <c r="P45" i="3"/>
  <c r="S46" i="3"/>
  <c r="T46" i="3" s="1"/>
  <c r="U46" i="3" s="1"/>
  <c r="S50" i="3"/>
  <c r="T50" i="3" s="1"/>
  <c r="U50" i="3" s="1"/>
  <c r="R52" i="3"/>
  <c r="Q79" i="3"/>
  <c r="R79" i="3" s="1"/>
  <c r="S86" i="3"/>
  <c r="T86" i="3" s="1"/>
  <c r="U86" i="3" s="1"/>
  <c r="P86" i="3"/>
  <c r="S99" i="3"/>
  <c r="T99" i="3" s="1"/>
  <c r="U99" i="3" s="1"/>
  <c r="S101" i="3"/>
  <c r="T101" i="3" s="1"/>
  <c r="U101" i="3" s="1"/>
  <c r="P115" i="3"/>
  <c r="N99" i="3"/>
  <c r="S116" i="3"/>
  <c r="T116" i="3" s="1"/>
  <c r="P116" i="3"/>
  <c r="T14" i="3" l="1"/>
  <c r="U14" i="3" s="1"/>
  <c r="Q15" i="3"/>
  <c r="N16" i="3"/>
  <c r="P99" i="3"/>
  <c r="R99" i="3"/>
  <c r="N31" i="3"/>
  <c r="R50" i="3"/>
  <c r="P14" i="3"/>
  <c r="S31" i="3"/>
  <c r="T31" i="3" l="1"/>
  <c r="U31" i="3" s="1"/>
  <c r="Q13" i="3"/>
  <c r="S15" i="3"/>
  <c r="P16" i="3"/>
  <c r="T16" i="3"/>
  <c r="R16" i="3"/>
  <c r="N15" i="3"/>
  <c r="P31" i="3"/>
  <c r="R31" i="3"/>
  <c r="T15" i="3" l="1"/>
  <c r="U15" i="3" s="1"/>
  <c r="P15" i="3"/>
  <c r="N13" i="3"/>
  <c r="P13" i="3" s="1"/>
  <c r="Q121" i="3"/>
  <c r="S13" i="3"/>
  <c r="R15" i="3"/>
  <c r="R13" i="3" l="1"/>
  <c r="S121" i="3"/>
  <c r="L8" i="2"/>
  <c r="T13" i="3"/>
  <c r="U13" i="3" s="1"/>
  <c r="F7" i="2" l="1"/>
  <c r="P12" i="2"/>
  <c r="M8" i="2"/>
</calcChain>
</file>

<file path=xl/sharedStrings.xml><?xml version="1.0" encoding="utf-8"?>
<sst xmlns="http://schemas.openxmlformats.org/spreadsheetml/2006/main" count="743" uniqueCount="193">
  <si>
    <t>PENGUKURAN KINERJA KEGIATAN</t>
  </si>
  <si>
    <t>TRIWULAN III TAHUN 2020</t>
  </si>
  <si>
    <t>NAMA PUSKESMAS  : MELONG ASIH</t>
  </si>
  <si>
    <t>NO</t>
  </si>
  <si>
    <t>PROGRAM DAN KEGIATAN</t>
  </si>
  <si>
    <t>REALISASI</t>
  </si>
  <si>
    <t>KET.</t>
  </si>
  <si>
    <t>FISIK
(%)</t>
  </si>
  <si>
    <t>KEU 
(Rp.)</t>
  </si>
  <si>
    <t>INDIKATOR KINERJA</t>
  </si>
  <si>
    <t>SATUAN</t>
  </si>
  <si>
    <t>TARGET</t>
  </si>
  <si>
    <t xml:space="preserve">REALISASI </t>
  </si>
  <si>
    <t>CAPAIAN KINERJA (%)</t>
  </si>
  <si>
    <t>PROGRAM UPAYA KESEHATAN MASYARAKAT</t>
  </si>
  <si>
    <t>Kegiatan Pelayanan Kesehatan Dasar Jaminan Kesehatan Nasional di Puskesmas Melong Asih</t>
  </si>
  <si>
    <t>Masukan</t>
  </si>
  <si>
    <t>1</t>
  </si>
  <si>
    <t>Tersedianya Dana</t>
  </si>
  <si>
    <t>Rupiah</t>
  </si>
  <si>
    <t>2</t>
  </si>
  <si>
    <t>Tersedianya SDM</t>
  </si>
  <si>
    <t>Orang</t>
  </si>
  <si>
    <t>3</t>
  </si>
  <si>
    <t>Tersedianya Waktu</t>
  </si>
  <si>
    <t>Bulan</t>
  </si>
  <si>
    <t>realisasi sampai bulan september 2020</t>
  </si>
  <si>
    <t>4</t>
  </si>
  <si>
    <t>Peraturan</t>
  </si>
  <si>
    <t>Dokumen</t>
  </si>
  <si>
    <t>Keluaran</t>
  </si>
  <si>
    <t>Persentase Peserta JKN yang mendapat pelayanan kesehatan dasar di Puskesmas Melong Asih</t>
  </si>
  <si>
    <t>%</t>
  </si>
  <si>
    <t>Jumlah Contac Rate Peserta JKN yang mendapat Pelayanan di Puskesmas bulan Juli-Sept 2020</t>
  </si>
  <si>
    <t>KUNJUNGAN</t>
  </si>
  <si>
    <t>SEHAT</t>
  </si>
  <si>
    <t>SAKIT</t>
  </si>
  <si>
    <t>CONTAC RATE</t>
  </si>
  <si>
    <t>Hasil</t>
  </si>
  <si>
    <t>(1). Angka Kematian Ibu (AKI) :</t>
  </si>
  <si>
    <t>Tidak ada kematian ibu hingga bulan september 2020</t>
  </si>
  <si>
    <t>JULI</t>
  </si>
  <si>
    <t>AGUSTUS</t>
  </si>
  <si>
    <t>SEPTEMBER</t>
  </si>
  <si>
    <t>Tanggal</t>
  </si>
  <si>
    <t>JUMLAH</t>
  </si>
  <si>
    <t xml:space="preserve"> Pejabat Pelaksana Teknis Kegiatan</t>
  </si>
  <si>
    <t>JUMLAH KUNJUNGAN</t>
  </si>
  <si>
    <t>peserta</t>
  </si>
  <si>
    <t>FKTP Puskesmas Melong Asih</t>
  </si>
  <si>
    <t>Erna Marliana, SKM</t>
  </si>
  <si>
    <t>NIP. 19771130 200604 2009</t>
  </si>
  <si>
    <t>REALISASI FISIK DAN KEUANGAN</t>
  </si>
  <si>
    <t>KEGIATAN PELAYANAN KESEHATAN DASAR JAMINAN KESEHATAN NASIONAL DI PUSKESMAS MELONG ASIH  (38.10)</t>
  </si>
  <si>
    <t>BULAN SEPTEMBER 2020</t>
  </si>
  <si>
    <t>KODE REKENING</t>
  </si>
  <si>
    <t>KEGIATAN</t>
  </si>
  <si>
    <t>LOKASI</t>
  </si>
  <si>
    <t>PAGU ANGGARAN (Rp)</t>
  </si>
  <si>
    <t>KENDALA/ HAMBATAN</t>
  </si>
  <si>
    <t>SOLUSI</t>
  </si>
  <si>
    <t>S/D BULAN LALU</t>
  </si>
  <si>
    <t>BULAN INI</t>
  </si>
  <si>
    <t>S/D BULAN INI</t>
  </si>
  <si>
    <t>KEUANGAN</t>
  </si>
  <si>
    <t>FISIK</t>
  </si>
  <si>
    <t>Rp</t>
  </si>
  <si>
    <t>Rp.</t>
  </si>
  <si>
    <t>02</t>
  </si>
  <si>
    <t>01</t>
  </si>
  <si>
    <t>MELONG ASIH</t>
  </si>
  <si>
    <t>PELAYANAN KESEHATAN DASAR JAMINANKESEHATAN NASIONAL DI PUSKESMAS MELONG ASIH</t>
  </si>
  <si>
    <t>BELANJA LANGSUNG</t>
  </si>
  <si>
    <t>PENDAPATAN TIDAK MENCAPAI SESUAI TARGET DI DPA</t>
  </si>
  <si>
    <t>BELANJA DISESUAIKAN DENGAN PENDAPATAN RIIL</t>
  </si>
  <si>
    <t>BELANJA PEGAWAI</t>
  </si>
  <si>
    <t>5</t>
  </si>
  <si>
    <t>BELANJA BARANG DAN JASA</t>
  </si>
  <si>
    <t xml:space="preserve">BELANJA MODAL </t>
  </si>
  <si>
    <t>HONORARIUM PNS</t>
  </si>
  <si>
    <t>05</t>
  </si>
  <si>
    <t>Honorarium pejabat pengadaan barang dan jasa</t>
  </si>
  <si>
    <t>06</t>
  </si>
  <si>
    <t>Honorarium pejabat penerima hasil pekerjaan</t>
  </si>
  <si>
    <t>08</t>
  </si>
  <si>
    <t>Honorarium Peserta Kegiatan PNS</t>
  </si>
  <si>
    <t>09</t>
  </si>
  <si>
    <t>Honorarium Pejabat Pembuat Komitmen</t>
  </si>
  <si>
    <t>03</t>
  </si>
  <si>
    <t xml:space="preserve">UANG LEMBUR  </t>
  </si>
  <si>
    <t>Uang Lembur PNS</t>
  </si>
  <si>
    <t>JASA PELAYANAN</t>
  </si>
  <si>
    <t>Jasa Pelayanan JKN</t>
  </si>
  <si>
    <t>PENYERAPAN HINGGA BULAN SEPTEMBER 2020</t>
  </si>
  <si>
    <t>PENYERAPAN JASPEL HARUS DI SESUAIKAN SETIAP BULAN</t>
  </si>
  <si>
    <t>BELANJA BAHAN HABIS PAKAI</t>
  </si>
  <si>
    <t>Belanja Alat Tulis Kantor</t>
  </si>
  <si>
    <t>TIDAK SEMUA ATK DIBELANJAKAN</t>
  </si>
  <si>
    <t>BELANJA SESUAI ATK YANG KOSONG</t>
  </si>
  <si>
    <t>Belanja Alat Listrik dan Elektronik</t>
  </si>
  <si>
    <t>04</t>
  </si>
  <si>
    <t>Belanja perangko, materai dan benda pos lainnya</t>
  </si>
  <si>
    <t>Belanja Peralatan Kebersihan dan Bahan Pembersih</t>
  </si>
  <si>
    <t>07</t>
  </si>
  <si>
    <t>Belanja Pengisian Tabung Pemadam Kebakaran</t>
  </si>
  <si>
    <t>Belanja Pengisian Tabung Gas</t>
  </si>
  <si>
    <t>Belanja BBM dan Pelumas Kendaraan</t>
  </si>
  <si>
    <t>Belanja Bahan Kebutuhan Medis</t>
  </si>
  <si>
    <t>Belanja Bahan Habis Pakai Peralatan Rumah Tangga</t>
  </si>
  <si>
    <t>Belanja Cinderamata</t>
  </si>
  <si>
    <t>Belanja Dokumentasi dan Periklanan</t>
  </si>
  <si>
    <t>BELANJA BAHAN / MATERIAL</t>
  </si>
  <si>
    <t>Belanja Bahan Obat obatan</t>
  </si>
  <si>
    <t>Belanja Bahan Kimia</t>
  </si>
  <si>
    <t>Belanja Bahan Pokok / Natura</t>
  </si>
  <si>
    <t>BELANJA JASA KANTOR</t>
  </si>
  <si>
    <t>Belanja kawat / faksimili / internet</t>
  </si>
  <si>
    <t>Belanja Jasa Transaksi Keuangan</t>
  </si>
  <si>
    <t>12</t>
  </si>
  <si>
    <t>Belanja Jasa Pemeliharaan Peralatan dan Perlengkapan Kantor</t>
  </si>
  <si>
    <t>BELANJA PERAWATAN KENDARAAN BERMOTOR</t>
  </si>
  <si>
    <t>Belanja Jasa Service</t>
  </si>
  <si>
    <t>SERVICE TIDAK DILAKUKAN SETIAP BULAN</t>
  </si>
  <si>
    <t>PENJADWALAN ULANG SERVICE KENDARAAN DINAS</t>
  </si>
  <si>
    <t>BELANJA CETAK DAN PENGGANDAAN</t>
  </si>
  <si>
    <t>Belanja Cetak Pkm Melong Asih</t>
  </si>
  <si>
    <t>Belanja Penggandaan</t>
  </si>
  <si>
    <t>11</t>
  </si>
  <si>
    <t>BELANJA MAKANAN DAN MINUMAN</t>
  </si>
  <si>
    <t>Belanja Makanan dan Minuman Rapat</t>
  </si>
  <si>
    <t>KEGIATAN TIDAK DILAKSANAKAN KARENA COVID</t>
  </si>
  <si>
    <t>BEBERAPA KEGIATAN DI LAKSANAKAN VIA DARING</t>
  </si>
  <si>
    <t>15</t>
  </si>
  <si>
    <t>BELANJA PERJALANAN DINAS</t>
  </si>
  <si>
    <t>Belanja Perjalanan Dinas Dalam Daerah</t>
  </si>
  <si>
    <t>Belanja Perjalanan Dinas Luar Daerah</t>
  </si>
  <si>
    <t>17</t>
  </si>
  <si>
    <t>BELANJA KURSUS, PELATIHAN, SOSIALISASI, DAN BIMBNGAN TEKNIS PNS</t>
  </si>
  <si>
    <t>Belanja Kursus-kursus singkat / Pelatihan</t>
  </si>
  <si>
    <t>20</t>
  </si>
  <si>
    <t>BELANJA PEMELIHARAAN</t>
  </si>
  <si>
    <t>Belanja Pemeliharaan Alat Kesehatan</t>
  </si>
  <si>
    <t>Belanja Pemeliharaan Gedung</t>
  </si>
  <si>
    <t xml:space="preserve">Belanja Pemeliharaan Penampung Air / Reservoir </t>
  </si>
  <si>
    <t>10</t>
  </si>
  <si>
    <t>Belanja Pemeliharaan Jaringan WAN/LAN</t>
  </si>
  <si>
    <t>Belanja Pemeliharaan Rumah Dinas</t>
  </si>
  <si>
    <t>25</t>
  </si>
  <si>
    <t>BELANJA PENYEDIA JASA</t>
  </si>
  <si>
    <t>Belanja Penyedia Jasa Event Organizer</t>
  </si>
  <si>
    <t>Belanja Penyedia Jasa Pemeriksaan Sampel</t>
  </si>
  <si>
    <t>Belanja Penyedia Jasa Layanan</t>
  </si>
  <si>
    <t>31</t>
  </si>
  <si>
    <t>BELANJA JASA TENAGA AHLI / INSTRUKTUR /  NARASUMBER / PENCERAMAH</t>
  </si>
  <si>
    <t>Jasa Instruktur</t>
  </si>
  <si>
    <t>Jasa Narasumber/Widyaiswara</t>
  </si>
  <si>
    <t>Jasa Penceramah</t>
  </si>
  <si>
    <t>32</t>
  </si>
  <si>
    <t>BELANJA JASA TENAGA PENDUKUNG</t>
  </si>
  <si>
    <t>Jasa Tenaga Pendukung  Kegiatan Non PNS</t>
  </si>
  <si>
    <t>333</t>
  </si>
  <si>
    <t>BELANJA JASA PESERTA KEGIATAN</t>
  </si>
  <si>
    <t>33</t>
  </si>
  <si>
    <t>Jasa Peserta Kegiatan Non PNS</t>
  </si>
  <si>
    <t>35</t>
  </si>
  <si>
    <t>BELANJA perlatan/ perlengkapan untuk rumah/ kantor/ lapangan</t>
  </si>
  <si>
    <t>Belanja Peralatan / Perlengkapan Untuk Kantor</t>
  </si>
  <si>
    <t>Belanja Peralatan / Perlengkapan Untuk Rumah Tangga</t>
  </si>
  <si>
    <t>BELANJA MODAL</t>
  </si>
  <si>
    <t>27</t>
  </si>
  <si>
    <t>BELANJA MODAL PERALATAN DAN MESIN - ALAT-ALAT BANTU</t>
  </si>
  <si>
    <t>Belanja Modal Pengadaan Alat Kantor Lainnya</t>
  </si>
  <si>
    <t>28</t>
  </si>
  <si>
    <t>BELANJA MODAL PERALATAN DAN MESIN - ALAT RUMAH TANGGA</t>
  </si>
  <si>
    <t>Belanja modal pengadaan Meubelair</t>
  </si>
  <si>
    <t>BELANJA MODAL PENGADAAN ALAT PENDINGIN</t>
  </si>
  <si>
    <t>Belanja modal pengadaan alat pendingin</t>
  </si>
  <si>
    <t>BELANJA MODAL PENGADAAN ALAT rumah tangga lainnya</t>
  </si>
  <si>
    <t>Belanja modal pengadaan alat rumah tangga lainnya ( Home Use ) water heater</t>
  </si>
  <si>
    <t>BELANJA MODAL PENGADAAN alat komunikasi sosial</t>
  </si>
  <si>
    <t>Belanja modal pengadaan alat komunikasi sosial</t>
  </si>
  <si>
    <t>34</t>
  </si>
  <si>
    <t>BELANJA MODAL PERALATAN DAN MESIN - ALAT KEDOKTERAN</t>
  </si>
  <si>
    <t>Belanja Modal Pengadaan Alat  Kedokteran Umum</t>
  </si>
  <si>
    <t>HARGA ALAT DIBAWAH PAGU</t>
  </si>
  <si>
    <t>PEMBELIAN DISESUAIKAN DENGAN ALAT YANG DI BUTUHKAN</t>
  </si>
  <si>
    <t>Belanja modal pengadaan Alat Kedokteran Gigi</t>
  </si>
  <si>
    <t>37</t>
  </si>
  <si>
    <t>BELANJA MODAL PERALATAN DAN MESIN ALAT PERAGA/ PRAKTEK SEKOLAH</t>
  </si>
  <si>
    <t>13</t>
  </si>
  <si>
    <t>BELANJA MODAL PERALATAN DAN MESIN ALAT PERAGA/ PRAKTEK SEKOLAH BIDANG PENDIDIKAN / KETERAMPILAN</t>
  </si>
  <si>
    <t>an Pejabat Pelaksana Teknis Kegiatan</t>
  </si>
  <si>
    <t>Kepala FKTP Puskesmas Melong Asih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</si>
</sst>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_(* #,##0_);_(* \(#,##0\);_(* &quot;-&quot;_);_(@_)"/>
    <numFmt numFmtId="165" formatCode="_(* #,##0.00_);_(* \(#,##0.00\);_(* &quot;-&quot;??_);_(@_)"/>
    <numFmt numFmtId="166" formatCode="_-[$Rp-421]* #,##0_-;\-[$Rp-421]* #,##0_-;_-[$Rp-421]* &quot;-&quot;??_-;_-@_-"/>
    <numFmt numFmtId="167" formatCode="_(* #,##0.00_);_(* \(#,##0.00\);_(* &quot;-&quot;_);_(@_)"/>
    <numFmt numFmtId="168" formatCode="_(* #,##0_);_(* \(#,##0\);_(* &quot;-&quot;??_);_(@_)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0"/>
      <name val="Arial"/>
      <family val="2"/>
    </font>
    <font>
      <b/>
      <sz val="16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rgb="FF000000"/>
      <name val="Arial"/>
      <family val="2"/>
    </font>
    <font>
      <sz val="10"/>
      <name val="Times New Roman"/>
      <family val="1"/>
    </font>
    <font>
      <sz val="10"/>
      <color rgb="FFFF0000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i/>
      <sz val="10"/>
      <name val="Times New Roman"/>
      <family val="1"/>
    </font>
    <font>
      <sz val="10"/>
      <color theme="0"/>
      <name val="Times New Roman"/>
      <family val="1"/>
    </font>
    <font>
      <b/>
      <sz val="10"/>
      <color theme="0"/>
      <name val="Times New Roman"/>
      <family val="1"/>
    </font>
    <font>
      <b/>
      <i/>
      <sz val="10"/>
      <color theme="0"/>
      <name val="Times New Roman"/>
      <family val="1"/>
    </font>
    <font>
      <b/>
      <i/>
      <sz val="10"/>
      <name val="Times New Roman"/>
      <family val="1"/>
    </font>
    <font>
      <i/>
      <sz val="12"/>
      <name val="Arial"/>
      <family val="2"/>
    </font>
    <font>
      <i/>
      <sz val="12"/>
      <color theme="1"/>
      <name val="Arial"/>
      <family val="2"/>
    </font>
    <font>
      <b/>
      <sz val="10"/>
      <color rgb="FFFF0000"/>
      <name val="Times New Roman"/>
      <family val="1"/>
    </font>
    <font>
      <sz val="12"/>
      <name val="Times New Roman"/>
      <family val="1"/>
    </font>
    <font>
      <sz val="12"/>
      <color rgb="FFFF0000"/>
      <name val="Times New Roman"/>
      <family val="1"/>
    </font>
    <font>
      <u/>
      <sz val="12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3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0" fontId="3" fillId="0" borderId="0"/>
    <xf numFmtId="0" fontId="1" fillId="0" borderId="0"/>
  </cellStyleXfs>
  <cellXfs count="262">
    <xf numFmtId="0" fontId="0" fillId="0" borderId="0" xfId="0"/>
    <xf numFmtId="0" fontId="2" fillId="0" borderId="0" xfId="0" applyFont="1"/>
    <xf numFmtId="0" fontId="2" fillId="0" borderId="0" xfId="0" applyFont="1" applyBorder="1"/>
    <xf numFmtId="164" fontId="2" fillId="0" borderId="0" xfId="3" applyFont="1" applyBorder="1"/>
    <xf numFmtId="0" fontId="5" fillId="0" borderId="0" xfId="0" applyFont="1" applyBorder="1"/>
    <xf numFmtId="0" fontId="7" fillId="0" borderId="0" xfId="2" applyFont="1"/>
    <xf numFmtId="0" fontId="7" fillId="0" borderId="0" xfId="2" applyFont="1" applyAlignment="1">
      <alignment horizontal="center"/>
    </xf>
    <xf numFmtId="164" fontId="7" fillId="0" borderId="0" xfId="2" applyNumberFormat="1" applyFont="1" applyAlignment="1">
      <alignment horizontal="right" vertical="center"/>
    </xf>
    <xf numFmtId="164" fontId="7" fillId="0" borderId="0" xfId="3" applyFont="1" applyAlignment="1">
      <alignment vertical="center"/>
    </xf>
    <xf numFmtId="0" fontId="8" fillId="2" borderId="3" xfId="2" applyFont="1" applyFill="1" applyBorder="1" applyAlignment="1">
      <alignment horizontal="center" vertical="center" wrapText="1"/>
    </xf>
    <xf numFmtId="164" fontId="8" fillId="2" borderId="3" xfId="2" applyNumberFormat="1" applyFont="1" applyFill="1" applyBorder="1" applyAlignment="1">
      <alignment horizontal="center" vertical="center" wrapText="1"/>
    </xf>
    <xf numFmtId="164" fontId="8" fillId="2" borderId="3" xfId="3" applyFont="1" applyFill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 wrapText="1"/>
    </xf>
    <xf numFmtId="164" fontId="8" fillId="0" borderId="3" xfId="2" applyNumberFormat="1" applyFont="1" applyBorder="1" applyAlignment="1">
      <alignment horizontal="center" vertical="center" wrapText="1"/>
    </xf>
    <xf numFmtId="164" fontId="8" fillId="0" borderId="3" xfId="3" applyFont="1" applyBorder="1" applyAlignment="1">
      <alignment horizontal="center" vertical="center" wrapText="1"/>
    </xf>
    <xf numFmtId="0" fontId="8" fillId="0" borderId="3" xfId="2" applyFont="1" applyBorder="1" applyAlignment="1">
      <alignment horizontal="center" vertical="center"/>
    </xf>
    <xf numFmtId="0" fontId="2" fillId="0" borderId="3" xfId="0" quotePrefix="1" applyFont="1" applyBorder="1" applyAlignment="1">
      <alignment vertical="top"/>
    </xf>
    <xf numFmtId="0" fontId="6" fillId="0" borderId="0" xfId="0" applyFont="1" applyAlignment="1">
      <alignment horizontal="left" vertical="top" wrapText="1"/>
    </xf>
    <xf numFmtId="0" fontId="8" fillId="0" borderId="10" xfId="2" applyFont="1" applyBorder="1" applyAlignment="1">
      <alignment vertical="top" wrapText="1"/>
    </xf>
    <xf numFmtId="165" fontId="8" fillId="0" borderId="3" xfId="4" applyFont="1" applyBorder="1" applyAlignment="1">
      <alignment vertical="top" wrapText="1"/>
    </xf>
    <xf numFmtId="166" fontId="8" fillId="0" borderId="3" xfId="2" applyNumberFormat="1" applyFont="1" applyBorder="1" applyAlignment="1">
      <alignment horizontal="center" vertical="top" wrapText="1"/>
    </xf>
    <xf numFmtId="0" fontId="8" fillId="0" borderId="3" xfId="2" applyFont="1" applyBorder="1" applyAlignment="1">
      <alignment horizontal="left" vertical="top" wrapText="1"/>
    </xf>
    <xf numFmtId="0" fontId="7" fillId="0" borderId="3" xfId="2" applyFont="1" applyBorder="1" applyAlignment="1">
      <alignment vertical="top"/>
    </xf>
    <xf numFmtId="0" fontId="7" fillId="0" borderId="3" xfId="2" applyFont="1" applyBorder="1" applyAlignment="1">
      <alignment horizontal="center" vertical="top"/>
    </xf>
    <xf numFmtId="164" fontId="8" fillId="0" borderId="3" xfId="2" applyNumberFormat="1" applyFont="1" applyBorder="1" applyAlignment="1">
      <alignment horizontal="right" vertical="center"/>
    </xf>
    <xf numFmtId="164" fontId="8" fillId="0" borderId="3" xfId="2" applyNumberFormat="1" applyFont="1" applyBorder="1" applyAlignment="1">
      <alignment horizontal="right" vertical="top"/>
    </xf>
    <xf numFmtId="167" fontId="8" fillId="0" borderId="3" xfId="2" applyNumberFormat="1" applyFont="1" applyBorder="1" applyAlignment="1">
      <alignment horizontal="right" vertical="top"/>
    </xf>
    <xf numFmtId="0" fontId="2" fillId="0" borderId="0" xfId="0" applyFont="1" applyBorder="1" applyAlignment="1">
      <alignment vertical="top"/>
    </xf>
    <xf numFmtId="164" fontId="2" fillId="0" borderId="0" xfId="3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Border="1"/>
    <xf numFmtId="0" fontId="8" fillId="0" borderId="3" xfId="2" applyFont="1" applyBorder="1" applyAlignment="1">
      <alignment vertical="top" wrapText="1"/>
    </xf>
    <xf numFmtId="0" fontId="7" fillId="0" borderId="3" xfId="2" quotePrefix="1" applyFont="1" applyBorder="1" applyAlignment="1">
      <alignment horizontal="center" vertical="top" wrapText="1"/>
    </xf>
    <xf numFmtId="0" fontId="7" fillId="0" borderId="3" xfId="2" applyFont="1" applyBorder="1" applyAlignment="1">
      <alignment vertical="top" wrapText="1"/>
    </xf>
    <xf numFmtId="164" fontId="8" fillId="0" borderId="3" xfId="2" applyNumberFormat="1" applyFont="1" applyBorder="1" applyAlignment="1">
      <alignment horizontal="center" vertical="center"/>
    </xf>
    <xf numFmtId="10" fontId="8" fillId="0" borderId="3" xfId="1" applyNumberFormat="1" applyFont="1" applyBorder="1" applyAlignment="1">
      <alignment horizontal="right" vertical="center"/>
    </xf>
    <xf numFmtId="164" fontId="2" fillId="0" borderId="0" xfId="0" applyNumberFormat="1" applyFont="1" applyBorder="1"/>
    <xf numFmtId="0" fontId="7" fillId="0" borderId="3" xfId="2" applyFont="1" applyBorder="1" applyAlignment="1">
      <alignment horizontal="left" vertical="top" wrapText="1"/>
    </xf>
    <xf numFmtId="3" fontId="9" fillId="0" borderId="3" xfId="0" applyNumberFormat="1" applyFont="1" applyBorder="1" applyAlignment="1">
      <alignment horizontal="center" vertical="top" wrapText="1"/>
    </xf>
    <xf numFmtId="164" fontId="7" fillId="0" borderId="3" xfId="2" applyNumberFormat="1" applyFont="1" applyBorder="1" applyAlignment="1">
      <alignment horizontal="center" vertical="center" wrapText="1"/>
    </xf>
    <xf numFmtId="0" fontId="7" fillId="0" borderId="3" xfId="2" applyFont="1" applyBorder="1" applyAlignment="1">
      <alignment horizontal="center" vertical="top" wrapText="1"/>
    </xf>
    <xf numFmtId="0" fontId="0" fillId="0" borderId="3" xfId="0" applyBorder="1" applyAlignment="1">
      <alignment vertical="center" wrapText="1"/>
    </xf>
    <xf numFmtId="0" fontId="7" fillId="0" borderId="3" xfId="2" applyFont="1" applyBorder="1" applyAlignment="1">
      <alignment horizontal="center" vertical="center" wrapText="1"/>
    </xf>
    <xf numFmtId="9" fontId="7" fillId="0" borderId="3" xfId="1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64" fontId="7" fillId="0" borderId="3" xfId="3" applyFont="1" applyBorder="1" applyAlignment="1">
      <alignment horizontal="center" vertical="center" wrapText="1"/>
    </xf>
    <xf numFmtId="0" fontId="2" fillId="0" borderId="3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49" fontId="7" fillId="3" borderId="3" xfId="2" applyNumberFormat="1" applyFont="1" applyFill="1" applyBorder="1" applyAlignment="1">
      <alignment vertical="top" wrapText="1"/>
    </xf>
    <xf numFmtId="9" fontId="0" fillId="0" borderId="3" xfId="1" applyFont="1" applyBorder="1" applyAlignment="1">
      <alignment horizontal="center" vertical="center"/>
    </xf>
    <xf numFmtId="10" fontId="2" fillId="0" borderId="3" xfId="1" applyNumberFormat="1" applyFont="1" applyBorder="1" applyAlignment="1">
      <alignment horizontal="center" vertical="center"/>
    </xf>
    <xf numFmtId="9" fontId="8" fillId="0" borderId="3" xfId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right" vertical="center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164" fontId="2" fillId="4" borderId="0" xfId="3" applyFont="1" applyFill="1" applyBorder="1"/>
    <xf numFmtId="164" fontId="2" fillId="0" borderId="0" xfId="3" applyFont="1"/>
    <xf numFmtId="164" fontId="2" fillId="5" borderId="0" xfId="3" applyFont="1" applyFill="1" applyBorder="1"/>
    <xf numFmtId="164" fontId="2" fillId="6" borderId="0" xfId="3" applyFont="1" applyFill="1" applyBorder="1"/>
    <xf numFmtId="164" fontId="2" fillId="0" borderId="0" xfId="0" applyNumberFormat="1" applyFont="1"/>
    <xf numFmtId="0" fontId="2" fillId="3" borderId="0" xfId="0" applyFont="1" applyFill="1"/>
    <xf numFmtId="10" fontId="2" fillId="0" borderId="0" xfId="1" applyNumberFormat="1" applyFont="1"/>
    <xf numFmtId="0" fontId="2" fillId="0" borderId="0" xfId="0" applyFont="1" applyAlignment="1">
      <alignment wrapText="1"/>
    </xf>
    <xf numFmtId="0" fontId="8" fillId="7" borderId="3" xfId="2" applyFont="1" applyFill="1" applyBorder="1" applyAlignment="1">
      <alignment horizontal="center" vertical="center" wrapText="1"/>
    </xf>
    <xf numFmtId="10" fontId="8" fillId="7" borderId="3" xfId="1" applyNumberFormat="1" applyFont="1" applyFill="1" applyBorder="1" applyAlignment="1">
      <alignment horizontal="center" vertical="center" wrapText="1"/>
    </xf>
    <xf numFmtId="49" fontId="12" fillId="0" borderId="7" xfId="6" applyNumberFormat="1" applyFont="1" applyFill="1" applyBorder="1" applyAlignment="1">
      <alignment horizontal="center" vertical="top" wrapText="1"/>
    </xf>
    <xf numFmtId="49" fontId="12" fillId="0" borderId="8" xfId="6" applyNumberFormat="1" applyFont="1" applyFill="1" applyBorder="1" applyAlignment="1">
      <alignment horizontal="center" vertical="top" wrapText="1"/>
    </xf>
    <xf numFmtId="49" fontId="13" fillId="0" borderId="9" xfId="6" applyNumberFormat="1" applyFont="1" applyFill="1" applyBorder="1" applyAlignment="1">
      <alignment horizontal="center" vertical="top" wrapText="1"/>
    </xf>
    <xf numFmtId="49" fontId="13" fillId="0" borderId="9" xfId="6" applyNumberFormat="1" applyFont="1" applyFill="1" applyBorder="1" applyAlignment="1">
      <alignment horizontal="center" vertical="center" wrapText="1"/>
    </xf>
    <xf numFmtId="49" fontId="12" fillId="0" borderId="3" xfId="6" applyNumberFormat="1" applyFont="1" applyFill="1" applyBorder="1" applyAlignment="1">
      <alignment horizontal="left" vertical="center" wrapText="1"/>
    </xf>
    <xf numFmtId="0" fontId="8" fillId="0" borderId="3" xfId="2" applyFont="1" applyBorder="1" applyAlignment="1">
      <alignment horizontal="center" vertical="top" wrapText="1"/>
    </xf>
    <xf numFmtId="0" fontId="8" fillId="3" borderId="3" xfId="2" applyFont="1" applyFill="1" applyBorder="1" applyAlignment="1">
      <alignment horizontal="center" vertical="top" wrapText="1"/>
    </xf>
    <xf numFmtId="10" fontId="8" fillId="0" borderId="3" xfId="1" applyNumberFormat="1" applyFont="1" applyBorder="1" applyAlignment="1">
      <alignment horizontal="center" vertical="top" wrapText="1"/>
    </xf>
    <xf numFmtId="0" fontId="6" fillId="0" borderId="0" xfId="0" applyFont="1"/>
    <xf numFmtId="49" fontId="12" fillId="0" borderId="9" xfId="6" applyNumberFormat="1" applyFont="1" applyFill="1" applyBorder="1" applyAlignment="1">
      <alignment horizontal="center" vertical="top" wrapText="1"/>
    </xf>
    <xf numFmtId="49" fontId="12" fillId="0" borderId="9" xfId="6" applyNumberFormat="1" applyFont="1" applyFill="1" applyBorder="1" applyAlignment="1">
      <alignment horizontal="center" vertical="center" wrapText="1"/>
    </xf>
    <xf numFmtId="0" fontId="11" fillId="8" borderId="3" xfId="6" applyFont="1" applyFill="1" applyBorder="1" applyAlignment="1">
      <alignment vertical="top"/>
    </xf>
    <xf numFmtId="49" fontId="11" fillId="8" borderId="3" xfId="6" applyNumberFormat="1" applyFont="1" applyFill="1" applyBorder="1" applyAlignment="1">
      <alignment vertical="top"/>
    </xf>
    <xf numFmtId="49" fontId="12" fillId="8" borderId="3" xfId="6" applyNumberFormat="1" applyFont="1" applyFill="1" applyBorder="1" applyAlignment="1">
      <alignment vertical="top" wrapText="1"/>
    </xf>
    <xf numFmtId="0" fontId="8" fillId="8" borderId="3" xfId="2" applyFont="1" applyFill="1" applyBorder="1" applyAlignment="1">
      <alignment horizontal="center" vertical="top" wrapText="1"/>
    </xf>
    <xf numFmtId="10" fontId="8" fillId="8" borderId="3" xfId="1" applyNumberFormat="1" applyFont="1" applyFill="1" applyBorder="1" applyAlignment="1">
      <alignment horizontal="center" vertical="top" wrapText="1"/>
    </xf>
    <xf numFmtId="9" fontId="8" fillId="8" borderId="3" xfId="2" applyNumberFormat="1" applyFont="1" applyFill="1" applyBorder="1" applyAlignment="1">
      <alignment horizontal="center" vertical="center" wrapText="1"/>
    </xf>
    <xf numFmtId="0" fontId="2" fillId="8" borderId="0" xfId="0" applyFont="1" applyFill="1"/>
    <xf numFmtId="0" fontId="12" fillId="0" borderId="3" xfId="0" applyFont="1" applyFill="1" applyBorder="1" applyAlignment="1">
      <alignment horizontal="center" vertical="top" wrapText="1"/>
    </xf>
    <xf numFmtId="0" fontId="12" fillId="0" borderId="3" xfId="0" applyFont="1" applyFill="1" applyBorder="1" applyAlignment="1">
      <alignment horizontal="left" vertical="top" wrapText="1"/>
    </xf>
    <xf numFmtId="0" fontId="8" fillId="3" borderId="3" xfId="0" applyFont="1" applyFill="1" applyBorder="1" applyAlignment="1">
      <alignment horizontal="left" vertical="top" wrapText="1"/>
    </xf>
    <xf numFmtId="164" fontId="12" fillId="3" borderId="3" xfId="3" applyFont="1" applyFill="1" applyBorder="1" applyAlignment="1">
      <alignment horizontal="right" vertical="top" wrapText="1"/>
    </xf>
    <xf numFmtId="164" fontId="8" fillId="3" borderId="3" xfId="3" applyFont="1" applyFill="1" applyBorder="1" applyAlignment="1">
      <alignment horizontal="right" vertical="top" wrapText="1"/>
    </xf>
    <xf numFmtId="10" fontId="8" fillId="3" borderId="3" xfId="1" applyNumberFormat="1" applyFont="1" applyFill="1" applyBorder="1" applyAlignment="1">
      <alignment horizontal="right" vertical="top" wrapText="1"/>
    </xf>
    <xf numFmtId="10" fontId="6" fillId="3" borderId="3" xfId="1" applyNumberFormat="1" applyFont="1" applyFill="1" applyBorder="1" applyAlignment="1">
      <alignment vertical="top"/>
    </xf>
    <xf numFmtId="10" fontId="2" fillId="3" borderId="3" xfId="0" applyNumberFormat="1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2" fillId="0" borderId="3" xfId="0" quotePrefix="1" applyFont="1" applyFill="1" applyBorder="1" applyAlignment="1">
      <alignment horizontal="center" vertical="top" wrapText="1"/>
    </xf>
    <xf numFmtId="168" fontId="8" fillId="3" borderId="3" xfId="0" applyNumberFormat="1" applyFont="1" applyFill="1" applyBorder="1" applyAlignment="1">
      <alignment horizontal="left" vertical="top" wrapText="1"/>
    </xf>
    <xf numFmtId="49" fontId="12" fillId="0" borderId="3" xfId="5" applyNumberFormat="1" applyFont="1" applyFill="1" applyBorder="1" applyAlignment="1">
      <alignment horizontal="center" vertical="top" wrapText="1"/>
    </xf>
    <xf numFmtId="49" fontId="14" fillId="0" borderId="3" xfId="5" applyNumberFormat="1" applyFont="1" applyFill="1" applyBorder="1" applyAlignment="1">
      <alignment horizontal="center" vertical="top" wrapText="1"/>
    </xf>
    <xf numFmtId="49" fontId="12" fillId="0" borderId="3" xfId="5" applyNumberFormat="1" applyFont="1" applyFill="1" applyBorder="1" applyAlignment="1">
      <alignment horizontal="left" vertical="top" wrapText="1"/>
    </xf>
    <xf numFmtId="164" fontId="12" fillId="3" borderId="3" xfId="3" applyFont="1" applyFill="1" applyBorder="1" applyAlignment="1">
      <alignment horizontal="right" vertical="top"/>
    </xf>
    <xf numFmtId="49" fontId="15" fillId="8" borderId="3" xfId="5" applyNumberFormat="1" applyFont="1" applyFill="1" applyBorder="1" applyAlignment="1">
      <alignment horizontal="center" vertical="top" wrapText="1"/>
    </xf>
    <xf numFmtId="49" fontId="16" fillId="8" borderId="3" xfId="5" applyNumberFormat="1" applyFont="1" applyFill="1" applyBorder="1" applyAlignment="1">
      <alignment horizontal="left" vertical="top" wrapText="1"/>
    </xf>
    <xf numFmtId="168" fontId="8" fillId="8" borderId="3" xfId="0" applyNumberFormat="1" applyFont="1" applyFill="1" applyBorder="1" applyAlignment="1">
      <alignment horizontal="left" vertical="top" wrapText="1"/>
    </xf>
    <xf numFmtId="164" fontId="17" fillId="8" borderId="3" xfId="3" applyFont="1" applyFill="1" applyBorder="1" applyAlignment="1">
      <alignment horizontal="right" vertical="top"/>
    </xf>
    <xf numFmtId="10" fontId="8" fillId="8" borderId="3" xfId="1" applyNumberFormat="1" applyFont="1" applyFill="1" applyBorder="1" applyAlignment="1">
      <alignment horizontal="right" vertical="top" wrapText="1"/>
    </xf>
    <xf numFmtId="164" fontId="8" fillId="8" borderId="3" xfId="3" applyFont="1" applyFill="1" applyBorder="1" applyAlignment="1">
      <alignment horizontal="right" vertical="top" wrapText="1"/>
    </xf>
    <xf numFmtId="10" fontId="6" fillId="8" borderId="3" xfId="1" applyNumberFormat="1" applyFont="1" applyFill="1" applyBorder="1" applyAlignment="1">
      <alignment vertical="top"/>
    </xf>
    <xf numFmtId="10" fontId="2" fillId="8" borderId="3" xfId="0" applyNumberFormat="1" applyFont="1" applyFill="1" applyBorder="1" applyAlignment="1">
      <alignment vertical="top"/>
    </xf>
    <xf numFmtId="0" fontId="2" fillId="8" borderId="3" xfId="0" applyFont="1" applyFill="1" applyBorder="1" applyAlignment="1">
      <alignment vertical="top" wrapText="1"/>
    </xf>
    <xf numFmtId="164" fontId="8" fillId="0" borderId="3" xfId="3" applyFont="1" applyFill="1" applyBorder="1" applyAlignment="1">
      <alignment horizontal="right" vertical="top" wrapText="1"/>
    </xf>
    <xf numFmtId="49" fontId="12" fillId="0" borderId="3" xfId="5" quotePrefix="1" applyNumberFormat="1" applyFont="1" applyFill="1" applyBorder="1" applyAlignment="1">
      <alignment horizontal="center" vertical="top" wrapText="1"/>
    </xf>
    <xf numFmtId="49" fontId="10" fillId="0" borderId="7" xfId="6" applyNumberFormat="1" applyFont="1" applyFill="1" applyBorder="1" applyAlignment="1">
      <alignment horizontal="center" vertical="top" wrapText="1"/>
    </xf>
    <xf numFmtId="49" fontId="10" fillId="0" borderId="8" xfId="6" applyNumberFormat="1" applyFont="1" applyFill="1" applyBorder="1" applyAlignment="1">
      <alignment horizontal="center" vertical="top" wrapText="1"/>
    </xf>
    <xf numFmtId="49" fontId="10" fillId="0" borderId="9" xfId="6" applyNumberFormat="1" applyFont="1" applyFill="1" applyBorder="1" applyAlignment="1">
      <alignment horizontal="center" vertical="top" wrapText="1"/>
    </xf>
    <xf numFmtId="49" fontId="10" fillId="0" borderId="3" xfId="5" quotePrefix="1" applyNumberFormat="1" applyFont="1" applyFill="1" applyBorder="1" applyAlignment="1">
      <alignment horizontal="center" vertical="top" wrapText="1"/>
    </xf>
    <xf numFmtId="49" fontId="10" fillId="0" borderId="3" xfId="5" applyNumberFormat="1" applyFont="1" applyFill="1" applyBorder="1" applyAlignment="1">
      <alignment horizontal="center" vertical="top" wrapText="1"/>
    </xf>
    <xf numFmtId="49" fontId="10" fillId="0" borderId="3" xfId="5" applyNumberFormat="1" applyFont="1" applyFill="1" applyBorder="1" applyAlignment="1">
      <alignment horizontal="left" vertical="top" wrapText="1"/>
    </xf>
    <xf numFmtId="168" fontId="7" fillId="3" borderId="3" xfId="0" applyNumberFormat="1" applyFont="1" applyFill="1" applyBorder="1" applyAlignment="1">
      <alignment horizontal="left" vertical="top" wrapText="1"/>
    </xf>
    <xf numFmtId="164" fontId="10" fillId="3" borderId="3" xfId="3" applyFont="1" applyFill="1" applyBorder="1" applyAlignment="1">
      <alignment horizontal="right" vertical="top"/>
    </xf>
    <xf numFmtId="49" fontId="11" fillId="9" borderId="3" xfId="5" applyNumberFormat="1" applyFont="1" applyFill="1" applyBorder="1" applyAlignment="1">
      <alignment horizontal="center" vertical="top" wrapText="1"/>
    </xf>
    <xf numFmtId="49" fontId="10" fillId="9" borderId="3" xfId="5" applyNumberFormat="1" applyFont="1" applyFill="1" applyBorder="1" applyAlignment="1">
      <alignment vertical="top" wrapText="1"/>
    </xf>
    <xf numFmtId="168" fontId="7" fillId="9" borderId="3" xfId="0" applyNumberFormat="1" applyFont="1" applyFill="1" applyBorder="1" applyAlignment="1">
      <alignment horizontal="left" vertical="top" wrapText="1"/>
    </xf>
    <xf numFmtId="164" fontId="11" fillId="9" borderId="3" xfId="3" applyFont="1" applyFill="1" applyBorder="1" applyAlignment="1">
      <alignment vertical="top"/>
    </xf>
    <xf numFmtId="10" fontId="8" fillId="9" borderId="3" xfId="1" applyNumberFormat="1" applyFont="1" applyFill="1" applyBorder="1" applyAlignment="1">
      <alignment horizontal="right" vertical="top" wrapText="1"/>
    </xf>
    <xf numFmtId="164" fontId="8" fillId="9" borderId="3" xfId="3" applyFont="1" applyFill="1" applyBorder="1" applyAlignment="1">
      <alignment horizontal="right" vertical="top" wrapText="1"/>
    </xf>
    <xf numFmtId="10" fontId="6" fillId="9" borderId="3" xfId="1" applyNumberFormat="1" applyFont="1" applyFill="1" applyBorder="1" applyAlignment="1">
      <alignment vertical="top"/>
    </xf>
    <xf numFmtId="10" fontId="2" fillId="9" borderId="3" xfId="0" applyNumberFormat="1" applyFont="1" applyFill="1" applyBorder="1" applyAlignment="1">
      <alignment vertical="top"/>
    </xf>
    <xf numFmtId="0" fontId="2" fillId="9" borderId="3" xfId="0" applyFont="1" applyFill="1" applyBorder="1" applyAlignment="1">
      <alignment vertical="top" wrapText="1"/>
    </xf>
    <xf numFmtId="164" fontId="2" fillId="9" borderId="0" xfId="0" applyNumberFormat="1" applyFont="1" applyFill="1"/>
    <xf numFmtId="0" fontId="2" fillId="9" borderId="0" xfId="0" applyFont="1" applyFill="1"/>
    <xf numFmtId="49" fontId="11" fillId="3" borderId="7" xfId="5" applyNumberFormat="1" applyFont="1" applyFill="1" applyBorder="1" applyAlignment="1">
      <alignment horizontal="center" vertical="top" wrapText="1"/>
    </xf>
    <xf numFmtId="49" fontId="11" fillId="3" borderId="8" xfId="5" applyNumberFormat="1" applyFont="1" applyFill="1" applyBorder="1" applyAlignment="1">
      <alignment horizontal="center" vertical="top" wrapText="1"/>
    </xf>
    <xf numFmtId="49" fontId="11" fillId="3" borderId="3" xfId="5" applyNumberFormat="1" applyFont="1" applyFill="1" applyBorder="1" applyAlignment="1">
      <alignment horizontal="center" vertical="top" wrapText="1"/>
    </xf>
    <xf numFmtId="49" fontId="12" fillId="3" borderId="3" xfId="5" applyNumberFormat="1" applyFont="1" applyFill="1" applyBorder="1" applyAlignment="1">
      <alignment vertical="top" wrapText="1"/>
    </xf>
    <xf numFmtId="164" fontId="10" fillId="3" borderId="3" xfId="3" applyFont="1" applyFill="1" applyBorder="1" applyAlignment="1">
      <alignment vertical="top"/>
    </xf>
    <xf numFmtId="0" fontId="10" fillId="0" borderId="3" xfId="0" applyFont="1" applyFill="1" applyBorder="1" applyAlignment="1">
      <alignment horizontal="center" vertical="top" wrapText="1"/>
    </xf>
    <xf numFmtId="0" fontId="10" fillId="0" borderId="3" xfId="0" quotePrefix="1" applyFont="1" applyFill="1" applyBorder="1" applyAlignment="1">
      <alignment horizontal="center" vertical="top" wrapText="1"/>
    </xf>
    <xf numFmtId="49" fontId="10" fillId="3" borderId="3" xfId="5" quotePrefix="1" applyNumberFormat="1" applyFont="1" applyFill="1" applyBorder="1" applyAlignment="1">
      <alignment horizontal="center" vertical="top" wrapText="1"/>
    </xf>
    <xf numFmtId="49" fontId="10" fillId="3" borderId="3" xfId="5" applyNumberFormat="1" applyFont="1" applyFill="1" applyBorder="1" applyAlignment="1">
      <alignment vertical="top" wrapText="1"/>
    </xf>
    <xf numFmtId="49" fontId="15" fillId="9" borderId="7" xfId="5" applyNumberFormat="1" applyFont="1" applyFill="1" applyBorder="1" applyAlignment="1">
      <alignment horizontal="center" vertical="top" wrapText="1"/>
    </xf>
    <xf numFmtId="49" fontId="15" fillId="9" borderId="8" xfId="5" applyNumberFormat="1" applyFont="1" applyFill="1" applyBorder="1" applyAlignment="1">
      <alignment horizontal="center" vertical="top" wrapText="1"/>
    </xf>
    <xf numFmtId="49" fontId="15" fillId="9" borderId="9" xfId="5" applyNumberFormat="1" applyFont="1" applyFill="1" applyBorder="1" applyAlignment="1">
      <alignment horizontal="center" vertical="top" wrapText="1"/>
    </xf>
    <xf numFmtId="49" fontId="15" fillId="9" borderId="3" xfId="5" applyNumberFormat="1" applyFont="1" applyFill="1" applyBorder="1" applyAlignment="1">
      <alignment horizontal="center" vertical="top" wrapText="1"/>
    </xf>
    <xf numFmtId="49" fontId="15" fillId="9" borderId="3" xfId="5" applyNumberFormat="1" applyFont="1" applyFill="1" applyBorder="1" applyAlignment="1">
      <alignment vertical="top" wrapText="1"/>
    </xf>
    <xf numFmtId="168" fontId="8" fillId="9" borderId="3" xfId="0" applyNumberFormat="1" applyFont="1" applyFill="1" applyBorder="1" applyAlignment="1">
      <alignment horizontal="left" vertical="top" wrapText="1"/>
    </xf>
    <xf numFmtId="164" fontId="15" fillId="9" borderId="3" xfId="3" applyFont="1" applyFill="1" applyBorder="1" applyAlignment="1">
      <alignment vertical="top"/>
    </xf>
    <xf numFmtId="164" fontId="12" fillId="3" borderId="3" xfId="3" applyFont="1" applyFill="1" applyBorder="1" applyAlignment="1">
      <alignment vertical="top"/>
    </xf>
    <xf numFmtId="0" fontId="10" fillId="0" borderId="3" xfId="0" applyFont="1" applyFill="1" applyBorder="1" applyAlignment="1">
      <alignment horizontal="left" vertical="top" wrapText="1"/>
    </xf>
    <xf numFmtId="49" fontId="11" fillId="8" borderId="3" xfId="5" applyNumberFormat="1" applyFont="1" applyFill="1" applyBorder="1" applyAlignment="1">
      <alignment horizontal="center" vertical="top" wrapText="1"/>
    </xf>
    <xf numFmtId="49" fontId="10" fillId="8" borderId="3" xfId="5" applyNumberFormat="1" applyFont="1" applyFill="1" applyBorder="1" applyAlignment="1">
      <alignment vertical="top" wrapText="1"/>
    </xf>
    <xf numFmtId="168" fontId="7" fillId="8" borderId="3" xfId="0" applyNumberFormat="1" applyFont="1" applyFill="1" applyBorder="1" applyAlignment="1">
      <alignment horizontal="left" vertical="top" wrapText="1"/>
    </xf>
    <xf numFmtId="164" fontId="11" fillId="8" borderId="3" xfId="3" applyFont="1" applyFill="1" applyBorder="1" applyAlignment="1">
      <alignment vertical="top"/>
    </xf>
    <xf numFmtId="49" fontId="18" fillId="0" borderId="3" xfId="5" applyNumberFormat="1" applyFont="1" applyFill="1" applyBorder="1" applyAlignment="1">
      <alignment horizontal="center" vertical="top" wrapText="1"/>
    </xf>
    <xf numFmtId="49" fontId="10" fillId="0" borderId="7" xfId="6" applyNumberFormat="1" applyFont="1" applyFill="1" applyBorder="1" applyAlignment="1">
      <alignment horizontal="center" vertical="center" wrapText="1"/>
    </xf>
    <xf numFmtId="49" fontId="10" fillId="0" borderId="8" xfId="6" applyNumberFormat="1" applyFont="1" applyFill="1" applyBorder="1" applyAlignment="1">
      <alignment horizontal="center" vertical="center" wrapText="1"/>
    </xf>
    <xf numFmtId="49" fontId="10" fillId="0" borderId="9" xfId="6" applyNumberFormat="1" applyFont="1" applyFill="1" applyBorder="1" applyAlignment="1">
      <alignment horizontal="center" vertical="center" wrapText="1"/>
    </xf>
    <xf numFmtId="49" fontId="10" fillId="0" borderId="3" xfId="5" applyNumberFormat="1" applyFont="1" applyFill="1" applyBorder="1" applyAlignment="1">
      <alignment horizontal="center" vertical="center" wrapText="1"/>
    </xf>
    <xf numFmtId="0" fontId="10" fillId="0" borderId="3" xfId="5" applyFont="1" applyFill="1" applyBorder="1" applyAlignment="1">
      <alignment vertical="center" wrapText="1"/>
    </xf>
    <xf numFmtId="168" fontId="7" fillId="3" borderId="3" xfId="0" applyNumberFormat="1" applyFont="1" applyFill="1" applyBorder="1" applyAlignment="1">
      <alignment horizontal="left" vertical="center" wrapText="1"/>
    </xf>
    <xf numFmtId="164" fontId="10" fillId="3" borderId="3" xfId="3" applyFont="1" applyFill="1" applyBorder="1" applyAlignment="1">
      <alignment vertical="center"/>
    </xf>
    <xf numFmtId="164" fontId="8" fillId="3" borderId="3" xfId="3" applyFont="1" applyFill="1" applyBorder="1" applyAlignment="1">
      <alignment horizontal="right" vertical="center" wrapText="1"/>
    </xf>
    <xf numFmtId="10" fontId="8" fillId="3" borderId="3" xfId="1" applyNumberFormat="1" applyFont="1" applyFill="1" applyBorder="1" applyAlignment="1">
      <alignment horizontal="right" vertical="center" wrapText="1"/>
    </xf>
    <xf numFmtId="10" fontId="6" fillId="3" borderId="3" xfId="1" applyNumberFormat="1" applyFont="1" applyFill="1" applyBorder="1" applyAlignment="1">
      <alignment vertical="center"/>
    </xf>
    <xf numFmtId="10" fontId="2" fillId="3" borderId="3" xfId="0" applyNumberFormat="1" applyFont="1" applyFill="1" applyBorder="1" applyAlignment="1">
      <alignment vertical="center"/>
    </xf>
    <xf numFmtId="0" fontId="2" fillId="3" borderId="3" xfId="0" applyFont="1" applyFill="1" applyBorder="1" applyAlignment="1">
      <alignment vertical="center" wrapText="1"/>
    </xf>
    <xf numFmtId="49" fontId="10" fillId="0" borderId="3" xfId="0" applyNumberFormat="1" applyFont="1" applyFill="1" applyBorder="1" applyAlignment="1">
      <alignment horizontal="center" vertical="top" wrapText="1"/>
    </xf>
    <xf numFmtId="0" fontId="10" fillId="0" borderId="3" xfId="0" applyFont="1" applyFill="1" applyBorder="1" applyAlignment="1">
      <alignment vertical="top" wrapText="1"/>
    </xf>
    <xf numFmtId="49" fontId="12" fillId="9" borderId="7" xfId="6" applyNumberFormat="1" applyFont="1" applyFill="1" applyBorder="1" applyAlignment="1">
      <alignment horizontal="center" vertical="top" wrapText="1"/>
    </xf>
    <xf numFmtId="49" fontId="12" fillId="9" borderId="8" xfId="6" applyNumberFormat="1" applyFont="1" applyFill="1" applyBorder="1" applyAlignment="1">
      <alignment horizontal="center" vertical="top" wrapText="1"/>
    </xf>
    <xf numFmtId="49" fontId="12" fillId="9" borderId="9" xfId="6" applyNumberFormat="1" applyFont="1" applyFill="1" applyBorder="1" applyAlignment="1">
      <alignment horizontal="center" vertical="top" wrapText="1"/>
    </xf>
    <xf numFmtId="49" fontId="12" fillId="9" borderId="3" xfId="5" applyNumberFormat="1" applyFont="1" applyFill="1" applyBorder="1" applyAlignment="1">
      <alignment horizontal="center" vertical="top" wrapText="1"/>
    </xf>
    <xf numFmtId="0" fontId="12" fillId="9" borderId="3" xfId="0" applyFont="1" applyFill="1" applyBorder="1" applyAlignment="1">
      <alignment horizontal="center" vertical="top" wrapText="1"/>
    </xf>
    <xf numFmtId="0" fontId="12" fillId="9" borderId="3" xfId="0" applyFont="1" applyFill="1" applyBorder="1" applyAlignment="1">
      <alignment vertical="top" wrapText="1"/>
    </xf>
    <xf numFmtId="164" fontId="12" fillId="9" borderId="3" xfId="3" applyFont="1" applyFill="1" applyBorder="1" applyAlignment="1">
      <alignment vertical="top"/>
    </xf>
    <xf numFmtId="0" fontId="12" fillId="0" borderId="3" xfId="0" applyFont="1" applyFill="1" applyBorder="1" applyAlignment="1">
      <alignment vertical="top" wrapText="1"/>
    </xf>
    <xf numFmtId="49" fontId="10" fillId="9" borderId="7" xfId="6" applyNumberFormat="1" applyFont="1" applyFill="1" applyBorder="1" applyAlignment="1">
      <alignment horizontal="center" vertical="top" wrapText="1"/>
    </xf>
    <xf numFmtId="49" fontId="10" fillId="9" borderId="8" xfId="6" applyNumberFormat="1" applyFont="1" applyFill="1" applyBorder="1" applyAlignment="1">
      <alignment horizontal="center" vertical="top" wrapText="1"/>
    </xf>
    <xf numFmtId="49" fontId="10" fillId="9" borderId="9" xfId="6" applyNumberFormat="1" applyFont="1" applyFill="1" applyBorder="1" applyAlignment="1">
      <alignment horizontal="center" vertical="top" wrapText="1"/>
    </xf>
    <xf numFmtId="0" fontId="10" fillId="9" borderId="3" xfId="0" applyFont="1" applyFill="1" applyBorder="1" applyAlignment="1">
      <alignment horizontal="center" vertical="top" wrapText="1"/>
    </xf>
    <xf numFmtId="0" fontId="10" fillId="9" borderId="3" xfId="0" quotePrefix="1" applyFont="1" applyFill="1" applyBorder="1" applyAlignment="1">
      <alignment horizontal="center" vertical="top" wrapText="1"/>
    </xf>
    <xf numFmtId="49" fontId="10" fillId="9" borderId="3" xfId="5" applyNumberFormat="1" applyFont="1" applyFill="1" applyBorder="1" applyAlignment="1">
      <alignment horizontal="center" vertical="top" wrapText="1"/>
    </xf>
    <xf numFmtId="0" fontId="10" fillId="9" borderId="3" xfId="0" applyFont="1" applyFill="1" applyBorder="1" applyAlignment="1">
      <alignment vertical="top" wrapText="1"/>
    </xf>
    <xf numFmtId="164" fontId="10" fillId="9" borderId="3" xfId="3" applyFont="1" applyFill="1" applyBorder="1" applyAlignment="1">
      <alignment vertical="center"/>
    </xf>
    <xf numFmtId="49" fontId="12" fillId="0" borderId="3" xfId="5" applyNumberFormat="1" applyFont="1" applyFill="1" applyBorder="1" applyAlignment="1">
      <alignment vertical="top" wrapText="1"/>
    </xf>
    <xf numFmtId="164" fontId="12" fillId="3" borderId="3" xfId="3" applyFont="1" applyFill="1" applyBorder="1" applyAlignment="1">
      <alignment vertical="center"/>
    </xf>
    <xf numFmtId="49" fontId="10" fillId="0" borderId="3" xfId="5" applyNumberFormat="1" applyFont="1" applyFill="1" applyBorder="1" applyAlignment="1">
      <alignment vertical="top" wrapText="1"/>
    </xf>
    <xf numFmtId="168" fontId="19" fillId="3" borderId="3" xfId="0" applyNumberFormat="1" applyFont="1" applyFill="1" applyBorder="1" applyAlignment="1">
      <alignment horizontal="left" vertical="top" wrapText="1"/>
    </xf>
    <xf numFmtId="0" fontId="20" fillId="3" borderId="3" xfId="0" applyFont="1" applyFill="1" applyBorder="1" applyAlignment="1">
      <alignment vertical="top" wrapText="1"/>
    </xf>
    <xf numFmtId="0" fontId="20" fillId="0" borderId="0" xfId="0" applyFont="1"/>
    <xf numFmtId="0" fontId="21" fillId="9" borderId="3" xfId="0" applyFont="1" applyFill="1" applyBorder="1" applyAlignment="1">
      <alignment horizontal="center" vertical="top" wrapText="1"/>
    </xf>
    <xf numFmtId="0" fontId="21" fillId="9" borderId="3" xfId="0" quotePrefix="1" applyFont="1" applyFill="1" applyBorder="1" applyAlignment="1">
      <alignment horizontal="center" vertical="top" wrapText="1"/>
    </xf>
    <xf numFmtId="49" fontId="10" fillId="0" borderId="3" xfId="5" applyNumberFormat="1" applyFont="1" applyFill="1" applyBorder="1" applyAlignment="1">
      <alignment horizontal="left" vertical="top"/>
    </xf>
    <xf numFmtId="0" fontId="7" fillId="9" borderId="3" xfId="0" applyFont="1" applyFill="1" applyBorder="1" applyAlignment="1">
      <alignment vertical="top" wrapText="1"/>
    </xf>
    <xf numFmtId="0" fontId="7" fillId="9" borderId="0" xfId="0" applyFont="1" applyFill="1"/>
    <xf numFmtId="0" fontId="7" fillId="3" borderId="3" xfId="0" applyFont="1" applyFill="1" applyBorder="1" applyAlignment="1">
      <alignment vertical="top" wrapText="1"/>
    </xf>
    <xf numFmtId="0" fontId="7" fillId="0" borderId="0" xfId="0" applyFont="1"/>
    <xf numFmtId="49" fontId="12" fillId="9" borderId="3" xfId="5" applyNumberFormat="1" applyFont="1" applyFill="1" applyBorder="1" applyAlignment="1">
      <alignment horizontal="left" vertical="top" wrapText="1"/>
    </xf>
    <xf numFmtId="0" fontId="2" fillId="9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/>
    </xf>
    <xf numFmtId="0" fontId="7" fillId="9" borderId="3" xfId="2" applyFont="1" applyFill="1" applyBorder="1" applyAlignment="1">
      <alignment vertical="top" wrapText="1"/>
    </xf>
    <xf numFmtId="0" fontId="7" fillId="3" borderId="3" xfId="2" applyFont="1" applyFill="1" applyBorder="1" applyAlignment="1">
      <alignment vertical="top" wrapText="1"/>
    </xf>
    <xf numFmtId="164" fontId="10" fillId="9" borderId="3" xfId="3" applyFont="1" applyFill="1" applyBorder="1" applyAlignment="1">
      <alignment vertical="top"/>
    </xf>
    <xf numFmtId="0" fontId="2" fillId="3" borderId="3" xfId="0" applyFont="1" applyFill="1" applyBorder="1"/>
    <xf numFmtId="0" fontId="2" fillId="3" borderId="3" xfId="0" applyFont="1" applyFill="1" applyBorder="1" applyAlignment="1">
      <alignment wrapText="1"/>
    </xf>
    <xf numFmtId="0" fontId="2" fillId="9" borderId="3" xfId="0" applyFont="1" applyFill="1" applyBorder="1"/>
    <xf numFmtId="0" fontId="2" fillId="9" borderId="3" xfId="0" applyFont="1" applyFill="1" applyBorder="1" applyAlignment="1">
      <alignment wrapText="1"/>
    </xf>
    <xf numFmtId="0" fontId="12" fillId="8" borderId="3" xfId="7" applyFont="1" applyFill="1" applyBorder="1" applyAlignment="1">
      <alignment horizontal="center" vertical="top" wrapText="1"/>
    </xf>
    <xf numFmtId="0" fontId="12" fillId="8" borderId="3" xfId="7" quotePrefix="1" applyFont="1" applyFill="1" applyBorder="1" applyAlignment="1">
      <alignment horizontal="center" vertical="top" wrapText="1"/>
    </xf>
    <xf numFmtId="49" fontId="10" fillId="8" borderId="3" xfId="7" applyNumberFormat="1" applyFont="1" applyFill="1" applyBorder="1" applyAlignment="1">
      <alignment vertical="top" wrapText="1"/>
    </xf>
    <xf numFmtId="0" fontId="2" fillId="8" borderId="3" xfId="0" applyFont="1" applyFill="1" applyBorder="1"/>
    <xf numFmtId="164" fontId="10" fillId="8" borderId="3" xfId="3" applyFont="1" applyFill="1" applyBorder="1" applyAlignment="1">
      <alignment vertical="top"/>
    </xf>
    <xf numFmtId="0" fontId="2" fillId="8" borderId="3" xfId="0" applyFont="1" applyFill="1" applyBorder="1" applyAlignment="1">
      <alignment wrapText="1"/>
    </xf>
    <xf numFmtId="49" fontId="14" fillId="9" borderId="3" xfId="5" applyNumberFormat="1" applyFont="1" applyFill="1" applyBorder="1" applyAlignment="1">
      <alignment horizontal="center" vertical="top" wrapText="1"/>
    </xf>
    <xf numFmtId="49" fontId="10" fillId="9" borderId="3" xfId="5" applyNumberFormat="1" applyFont="1" applyFill="1" applyBorder="1" applyAlignment="1">
      <alignment horizontal="left" vertical="top" wrapText="1"/>
    </xf>
    <xf numFmtId="0" fontId="2" fillId="3" borderId="3" xfId="0" applyFont="1" applyFill="1" applyBorder="1" applyAlignment="1">
      <alignment horizontal="left" vertical="center" wrapText="1"/>
    </xf>
    <xf numFmtId="164" fontId="10" fillId="3" borderId="3" xfId="6" applyNumberFormat="1" applyFont="1" applyFill="1" applyBorder="1" applyAlignment="1">
      <alignment vertical="top"/>
    </xf>
    <xf numFmtId="0" fontId="12" fillId="0" borderId="3" xfId="0" applyFont="1" applyFill="1" applyBorder="1" applyAlignment="1">
      <alignment horizontal="center" vertical="center" wrapText="1"/>
    </xf>
    <xf numFmtId="49" fontId="11" fillId="0" borderId="0" xfId="5" applyNumberFormat="1" applyFont="1" applyFill="1" applyAlignment="1">
      <alignment vertical="top"/>
    </xf>
    <xf numFmtId="49" fontId="10" fillId="0" borderId="0" xfId="5" applyNumberFormat="1" applyFont="1" applyFill="1" applyAlignment="1">
      <alignment vertical="top" wrapText="1"/>
    </xf>
    <xf numFmtId="10" fontId="2" fillId="3" borderId="0" xfId="1" applyNumberFormat="1" applyFont="1" applyFill="1"/>
    <xf numFmtId="0" fontId="2" fillId="3" borderId="0" xfId="0" applyFont="1" applyFill="1" applyAlignment="1">
      <alignment wrapText="1"/>
    </xf>
    <xf numFmtId="49" fontId="11" fillId="0" borderId="0" xfId="5" applyNumberFormat="1" applyFont="1" applyFill="1" applyBorder="1" applyAlignment="1">
      <alignment vertical="top"/>
    </xf>
    <xf numFmtId="0" fontId="11" fillId="0" borderId="0" xfId="6" applyFont="1" applyFill="1" applyAlignment="1">
      <alignment vertical="top"/>
    </xf>
    <xf numFmtId="49" fontId="11" fillId="0" borderId="0" xfId="6" applyNumberFormat="1" applyFont="1" applyFill="1" applyAlignment="1">
      <alignment vertical="top"/>
    </xf>
    <xf numFmtId="49" fontId="10" fillId="0" borderId="0" xfId="6" applyNumberFormat="1" applyFont="1" applyFill="1" applyAlignment="1">
      <alignment vertical="top" wrapText="1"/>
    </xf>
    <xf numFmtId="0" fontId="10" fillId="0" borderId="0" xfId="6" applyFont="1" applyFill="1" applyAlignment="1">
      <alignment vertical="top"/>
    </xf>
    <xf numFmtId="0" fontId="6" fillId="0" borderId="3" xfId="0" applyFont="1" applyBorder="1" applyAlignment="1">
      <alignment horizontal="center" vertical="center"/>
    </xf>
    <xf numFmtId="0" fontId="8" fillId="0" borderId="7" xfId="2" applyFont="1" applyBorder="1" applyAlignment="1">
      <alignment horizontal="center" vertical="center"/>
    </xf>
    <xf numFmtId="0" fontId="8" fillId="0" borderId="8" xfId="2" applyFont="1" applyBorder="1" applyAlignment="1">
      <alignment horizontal="center" vertical="center"/>
    </xf>
    <xf numFmtId="0" fontId="8" fillId="0" borderId="9" xfId="2" applyFont="1" applyBorder="1" applyAlignment="1">
      <alignment horizontal="center" vertical="center"/>
    </xf>
    <xf numFmtId="0" fontId="4" fillId="0" borderId="0" xfId="2" applyFont="1" applyAlignment="1">
      <alignment horizontal="center"/>
    </xf>
    <xf numFmtId="0" fontId="6" fillId="0" borderId="0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/>
    </xf>
    <xf numFmtId="0" fontId="8" fillId="2" borderId="2" xfId="2" applyFont="1" applyFill="1" applyBorder="1" applyAlignment="1">
      <alignment horizontal="center" vertical="center"/>
    </xf>
    <xf numFmtId="0" fontId="8" fillId="2" borderId="5" xfId="2" applyFont="1" applyFill="1" applyBorder="1" applyAlignment="1">
      <alignment horizontal="center" vertical="center"/>
    </xf>
    <xf numFmtId="0" fontId="8" fillId="2" borderId="6" xfId="2" applyFont="1" applyFill="1" applyBorder="1" applyAlignment="1">
      <alignment horizontal="center" vertical="center"/>
    </xf>
    <xf numFmtId="0" fontId="8" fillId="2" borderId="3" xfId="2" applyFont="1" applyFill="1" applyBorder="1" applyAlignment="1">
      <alignment horizontal="center" vertical="center"/>
    </xf>
    <xf numFmtId="0" fontId="8" fillId="2" borderId="1" xfId="2" applyFont="1" applyFill="1" applyBorder="1" applyAlignment="1">
      <alignment horizontal="center" vertical="center" wrapText="1"/>
    </xf>
    <xf numFmtId="0" fontId="8" fillId="2" borderId="4" xfId="2" applyFont="1" applyFill="1" applyBorder="1" applyAlignment="1">
      <alignment horizontal="center" vertical="center" wrapText="1"/>
    </xf>
    <xf numFmtId="0" fontId="8" fillId="2" borderId="2" xfId="2" applyFont="1" applyFill="1" applyBorder="1" applyAlignment="1">
      <alignment horizontal="center" vertical="center" wrapText="1"/>
    </xf>
    <xf numFmtId="0" fontId="8" fillId="2" borderId="7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8" fillId="2" borderId="9" xfId="2" applyFont="1" applyFill="1" applyBorder="1" applyAlignment="1">
      <alignment horizontal="center" vertical="center"/>
    </xf>
    <xf numFmtId="164" fontId="10" fillId="0" borderId="0" xfId="5" applyNumberFormat="1" applyFont="1" applyFill="1" applyAlignment="1">
      <alignment horizontal="center" vertical="center"/>
    </xf>
    <xf numFmtId="0" fontId="8" fillId="7" borderId="3" xfId="2" applyFont="1" applyFill="1" applyBorder="1" applyAlignment="1">
      <alignment horizontal="center" vertical="center" wrapText="1"/>
    </xf>
    <xf numFmtId="0" fontId="8" fillId="7" borderId="7" xfId="2" applyFont="1" applyFill="1" applyBorder="1" applyAlignment="1">
      <alignment horizontal="center" vertical="center" wrapText="1"/>
    </xf>
    <xf numFmtId="0" fontId="8" fillId="7" borderId="9" xfId="2" applyFont="1" applyFill="1" applyBorder="1" applyAlignment="1">
      <alignment horizontal="center" vertical="center" wrapText="1"/>
    </xf>
    <xf numFmtId="0" fontId="6" fillId="7" borderId="7" xfId="0" applyFont="1" applyFill="1" applyBorder="1" applyAlignment="1">
      <alignment horizontal="center" vertical="center"/>
    </xf>
    <xf numFmtId="0" fontId="6" fillId="7" borderId="8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8" fillId="7" borderId="7" xfId="2" applyFont="1" applyFill="1" applyBorder="1" applyAlignment="1">
      <alignment horizontal="center" vertical="center"/>
    </xf>
    <xf numFmtId="0" fontId="8" fillId="7" borderId="9" xfId="2" applyFont="1" applyFill="1" applyBorder="1" applyAlignment="1">
      <alignment horizontal="center" vertical="center"/>
    </xf>
    <xf numFmtId="49" fontId="12" fillId="7" borderId="3" xfId="5" applyNumberFormat="1" applyFont="1" applyFill="1" applyBorder="1" applyAlignment="1">
      <alignment horizontal="center" vertical="center" wrapText="1"/>
    </xf>
    <xf numFmtId="49" fontId="22" fillId="0" borderId="0" xfId="5" applyNumberFormat="1" applyFont="1" applyFill="1" applyAlignment="1">
      <alignment horizontal="center" vertical="top" wrapText="1"/>
    </xf>
    <xf numFmtId="164" fontId="22" fillId="0" borderId="0" xfId="5" applyNumberFormat="1" applyFont="1" applyFill="1" applyAlignment="1">
      <alignment horizontal="center" vertical="top" wrapText="1"/>
    </xf>
    <xf numFmtId="164" fontId="22" fillId="0" borderId="0" xfId="5" applyNumberFormat="1" applyFont="1" applyFill="1" applyAlignment="1">
      <alignment horizontal="center" vertical="top" wrapText="1"/>
    </xf>
    <xf numFmtId="49" fontId="23" fillId="0" borderId="0" xfId="5" applyNumberFormat="1" applyFont="1" applyFill="1" applyAlignment="1">
      <alignment vertical="top" wrapText="1"/>
    </xf>
    <xf numFmtId="49" fontId="24" fillId="0" borderId="0" xfId="5" applyNumberFormat="1" applyFont="1" applyFill="1" applyAlignment="1">
      <alignment horizontal="center" vertical="top" wrapText="1"/>
    </xf>
  </cellXfs>
  <cellStyles count="8">
    <cellStyle name="Comma [0] 2" xfId="3"/>
    <cellStyle name="Comma 4" xfId="4"/>
    <cellStyle name="Normal" xfId="0" builtinId="0"/>
    <cellStyle name="Normal 2" xfId="2"/>
    <cellStyle name="Normal 2 2" xfId="5"/>
    <cellStyle name="Normal 2 3" xfId="7"/>
    <cellStyle name="Normal 3" xfId="6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ATA%20JKN%202020\LAP%20KEUANGAN%20JKN%20TH%202020\REALISASI%20FISIK%20MELAS%20%20AD%20SEPT%2020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JKN%202020\Lap%20bulanan%20Keuangan%20JKN%20th%202020\REALISASI%20FISIK%20MELAS%20%20AD%20JUNI%202020%20P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DATA%20JKN%202019\LAP%20KEUANGAN%20JKN%20TH%202019\NPD%202017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KeuanganMar17 "/>
      <sheetName val="PKK TR 4"/>
      <sheetName val="PKK TR 3"/>
      <sheetName val="PKK TR 2"/>
      <sheetName val="PKK TW 3 20 "/>
      <sheetName val="PKK TW 3 20"/>
      <sheetName val="REALISASI FISIK SEPTEMBER 20"/>
      <sheetName val="REALISASI FISIK AGUSTUS 20 "/>
      <sheetName val="REALISASI FISIK JULI 20"/>
      <sheetName val="PKK TW 2 20"/>
      <sheetName val="REALISASI FISIK JUNI 20"/>
      <sheetName val="REALISASI FISIK MEI 20"/>
      <sheetName val="REALISASI FISIK APRIL 20 "/>
      <sheetName val="PKK TW 1 20"/>
      <sheetName val="REALISASI FISIK MAR 20"/>
      <sheetName val="REALISASI FISIK FEB 20"/>
      <sheetName val="REALISASI FISIK JAN 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3">
          <cell r="S13">
            <v>731963325</v>
          </cell>
        </row>
        <row r="14">
          <cell r="S14">
            <v>505845540</v>
          </cell>
        </row>
        <row r="15">
          <cell r="S15">
            <v>226117785</v>
          </cell>
        </row>
        <row r="16">
          <cell r="S16">
            <v>0</v>
          </cell>
        </row>
        <row r="18">
          <cell r="S18">
            <v>505845540</v>
          </cell>
        </row>
        <row r="19">
          <cell r="S19">
            <v>0</v>
          </cell>
        </row>
        <row r="20">
          <cell r="S20">
            <v>0</v>
          </cell>
        </row>
        <row r="21">
          <cell r="S21">
            <v>0</v>
          </cell>
        </row>
        <row r="22">
          <cell r="S22">
            <v>0</v>
          </cell>
        </row>
        <row r="23">
          <cell r="S23">
            <v>0</v>
          </cell>
        </row>
        <row r="25">
          <cell r="S25">
            <v>0</v>
          </cell>
        </row>
        <row r="26">
          <cell r="S26">
            <v>0</v>
          </cell>
        </row>
        <row r="28">
          <cell r="S28">
            <v>505845540</v>
          </cell>
        </row>
        <row r="29">
          <cell r="S29">
            <v>505845540</v>
          </cell>
        </row>
        <row r="31">
          <cell r="S31">
            <v>226117785</v>
          </cell>
        </row>
        <row r="32">
          <cell r="S32">
            <v>142599173</v>
          </cell>
        </row>
        <row r="33">
          <cell r="S33">
            <v>12434823</v>
          </cell>
        </row>
        <row r="34">
          <cell r="S34">
            <v>650000</v>
          </cell>
        </row>
        <row r="35">
          <cell r="S35">
            <v>450000</v>
          </cell>
        </row>
        <row r="36">
          <cell r="S36">
            <v>9309250</v>
          </cell>
        </row>
        <row r="38">
          <cell r="S38">
            <v>225500</v>
          </cell>
        </row>
        <row r="39">
          <cell r="S39">
            <v>2952250</v>
          </cell>
        </row>
        <row r="40">
          <cell r="S40">
            <v>95522900</v>
          </cell>
        </row>
        <row r="41">
          <cell r="S41">
            <v>5719950</v>
          </cell>
        </row>
        <row r="42">
          <cell r="S42">
            <v>4889500</v>
          </cell>
        </row>
        <row r="43">
          <cell r="S43">
            <v>10445000</v>
          </cell>
        </row>
        <row r="45">
          <cell r="S45">
            <v>2142000</v>
          </cell>
        </row>
        <row r="46">
          <cell r="S46">
            <v>0</v>
          </cell>
        </row>
        <row r="47">
          <cell r="S47">
            <v>0</v>
          </cell>
        </row>
        <row r="48">
          <cell r="S48">
            <v>2142000</v>
          </cell>
        </row>
        <row r="50">
          <cell r="S50">
            <v>14685000</v>
          </cell>
        </row>
        <row r="51">
          <cell r="S51">
            <v>6902200</v>
          </cell>
        </row>
        <row r="52">
          <cell r="S52">
            <v>37800</v>
          </cell>
        </row>
        <row r="53">
          <cell r="S53">
            <v>7745000</v>
          </cell>
        </row>
        <row r="54">
          <cell r="S54">
            <v>0</v>
          </cell>
        </row>
        <row r="55">
          <cell r="S55">
            <v>1491000</v>
          </cell>
        </row>
        <row r="56">
          <cell r="S56">
            <v>1491000</v>
          </cell>
        </row>
        <row r="58">
          <cell r="S58">
            <v>17420000</v>
          </cell>
        </row>
        <row r="59">
          <cell r="S59">
            <v>16600000</v>
          </cell>
        </row>
        <row r="60">
          <cell r="S60">
            <v>820000</v>
          </cell>
        </row>
        <row r="62">
          <cell r="S62">
            <v>8000000</v>
          </cell>
        </row>
        <row r="63">
          <cell r="S63">
            <v>8000000</v>
          </cell>
        </row>
        <row r="65">
          <cell r="S65">
            <v>150000</v>
          </cell>
        </row>
        <row r="66">
          <cell r="S66">
            <v>150000</v>
          </cell>
        </row>
        <row r="67">
          <cell r="S67">
            <v>9165612</v>
          </cell>
        </row>
        <row r="69">
          <cell r="S69">
            <v>0</v>
          </cell>
        </row>
        <row r="70">
          <cell r="S70">
            <v>15000000</v>
          </cell>
        </row>
        <row r="72">
          <cell r="S72">
            <v>0</v>
          </cell>
        </row>
        <row r="73">
          <cell r="S73">
            <v>0</v>
          </cell>
        </row>
        <row r="74">
          <cell r="S74">
            <v>0</v>
          </cell>
        </row>
        <row r="75">
          <cell r="S75">
            <v>0</v>
          </cell>
        </row>
        <row r="77">
          <cell r="S77">
            <v>0</v>
          </cell>
        </row>
        <row r="79">
          <cell r="S79">
            <v>3000000</v>
          </cell>
        </row>
        <row r="80">
          <cell r="S80">
            <v>0</v>
          </cell>
        </row>
        <row r="81">
          <cell r="S81">
            <v>3000000</v>
          </cell>
        </row>
        <row r="82">
          <cell r="S82">
            <v>0</v>
          </cell>
        </row>
        <row r="84">
          <cell r="S84">
            <v>6000000</v>
          </cell>
        </row>
        <row r="85">
          <cell r="S85">
            <v>400000</v>
          </cell>
        </row>
        <row r="86">
          <cell r="S86">
            <v>5600000</v>
          </cell>
        </row>
        <row r="87">
          <cell r="S87">
            <v>0</v>
          </cell>
        </row>
        <row r="89">
          <cell r="S89">
            <v>0</v>
          </cell>
        </row>
        <row r="90">
          <cell r="S90">
            <v>0</v>
          </cell>
        </row>
        <row r="92">
          <cell r="S92">
            <v>6000000</v>
          </cell>
        </row>
        <row r="93">
          <cell r="S93">
            <v>6000000</v>
          </cell>
        </row>
        <row r="95">
          <cell r="S95">
            <v>0</v>
          </cell>
        </row>
        <row r="96">
          <cell r="S96">
            <v>0</v>
          </cell>
        </row>
        <row r="97">
          <cell r="S97">
            <v>0</v>
          </cell>
        </row>
        <row r="99">
          <cell r="S99">
            <v>0</v>
          </cell>
        </row>
        <row r="100">
          <cell r="S100">
            <v>0</v>
          </cell>
        </row>
        <row r="101">
          <cell r="S101">
            <v>0</v>
          </cell>
        </row>
        <row r="103">
          <cell r="S103">
            <v>0</v>
          </cell>
        </row>
        <row r="104">
          <cell r="S104">
            <v>0</v>
          </cell>
        </row>
        <row r="106">
          <cell r="S106">
            <v>0</v>
          </cell>
        </row>
        <row r="107">
          <cell r="S107">
            <v>0</v>
          </cell>
        </row>
        <row r="109">
          <cell r="S109">
            <v>0</v>
          </cell>
        </row>
        <row r="110">
          <cell r="S110">
            <v>0</v>
          </cell>
        </row>
        <row r="112">
          <cell r="S112">
            <v>0</v>
          </cell>
        </row>
        <row r="113">
          <cell r="S113">
            <v>0</v>
          </cell>
        </row>
        <row r="115">
          <cell r="S115">
            <v>0</v>
          </cell>
        </row>
        <row r="116">
          <cell r="S116">
            <v>0</v>
          </cell>
        </row>
        <row r="117">
          <cell r="S117">
            <v>0</v>
          </cell>
        </row>
        <row r="119">
          <cell r="S119">
            <v>0</v>
          </cell>
        </row>
        <row r="120">
          <cell r="S120">
            <v>0</v>
          </cell>
        </row>
        <row r="121">
          <cell r="S121">
            <v>731963325</v>
          </cell>
        </row>
      </sheetData>
      <sheetData sheetId="8"/>
      <sheetData sheetId="9"/>
      <sheetData sheetId="10">
        <row r="13">
          <cell r="N13">
            <v>1666008000</v>
          </cell>
        </row>
      </sheetData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lisasiKeuanganMar17 "/>
      <sheetName val="PKK TR 4"/>
      <sheetName val="PKK TR 3"/>
      <sheetName val="PKK TR 2"/>
      <sheetName val="REALISASI FISIK SEPTEMBER 20"/>
      <sheetName val="REALISASI FISIK AGUSTUS 20 "/>
      <sheetName val="REALISASI FISIK JULI 20"/>
      <sheetName val="PKK TW 2 20"/>
      <sheetName val="REALISASI FISIK JUNI 20"/>
      <sheetName val="REALISASI FISIK MEI 20"/>
      <sheetName val="REALISASI FISIK APRIL 20 "/>
      <sheetName val="PKK TW 1 20"/>
      <sheetName val="REALISASI FISIK MAR 20"/>
      <sheetName val="REALISASI FISIK FEB 20"/>
      <sheetName val="REALISASI FISIK JAN 20"/>
    </sheetNames>
    <sheetDataSet>
      <sheetData sheetId="0">
        <row r="44">
          <cell r="Q44">
            <v>0</v>
          </cell>
        </row>
        <row r="45">
          <cell r="Q45">
            <v>0</v>
          </cell>
        </row>
        <row r="92">
          <cell r="Q92">
            <v>0</v>
          </cell>
        </row>
        <row r="93">
          <cell r="Q93">
            <v>0</v>
          </cell>
        </row>
        <row r="95">
          <cell r="Q95">
            <v>0</v>
          </cell>
        </row>
        <row r="103">
          <cell r="Q103">
            <v>0</v>
          </cell>
        </row>
        <row r="104">
          <cell r="Q104">
            <v>0</v>
          </cell>
        </row>
      </sheetData>
      <sheetData sheetId="1"/>
      <sheetData sheetId="2"/>
      <sheetData sheetId="3"/>
      <sheetData sheetId="4"/>
      <sheetData sheetId="5">
        <row r="13">
          <cell r="S13">
            <v>731963325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V 17 (2)"/>
      <sheetName val="NOV 17"/>
      <sheetName val="JUNI 17"/>
      <sheetName val="MEI 17"/>
      <sheetName val="APR 17"/>
      <sheetName val="MAR 17"/>
      <sheetName val="FEB 17"/>
      <sheetName val="JAN 17"/>
      <sheetName val="DESEMBER"/>
      <sheetName val="NOVEMBER"/>
      <sheetName val="OKTOBER"/>
      <sheetName val="Sheet1"/>
      <sheetName val="Sheet2"/>
      <sheetName val="Sheet5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9">
          <cell r="L19">
            <v>1740672000</v>
          </cell>
        </row>
        <row r="105">
          <cell r="L105">
            <v>12000000</v>
          </cell>
        </row>
        <row r="107">
          <cell r="L107">
            <v>855000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R26"/>
  <sheetViews>
    <sheetView tabSelected="1" view="pageBreakPreview" zoomScale="60" zoomScaleNormal="70" workbookViewId="0">
      <selection activeCell="F12" sqref="F12"/>
    </sheetView>
  </sheetViews>
  <sheetFormatPr defaultRowHeight="15" x14ac:dyDescent="0.2"/>
  <cols>
    <col min="1" max="1" width="4.42578125" style="1" customWidth="1"/>
    <col min="2" max="2" width="3.5703125" style="1" customWidth="1"/>
    <col min="3" max="3" width="17.42578125" style="1" customWidth="1"/>
    <col min="4" max="4" width="29.140625" style="1" customWidth="1"/>
    <col min="5" max="5" width="8.85546875" style="1" customWidth="1"/>
    <col min="6" max="6" width="17.42578125" style="1" customWidth="1"/>
    <col min="7" max="7" width="11.42578125" style="1" customWidth="1"/>
    <col min="8" max="8" width="4" style="1" bestFit="1" customWidth="1"/>
    <col min="9" max="9" width="33.7109375" style="1" customWidth="1"/>
    <col min="10" max="10" width="14.5703125" style="53" customWidth="1"/>
    <col min="11" max="11" width="16.85546875" style="54" customWidth="1"/>
    <col min="12" max="12" width="14.85546875" style="55" customWidth="1"/>
    <col min="13" max="13" width="13.140625" style="1" customWidth="1"/>
    <col min="14" max="14" width="26.5703125" style="1" customWidth="1"/>
    <col min="15" max="15" width="9.140625" style="2"/>
    <col min="16" max="16" width="17.5703125" style="2" bestFit="1" customWidth="1"/>
    <col min="17" max="17" width="11.5703125" style="2" bestFit="1" customWidth="1"/>
    <col min="18" max="18" width="10.42578125" style="3" bestFit="1" customWidth="1"/>
    <col min="19" max="19" width="25.140625" style="3" customWidth="1"/>
    <col min="20" max="20" width="13.42578125" style="3" customWidth="1"/>
    <col min="21" max="21" width="9.5703125" style="3" bestFit="1" customWidth="1"/>
    <col min="22" max="22" width="18.85546875" style="3" customWidth="1"/>
    <col min="23" max="28" width="9.42578125" style="3" bestFit="1" customWidth="1"/>
    <col min="29" max="29" width="10.42578125" style="3" bestFit="1" customWidth="1"/>
    <col min="30" max="31" width="10.7109375" style="2" bestFit="1" customWidth="1"/>
    <col min="32" max="32" width="9.28515625" style="2" bestFit="1" customWidth="1"/>
    <col min="33" max="37" width="9.140625" style="2"/>
    <col min="38" max="44" width="9.140625" style="4"/>
    <col min="45" max="16384" width="9.140625" style="1"/>
  </cols>
  <sheetData>
    <row r="1" spans="1:44" ht="20.25" x14ac:dyDescent="0.3">
      <c r="C1" s="230" t="s">
        <v>0</v>
      </c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</row>
    <row r="2" spans="1:44" ht="20.25" x14ac:dyDescent="0.3">
      <c r="C2" s="230" t="s">
        <v>1</v>
      </c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</row>
    <row r="3" spans="1:44" ht="19.5" customHeight="1" x14ac:dyDescent="0.2">
      <c r="A3" s="231" t="s">
        <v>2</v>
      </c>
      <c r="B3" s="231"/>
      <c r="C3" s="231"/>
      <c r="D3" s="231"/>
      <c r="E3" s="5"/>
      <c r="F3" s="5"/>
      <c r="G3" s="5"/>
      <c r="H3" s="5"/>
      <c r="I3" s="5"/>
      <c r="J3" s="6"/>
      <c r="K3" s="7"/>
      <c r="L3" s="8"/>
      <c r="M3" s="5"/>
      <c r="N3" s="5"/>
    </row>
    <row r="4" spans="1:44" ht="15.75" customHeight="1" x14ac:dyDescent="0.2">
      <c r="A4" s="232" t="s">
        <v>3</v>
      </c>
      <c r="B4" s="233"/>
      <c r="C4" s="236" t="s">
        <v>4</v>
      </c>
      <c r="D4" s="237"/>
      <c r="E4" s="240" t="s">
        <v>5</v>
      </c>
      <c r="F4" s="240"/>
      <c r="G4" s="241" t="s">
        <v>0</v>
      </c>
      <c r="H4" s="242"/>
      <c r="I4" s="242"/>
      <c r="J4" s="242"/>
      <c r="K4" s="242"/>
      <c r="L4" s="242"/>
      <c r="M4" s="243"/>
      <c r="N4" s="240" t="s">
        <v>6</v>
      </c>
    </row>
    <row r="5" spans="1:44" ht="47.25" customHeight="1" x14ac:dyDescent="0.2">
      <c r="A5" s="234"/>
      <c r="B5" s="235"/>
      <c r="C5" s="238"/>
      <c r="D5" s="239"/>
      <c r="E5" s="9" t="s">
        <v>7</v>
      </c>
      <c r="F5" s="9" t="s">
        <v>8</v>
      </c>
      <c r="G5" s="244" t="s">
        <v>9</v>
      </c>
      <c r="H5" s="245"/>
      <c r="I5" s="246"/>
      <c r="J5" s="9" t="s">
        <v>10</v>
      </c>
      <c r="K5" s="10" t="s">
        <v>11</v>
      </c>
      <c r="L5" s="11" t="s">
        <v>12</v>
      </c>
      <c r="M5" s="9" t="s">
        <v>13</v>
      </c>
      <c r="N5" s="240"/>
    </row>
    <row r="6" spans="1:44" ht="15.75" x14ac:dyDescent="0.2">
      <c r="A6" s="226">
        <v>1</v>
      </c>
      <c r="B6" s="226"/>
      <c r="C6" s="226">
        <v>2</v>
      </c>
      <c r="D6" s="226"/>
      <c r="E6" s="12">
        <v>3</v>
      </c>
      <c r="F6" s="12">
        <v>4</v>
      </c>
      <c r="G6" s="227">
        <v>5</v>
      </c>
      <c r="H6" s="228"/>
      <c r="I6" s="229"/>
      <c r="J6" s="12">
        <v>6</v>
      </c>
      <c r="K6" s="13">
        <v>7</v>
      </c>
      <c r="L6" s="14">
        <v>8</v>
      </c>
      <c r="M6" s="12">
        <v>9</v>
      </c>
      <c r="N6" s="15">
        <v>10</v>
      </c>
    </row>
    <row r="7" spans="1:44" s="30" customFormat="1" ht="69" customHeight="1" x14ac:dyDescent="0.25">
      <c r="A7" s="16">
        <v>38</v>
      </c>
      <c r="B7" s="16">
        <v>10</v>
      </c>
      <c r="C7" s="17" t="s">
        <v>14</v>
      </c>
      <c r="D7" s="18" t="s">
        <v>15</v>
      </c>
      <c r="E7" s="19">
        <v>75</v>
      </c>
      <c r="F7" s="20">
        <f>L8</f>
        <v>835709245</v>
      </c>
      <c r="G7" s="21"/>
      <c r="H7" s="21"/>
      <c r="I7" s="22"/>
      <c r="J7" s="23"/>
      <c r="K7" s="24"/>
      <c r="L7" s="25"/>
      <c r="M7" s="26"/>
      <c r="N7" s="22"/>
      <c r="O7" s="27"/>
      <c r="P7" s="27"/>
      <c r="Q7" s="27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7"/>
      <c r="AE7" s="27"/>
      <c r="AF7" s="27"/>
      <c r="AG7" s="27"/>
      <c r="AH7" s="27"/>
      <c r="AI7" s="27"/>
      <c r="AJ7" s="27"/>
      <c r="AK7" s="27"/>
      <c r="AL7" s="29"/>
      <c r="AM7" s="29"/>
      <c r="AN7" s="29"/>
      <c r="AO7" s="29"/>
      <c r="AP7" s="29"/>
      <c r="AQ7" s="29"/>
      <c r="AR7" s="29"/>
    </row>
    <row r="8" spans="1:44" ht="15.75" x14ac:dyDescent="0.2">
      <c r="A8" s="31"/>
      <c r="B8" s="31"/>
      <c r="C8" s="32"/>
      <c r="D8" s="21"/>
      <c r="E8" s="21"/>
      <c r="F8" s="21"/>
      <c r="G8" s="21" t="s">
        <v>16</v>
      </c>
      <c r="H8" s="33" t="s">
        <v>17</v>
      </c>
      <c r="I8" s="34" t="s">
        <v>18</v>
      </c>
      <c r="J8" s="23" t="s">
        <v>19</v>
      </c>
      <c r="K8" s="35">
        <f>'[1]REALISASI FISIK JUNI 20'!N13</f>
        <v>1666008000</v>
      </c>
      <c r="L8" s="35">
        <f>'REALISASI FISIK SEPTEMBER 20'!S13</f>
        <v>835709245</v>
      </c>
      <c r="M8" s="36">
        <f t="shared" ref="M8:M13" si="0">L8/K8</f>
        <v>0.50162378872130264</v>
      </c>
      <c r="N8" s="34"/>
      <c r="P8" s="37">
        <f>K8/6000</f>
        <v>277668</v>
      </c>
    </row>
    <row r="9" spans="1:44" ht="15.75" x14ac:dyDescent="0.2">
      <c r="A9" s="31"/>
      <c r="B9" s="31"/>
      <c r="C9" s="32"/>
      <c r="D9" s="21"/>
      <c r="E9" s="21"/>
      <c r="F9" s="21"/>
      <c r="G9" s="21"/>
      <c r="H9" s="33" t="s">
        <v>20</v>
      </c>
      <c r="I9" s="38" t="s">
        <v>21</v>
      </c>
      <c r="J9" s="39" t="s">
        <v>22</v>
      </c>
      <c r="K9" s="40">
        <v>29</v>
      </c>
      <c r="L9" s="40">
        <v>29</v>
      </c>
      <c r="M9" s="36">
        <f t="shared" si="0"/>
        <v>1</v>
      </c>
      <c r="N9" s="34"/>
      <c r="P9" s="37">
        <f>P8/12</f>
        <v>23139</v>
      </c>
    </row>
    <row r="10" spans="1:44" ht="40.5" customHeight="1" x14ac:dyDescent="0.2">
      <c r="A10" s="31"/>
      <c r="B10" s="31"/>
      <c r="C10" s="32"/>
      <c r="D10" s="21"/>
      <c r="E10" s="21"/>
      <c r="F10" s="21"/>
      <c r="G10" s="21"/>
      <c r="H10" s="33" t="s">
        <v>23</v>
      </c>
      <c r="I10" s="38" t="s">
        <v>24</v>
      </c>
      <c r="J10" s="41" t="s">
        <v>25</v>
      </c>
      <c r="K10" s="40">
        <v>12</v>
      </c>
      <c r="L10" s="40">
        <v>9</v>
      </c>
      <c r="M10" s="36">
        <f t="shared" si="0"/>
        <v>0.75</v>
      </c>
      <c r="N10" s="34" t="s">
        <v>26</v>
      </c>
      <c r="P10" s="37"/>
    </row>
    <row r="11" spans="1:44" ht="15.75" hidden="1" x14ac:dyDescent="0.2">
      <c r="A11" s="31"/>
      <c r="B11" s="31"/>
      <c r="C11" s="32"/>
      <c r="D11" s="21"/>
      <c r="E11" s="21"/>
      <c r="F11" s="21"/>
      <c r="G11" s="21"/>
      <c r="H11" s="33" t="s">
        <v>27</v>
      </c>
      <c r="I11" s="38" t="s">
        <v>28</v>
      </c>
      <c r="J11" s="41" t="s">
        <v>29</v>
      </c>
      <c r="K11" s="40">
        <v>5</v>
      </c>
      <c r="L11" s="40">
        <v>5</v>
      </c>
      <c r="M11" s="36">
        <f t="shared" si="0"/>
        <v>1</v>
      </c>
      <c r="N11" s="34"/>
      <c r="P11" s="37"/>
    </row>
    <row r="12" spans="1:44" ht="80.25" customHeight="1" x14ac:dyDescent="0.2">
      <c r="A12" s="31"/>
      <c r="B12" s="31"/>
      <c r="C12" s="32"/>
      <c r="D12" s="21"/>
      <c r="E12" s="21"/>
      <c r="F12" s="21"/>
      <c r="G12" s="21" t="s">
        <v>30</v>
      </c>
      <c r="H12" s="41">
        <v>1</v>
      </c>
      <c r="I12" s="42" t="s">
        <v>31</v>
      </c>
      <c r="J12" s="43" t="s">
        <v>32</v>
      </c>
      <c r="K12" s="44">
        <v>1</v>
      </c>
      <c r="L12" s="44">
        <f>V16/V17*1</f>
        <v>0.13448514904281983</v>
      </c>
      <c r="M12" s="36">
        <f t="shared" si="0"/>
        <v>0.13448514904281983</v>
      </c>
      <c r="N12" s="34" t="s">
        <v>33</v>
      </c>
      <c r="P12" s="37">
        <f>L8-L12</f>
        <v>835709244.86551487</v>
      </c>
      <c r="S12" s="3" t="s">
        <v>34</v>
      </c>
      <c r="T12" s="3" t="s">
        <v>35</v>
      </c>
      <c r="U12" s="3" t="s">
        <v>36</v>
      </c>
      <c r="V12" s="3" t="s">
        <v>37</v>
      </c>
    </row>
    <row r="13" spans="1:44" s="2" customFormat="1" ht="59.25" customHeight="1" x14ac:dyDescent="0.2">
      <c r="A13" s="31"/>
      <c r="B13" s="31"/>
      <c r="C13" s="32"/>
      <c r="D13" s="21"/>
      <c r="E13" s="21"/>
      <c r="F13" s="21"/>
      <c r="G13" s="21" t="s">
        <v>38</v>
      </c>
      <c r="H13" s="43">
        <v>1</v>
      </c>
      <c r="I13" s="45" t="s">
        <v>39</v>
      </c>
      <c r="J13" s="43" t="s">
        <v>22</v>
      </c>
      <c r="K13" s="40">
        <v>101</v>
      </c>
      <c r="L13" s="46">
        <v>0</v>
      </c>
      <c r="M13" s="36">
        <f t="shared" si="0"/>
        <v>0</v>
      </c>
      <c r="N13" s="34" t="s">
        <v>40</v>
      </c>
      <c r="P13" s="37"/>
      <c r="R13" s="3"/>
      <c r="S13" s="3" t="s">
        <v>41</v>
      </c>
      <c r="T13" s="3">
        <v>1148</v>
      </c>
      <c r="U13" s="3"/>
      <c r="V13" s="3">
        <v>844</v>
      </c>
      <c r="W13" s="3"/>
      <c r="X13" s="3"/>
      <c r="Y13" s="3"/>
      <c r="Z13" s="3"/>
      <c r="AA13" s="3"/>
      <c r="AB13" s="3"/>
      <c r="AC13" s="3"/>
      <c r="AL13" s="4"/>
      <c r="AM13" s="4"/>
      <c r="AN13" s="4"/>
      <c r="AO13" s="4"/>
      <c r="AP13" s="4"/>
      <c r="AQ13" s="4"/>
      <c r="AR13" s="4"/>
    </row>
    <row r="14" spans="1:44" s="2" customFormat="1" ht="15.75" x14ac:dyDescent="0.2">
      <c r="A14" s="31"/>
      <c r="B14" s="31"/>
      <c r="C14" s="31"/>
      <c r="D14" s="31"/>
      <c r="E14" s="31"/>
      <c r="F14" s="31"/>
      <c r="G14" s="47"/>
      <c r="H14" s="48"/>
      <c r="I14" s="49"/>
      <c r="J14" s="48"/>
      <c r="K14" s="50"/>
      <c r="L14" s="51"/>
      <c r="M14" s="52"/>
      <c r="N14" s="47"/>
      <c r="R14" s="3"/>
      <c r="S14" s="3" t="s">
        <v>42</v>
      </c>
      <c r="T14" s="3">
        <v>1158</v>
      </c>
      <c r="U14" s="3"/>
      <c r="V14" s="3">
        <v>827</v>
      </c>
      <c r="W14" s="3"/>
      <c r="X14" s="3"/>
      <c r="Y14" s="3"/>
      <c r="Z14" s="3"/>
      <c r="AA14" s="3"/>
      <c r="AB14" s="3"/>
      <c r="AC14" s="3"/>
      <c r="AL14" s="4"/>
      <c r="AM14" s="4"/>
      <c r="AN14" s="4"/>
      <c r="AO14" s="4"/>
      <c r="AP14" s="4"/>
      <c r="AQ14" s="4"/>
      <c r="AR14" s="4"/>
    </row>
    <row r="15" spans="1:44" x14ac:dyDescent="0.2">
      <c r="S15" s="3" t="s">
        <v>43</v>
      </c>
      <c r="T15" s="3">
        <v>1149</v>
      </c>
      <c r="U15" s="3">
        <v>585</v>
      </c>
      <c r="V15" s="3">
        <v>851</v>
      </c>
    </row>
    <row r="16" spans="1:44" s="2" customFormat="1" x14ac:dyDescent="0.2">
      <c r="A16" s="1"/>
      <c r="B16" s="1"/>
      <c r="C16" s="1"/>
      <c r="D16" s="1"/>
      <c r="E16" s="1"/>
      <c r="F16" s="1"/>
      <c r="G16" s="1"/>
      <c r="H16" s="1"/>
      <c r="I16" s="1"/>
      <c r="J16" s="53"/>
      <c r="K16" s="54" t="s">
        <v>44</v>
      </c>
      <c r="L16" s="56">
        <v>44104</v>
      </c>
      <c r="M16" s="1"/>
      <c r="N16" s="1"/>
      <c r="R16" s="3"/>
      <c r="S16" s="3" t="s">
        <v>45</v>
      </c>
      <c r="T16" s="3">
        <f>SUM(T13:T15)</f>
        <v>3455</v>
      </c>
      <c r="U16" s="3">
        <f t="shared" ref="U16:V16" si="1">SUM(U13:U15)</f>
        <v>585</v>
      </c>
      <c r="V16" s="57">
        <f t="shared" si="1"/>
        <v>2522</v>
      </c>
      <c r="W16" s="3"/>
      <c r="X16" s="3"/>
      <c r="Y16" s="3"/>
      <c r="Z16" s="3"/>
      <c r="AA16" s="3"/>
      <c r="AB16" s="3"/>
      <c r="AC16" s="3"/>
      <c r="AL16" s="4"/>
      <c r="AM16" s="4"/>
      <c r="AN16" s="4"/>
      <c r="AO16" s="4"/>
      <c r="AP16" s="4"/>
      <c r="AQ16" s="4"/>
      <c r="AR16" s="4"/>
    </row>
    <row r="17" spans="1:44" s="2" customFormat="1" ht="15.75" x14ac:dyDescent="0.2">
      <c r="A17" s="1"/>
      <c r="B17" s="1"/>
      <c r="C17" s="1"/>
      <c r="D17" s="1"/>
      <c r="E17" s="1"/>
      <c r="F17" s="1"/>
      <c r="G17" s="1"/>
      <c r="H17" s="1"/>
      <c r="I17" s="58"/>
      <c r="J17" s="53"/>
      <c r="K17" s="257" t="s">
        <v>46</v>
      </c>
      <c r="L17" s="257"/>
      <c r="M17" s="257"/>
      <c r="N17" s="1"/>
      <c r="R17" s="3"/>
      <c r="S17" s="3" t="s">
        <v>47</v>
      </c>
      <c r="T17" s="59">
        <f>T16+U16</f>
        <v>4040</v>
      </c>
      <c r="U17" s="3"/>
      <c r="V17" s="60">
        <v>18753</v>
      </c>
      <c r="W17" s="3" t="s">
        <v>48</v>
      </c>
      <c r="X17" s="3"/>
      <c r="Y17" s="3"/>
      <c r="Z17" s="3"/>
      <c r="AA17" s="3"/>
      <c r="AB17" s="3"/>
      <c r="AC17" s="3"/>
      <c r="AL17" s="4"/>
      <c r="AM17" s="4"/>
      <c r="AN17" s="4"/>
      <c r="AO17" s="4"/>
      <c r="AP17" s="4"/>
      <c r="AQ17" s="4"/>
      <c r="AR17" s="4"/>
    </row>
    <row r="18" spans="1:44" s="53" customFormat="1" ht="15.75" x14ac:dyDescent="0.2">
      <c r="A18" s="1"/>
      <c r="B18" s="1"/>
      <c r="C18" s="1"/>
      <c r="D18" s="1"/>
      <c r="E18" s="1"/>
      <c r="F18" s="1"/>
      <c r="G18" s="1"/>
      <c r="H18" s="1"/>
      <c r="I18" s="61"/>
      <c r="K18" s="258" t="s">
        <v>49</v>
      </c>
      <c r="L18" s="258"/>
      <c r="M18" s="258"/>
      <c r="N18" s="1"/>
      <c r="O18" s="2"/>
      <c r="P18" s="2"/>
      <c r="Q18" s="2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2"/>
      <c r="AE18" s="2"/>
      <c r="AF18" s="2"/>
      <c r="AG18" s="2"/>
      <c r="AH18" s="2"/>
      <c r="AI18" s="2"/>
      <c r="AJ18" s="2"/>
      <c r="AK18" s="2"/>
      <c r="AL18" s="4"/>
      <c r="AM18" s="4"/>
      <c r="AN18" s="4"/>
      <c r="AO18" s="4"/>
      <c r="AP18" s="4"/>
      <c r="AQ18" s="4"/>
      <c r="AR18" s="4"/>
    </row>
    <row r="19" spans="1:44" s="53" customFormat="1" ht="15.75" x14ac:dyDescent="0.2">
      <c r="A19" s="1"/>
      <c r="B19" s="1"/>
      <c r="C19" s="1"/>
      <c r="D19" s="1"/>
      <c r="E19" s="1"/>
      <c r="F19" s="1"/>
      <c r="G19" s="1"/>
      <c r="H19" s="1"/>
      <c r="I19" s="61"/>
      <c r="K19" s="259"/>
      <c r="L19" s="259"/>
      <c r="M19" s="259"/>
      <c r="N19" s="1"/>
      <c r="O19" s="2"/>
      <c r="P19" s="2"/>
      <c r="Q19" s="2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2"/>
      <c r="AE19" s="2"/>
      <c r="AF19" s="2"/>
      <c r="AG19" s="2"/>
      <c r="AH19" s="2"/>
      <c r="AI19" s="2"/>
      <c r="AJ19" s="2"/>
      <c r="AK19" s="2"/>
      <c r="AL19" s="4"/>
      <c r="AM19" s="4"/>
      <c r="AN19" s="4"/>
      <c r="AO19" s="4"/>
      <c r="AP19" s="4"/>
      <c r="AQ19" s="4"/>
      <c r="AR19" s="4"/>
    </row>
    <row r="20" spans="1:44" s="53" customFormat="1" ht="15.75" x14ac:dyDescent="0.2">
      <c r="A20" s="1"/>
      <c r="B20" s="1"/>
      <c r="C20" s="1"/>
      <c r="D20" s="1"/>
      <c r="E20" s="1"/>
      <c r="F20" s="1"/>
      <c r="G20" s="1"/>
      <c r="H20" s="1"/>
      <c r="I20" s="61"/>
      <c r="K20" s="259"/>
      <c r="L20" s="259"/>
      <c r="M20" s="259"/>
      <c r="N20" s="1"/>
      <c r="O20" s="2"/>
      <c r="P20" s="2"/>
      <c r="Q20" s="2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2"/>
      <c r="AE20" s="2"/>
      <c r="AF20" s="2"/>
      <c r="AG20" s="2"/>
      <c r="AH20" s="2"/>
      <c r="AI20" s="2"/>
      <c r="AJ20" s="2"/>
      <c r="AK20" s="2"/>
      <c r="AL20" s="4"/>
      <c r="AM20" s="4"/>
      <c r="AN20" s="4"/>
      <c r="AO20" s="4"/>
      <c r="AP20" s="4"/>
      <c r="AQ20" s="4"/>
      <c r="AR20" s="4"/>
    </row>
    <row r="21" spans="1:44" ht="15.75" x14ac:dyDescent="0.2">
      <c r="K21" s="260"/>
      <c r="L21" s="260"/>
      <c r="M21" s="62"/>
    </row>
    <row r="22" spans="1:44" ht="15.75" x14ac:dyDescent="0.2">
      <c r="K22" s="260"/>
      <c r="L22" s="260"/>
      <c r="M22" s="62"/>
    </row>
    <row r="23" spans="1:44" ht="15.75" x14ac:dyDescent="0.2">
      <c r="K23" s="260"/>
      <c r="L23" s="260"/>
      <c r="M23" s="62"/>
    </row>
    <row r="24" spans="1:44" ht="15.75" x14ac:dyDescent="0.2">
      <c r="K24" s="260"/>
      <c r="L24" s="260"/>
      <c r="M24" s="62"/>
    </row>
    <row r="25" spans="1:44" ht="15.75" x14ac:dyDescent="0.2">
      <c r="K25" s="261" t="s">
        <v>50</v>
      </c>
      <c r="L25" s="261"/>
      <c r="M25" s="261"/>
    </row>
    <row r="26" spans="1:44" ht="15.75" x14ac:dyDescent="0.2">
      <c r="K26" s="257" t="s">
        <v>51</v>
      </c>
      <c r="L26" s="257"/>
      <c r="M26" s="257"/>
    </row>
  </sheetData>
  <mergeCells count="16">
    <mergeCell ref="C1:N1"/>
    <mergeCell ref="C2:N2"/>
    <mergeCell ref="A3:D3"/>
    <mergeCell ref="A4:B5"/>
    <mergeCell ref="C4:D5"/>
    <mergeCell ref="E4:F4"/>
    <mergeCell ref="G4:M4"/>
    <mergeCell ref="N4:N5"/>
    <mergeCell ref="G5:I5"/>
    <mergeCell ref="K26:M26"/>
    <mergeCell ref="A6:B6"/>
    <mergeCell ref="C6:D6"/>
    <mergeCell ref="G6:I6"/>
    <mergeCell ref="K17:M17"/>
    <mergeCell ref="K18:M18"/>
    <mergeCell ref="K25:M25"/>
  </mergeCells>
  <pageMargins left="0.39370078740157483" right="0.15748031496062992" top="0.35433070866141736" bottom="0.15748031496062992" header="0.31496062992125984" footer="0.31496062992125984"/>
  <pageSetup paperSize="9" scale="64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Z199"/>
  <sheetViews>
    <sheetView view="pageBreakPreview" topLeftCell="A106" zoomScale="70" zoomScaleNormal="70" zoomScaleSheetLayoutView="70" workbookViewId="0">
      <selection activeCell="A127" sqref="A127:XFD127"/>
    </sheetView>
  </sheetViews>
  <sheetFormatPr defaultRowHeight="15" x14ac:dyDescent="0.2"/>
  <cols>
    <col min="1" max="1" width="4.28515625" style="222" customWidth="1"/>
    <col min="2" max="11" width="4.28515625" style="223" customWidth="1"/>
    <col min="12" max="12" width="53.7109375" style="224" customWidth="1"/>
    <col min="13" max="13" width="12" style="1" customWidth="1"/>
    <col min="14" max="14" width="18.7109375" style="62" customWidth="1"/>
    <col min="15" max="15" width="15.140625" style="1" customWidth="1"/>
    <col min="16" max="16" width="9.85546875" style="63" customWidth="1"/>
    <col min="17" max="17" width="16.140625" style="1" customWidth="1"/>
    <col min="18" max="18" width="10.5703125" style="1" bestFit="1" customWidth="1"/>
    <col min="19" max="19" width="15.85546875" style="1" customWidth="1"/>
    <col min="20" max="20" width="11.140625" style="1" customWidth="1"/>
    <col min="21" max="21" width="11.28515625" style="1" customWidth="1"/>
    <col min="22" max="22" width="22" style="64" customWidth="1"/>
    <col min="23" max="23" width="24.42578125" style="64" customWidth="1"/>
    <col min="24" max="24" width="14.5703125" style="1" bestFit="1" customWidth="1"/>
    <col min="25" max="25" width="16" style="1" bestFit="1" customWidth="1"/>
    <col min="26" max="26" width="13.28515625" style="1" bestFit="1" customWidth="1"/>
    <col min="27" max="16384" width="9.140625" style="1"/>
  </cols>
  <sheetData>
    <row r="1" spans="1:23" ht="20.25" x14ac:dyDescent="0.3">
      <c r="A1" s="230" t="s">
        <v>52</v>
      </c>
      <c r="B1" s="230"/>
      <c r="C1" s="230"/>
      <c r="D1" s="230"/>
      <c r="E1" s="230"/>
      <c r="F1" s="230"/>
      <c r="G1" s="230"/>
      <c r="H1" s="230"/>
      <c r="I1" s="230"/>
      <c r="J1" s="230"/>
      <c r="K1" s="230"/>
      <c r="L1" s="230"/>
      <c r="M1" s="230"/>
      <c r="N1" s="230"/>
      <c r="O1" s="230"/>
      <c r="P1" s="230"/>
      <c r="Q1" s="230"/>
      <c r="R1" s="230"/>
      <c r="S1" s="230"/>
      <c r="T1" s="230"/>
      <c r="U1" s="230"/>
      <c r="V1" s="230"/>
      <c r="W1" s="230"/>
    </row>
    <row r="2" spans="1:23" ht="20.25" x14ac:dyDescent="0.3">
      <c r="A2" s="230" t="s">
        <v>14</v>
      </c>
      <c r="B2" s="230"/>
      <c r="C2" s="230"/>
      <c r="D2" s="230"/>
      <c r="E2" s="230"/>
      <c r="F2" s="230"/>
      <c r="G2" s="230"/>
      <c r="H2" s="230"/>
      <c r="I2" s="230"/>
      <c r="J2" s="230"/>
      <c r="K2" s="230"/>
      <c r="L2" s="230"/>
      <c r="M2" s="230"/>
      <c r="N2" s="230"/>
      <c r="O2" s="230"/>
      <c r="P2" s="230"/>
      <c r="Q2" s="230"/>
      <c r="R2" s="230"/>
      <c r="S2" s="230"/>
      <c r="T2" s="230"/>
      <c r="U2" s="230"/>
      <c r="V2" s="230"/>
      <c r="W2" s="230"/>
    </row>
    <row r="3" spans="1:23" ht="20.25" x14ac:dyDescent="0.3">
      <c r="A3" s="230" t="s">
        <v>53</v>
      </c>
      <c r="B3" s="230"/>
      <c r="C3" s="230"/>
      <c r="D3" s="230"/>
      <c r="E3" s="230"/>
      <c r="F3" s="230"/>
      <c r="G3" s="230"/>
      <c r="H3" s="230"/>
      <c r="I3" s="230"/>
      <c r="J3" s="230"/>
      <c r="K3" s="230"/>
      <c r="L3" s="230"/>
      <c r="M3" s="230"/>
      <c r="N3" s="230"/>
      <c r="O3" s="230"/>
      <c r="P3" s="230"/>
      <c r="Q3" s="230"/>
      <c r="R3" s="230"/>
      <c r="S3" s="230"/>
      <c r="T3" s="230"/>
      <c r="U3" s="230"/>
      <c r="V3" s="230"/>
      <c r="W3" s="230"/>
    </row>
    <row r="4" spans="1:23" ht="20.25" x14ac:dyDescent="0.3">
      <c r="A4" s="230" t="s">
        <v>54</v>
      </c>
      <c r="B4" s="230"/>
      <c r="C4" s="230"/>
      <c r="D4" s="230"/>
      <c r="E4" s="230"/>
      <c r="F4" s="230"/>
      <c r="G4" s="230"/>
      <c r="H4" s="230"/>
      <c r="I4" s="230"/>
      <c r="J4" s="230"/>
      <c r="K4" s="230"/>
      <c r="L4" s="230"/>
      <c r="M4" s="230"/>
      <c r="N4" s="230"/>
      <c r="O4" s="230"/>
      <c r="P4" s="230"/>
      <c r="Q4" s="230"/>
      <c r="R4" s="230"/>
      <c r="S4" s="230"/>
      <c r="T4" s="230"/>
      <c r="U4" s="230"/>
      <c r="V4" s="230"/>
      <c r="W4" s="230"/>
    </row>
    <row r="5" spans="1:23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23" ht="15.75" customHeight="1" x14ac:dyDescent="0.2">
      <c r="A6" s="256" t="s">
        <v>55</v>
      </c>
      <c r="B6" s="256"/>
      <c r="C6" s="256"/>
      <c r="D6" s="256"/>
      <c r="E6" s="256"/>
      <c r="F6" s="256"/>
      <c r="G6" s="256"/>
      <c r="H6" s="256"/>
      <c r="I6" s="256"/>
      <c r="J6" s="256"/>
      <c r="K6" s="256"/>
      <c r="L6" s="256" t="s">
        <v>56</v>
      </c>
      <c r="M6" s="248" t="s">
        <v>57</v>
      </c>
      <c r="N6" s="248" t="s">
        <v>58</v>
      </c>
      <c r="O6" s="251" t="s">
        <v>5</v>
      </c>
      <c r="P6" s="252"/>
      <c r="Q6" s="252"/>
      <c r="R6" s="252"/>
      <c r="S6" s="252"/>
      <c r="T6" s="252"/>
      <c r="U6" s="253"/>
      <c r="V6" s="248" t="s">
        <v>59</v>
      </c>
      <c r="W6" s="248" t="s">
        <v>60</v>
      </c>
    </row>
    <row r="7" spans="1:23" ht="15.75" customHeight="1" x14ac:dyDescent="0.2">
      <c r="A7" s="256"/>
      <c r="B7" s="256"/>
      <c r="C7" s="256"/>
      <c r="D7" s="256"/>
      <c r="E7" s="256"/>
      <c r="F7" s="256"/>
      <c r="G7" s="256"/>
      <c r="H7" s="256"/>
      <c r="I7" s="256"/>
      <c r="J7" s="256"/>
      <c r="K7" s="256"/>
      <c r="L7" s="256"/>
      <c r="M7" s="248"/>
      <c r="N7" s="248"/>
      <c r="O7" s="249" t="s">
        <v>61</v>
      </c>
      <c r="P7" s="250"/>
      <c r="Q7" s="249" t="s">
        <v>62</v>
      </c>
      <c r="R7" s="250"/>
      <c r="S7" s="251" t="s">
        <v>63</v>
      </c>
      <c r="T7" s="252"/>
      <c r="U7" s="253"/>
      <c r="V7" s="248"/>
      <c r="W7" s="248"/>
    </row>
    <row r="8" spans="1:23" ht="15.75" customHeight="1" x14ac:dyDescent="0.2">
      <c r="A8" s="256"/>
      <c r="B8" s="256"/>
      <c r="C8" s="256"/>
      <c r="D8" s="256"/>
      <c r="E8" s="256"/>
      <c r="F8" s="256"/>
      <c r="G8" s="256"/>
      <c r="H8" s="256"/>
      <c r="I8" s="256"/>
      <c r="J8" s="256"/>
      <c r="K8" s="256"/>
      <c r="L8" s="256"/>
      <c r="M8" s="248"/>
      <c r="N8" s="248"/>
      <c r="O8" s="249" t="s">
        <v>64</v>
      </c>
      <c r="P8" s="250"/>
      <c r="Q8" s="249" t="s">
        <v>64</v>
      </c>
      <c r="R8" s="250"/>
      <c r="S8" s="254" t="s">
        <v>64</v>
      </c>
      <c r="T8" s="255"/>
      <c r="U8" s="65" t="s">
        <v>65</v>
      </c>
      <c r="V8" s="248"/>
      <c r="W8" s="248"/>
    </row>
    <row r="9" spans="1:23" ht="14.25" customHeight="1" x14ac:dyDescent="0.2">
      <c r="A9" s="256"/>
      <c r="B9" s="256"/>
      <c r="C9" s="256"/>
      <c r="D9" s="256"/>
      <c r="E9" s="256"/>
      <c r="F9" s="256"/>
      <c r="G9" s="256"/>
      <c r="H9" s="256"/>
      <c r="I9" s="256"/>
      <c r="J9" s="256"/>
      <c r="K9" s="256"/>
      <c r="L9" s="256"/>
      <c r="M9" s="248"/>
      <c r="N9" s="248"/>
      <c r="O9" s="65" t="s">
        <v>66</v>
      </c>
      <c r="P9" s="66" t="s">
        <v>32</v>
      </c>
      <c r="Q9" s="65" t="s">
        <v>66</v>
      </c>
      <c r="R9" s="65" t="s">
        <v>32</v>
      </c>
      <c r="S9" s="65" t="s">
        <v>67</v>
      </c>
      <c r="T9" s="65" t="s">
        <v>32</v>
      </c>
      <c r="U9" s="65" t="s">
        <v>32</v>
      </c>
      <c r="V9" s="248"/>
      <c r="W9" s="248"/>
    </row>
    <row r="10" spans="1:23" s="75" customFormat="1" ht="31.5" x14ac:dyDescent="0.25">
      <c r="A10" s="67" t="s">
        <v>17</v>
      </c>
      <c r="B10" s="68" t="s">
        <v>68</v>
      </c>
      <c r="C10" s="68" t="s">
        <v>69</v>
      </c>
      <c r="D10" s="68">
        <v>38</v>
      </c>
      <c r="E10" s="69"/>
      <c r="F10" s="70"/>
      <c r="G10" s="70"/>
      <c r="H10" s="70"/>
      <c r="I10" s="70"/>
      <c r="J10" s="70"/>
      <c r="K10" s="70"/>
      <c r="L10" s="71" t="s">
        <v>14</v>
      </c>
      <c r="M10" s="72" t="s">
        <v>70</v>
      </c>
      <c r="N10" s="73"/>
      <c r="O10" s="72"/>
      <c r="P10" s="74"/>
      <c r="Q10" s="72"/>
      <c r="R10" s="72"/>
      <c r="S10" s="72"/>
      <c r="T10" s="72"/>
      <c r="U10" s="72"/>
      <c r="V10" s="72"/>
      <c r="W10" s="72"/>
    </row>
    <row r="11" spans="1:23" s="75" customFormat="1" ht="46.5" customHeight="1" x14ac:dyDescent="0.25">
      <c r="A11" s="67" t="s">
        <v>17</v>
      </c>
      <c r="B11" s="68" t="s">
        <v>68</v>
      </c>
      <c r="C11" s="68" t="s">
        <v>69</v>
      </c>
      <c r="D11" s="68">
        <v>38</v>
      </c>
      <c r="E11" s="76">
        <v>10</v>
      </c>
      <c r="F11" s="77"/>
      <c r="G11" s="77"/>
      <c r="H11" s="77"/>
      <c r="I11" s="77"/>
      <c r="J11" s="77"/>
      <c r="K11" s="77"/>
      <c r="L11" s="71" t="s">
        <v>71</v>
      </c>
      <c r="M11" s="72" t="s">
        <v>70</v>
      </c>
      <c r="N11" s="73"/>
      <c r="O11" s="72"/>
      <c r="P11" s="74"/>
      <c r="Q11" s="72"/>
      <c r="R11" s="72"/>
      <c r="S11" s="72"/>
      <c r="T11" s="72"/>
      <c r="U11" s="72"/>
      <c r="V11" s="72"/>
      <c r="W11" s="72"/>
    </row>
    <row r="12" spans="1:23" s="84" customFormat="1" ht="27" customHeight="1" x14ac:dyDescent="0.2">
      <c r="A12" s="78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80" t="s">
        <v>11</v>
      </c>
      <c r="M12" s="81"/>
      <c r="N12" s="81"/>
      <c r="O12" s="81"/>
      <c r="P12" s="82"/>
      <c r="Q12" s="81"/>
      <c r="R12" s="81"/>
      <c r="S12" s="81"/>
      <c r="T12" s="81"/>
      <c r="U12" s="83">
        <v>0.75</v>
      </c>
      <c r="V12" s="81"/>
      <c r="W12" s="81"/>
    </row>
    <row r="13" spans="1:23" ht="60" x14ac:dyDescent="0.2">
      <c r="A13" s="67" t="s">
        <v>17</v>
      </c>
      <c r="B13" s="68" t="s">
        <v>68</v>
      </c>
      <c r="C13" s="68" t="s">
        <v>69</v>
      </c>
      <c r="D13" s="68">
        <v>38</v>
      </c>
      <c r="E13" s="76">
        <v>10</v>
      </c>
      <c r="F13" s="85">
        <v>5</v>
      </c>
      <c r="G13" s="85">
        <v>2</v>
      </c>
      <c r="H13" s="85"/>
      <c r="I13" s="85"/>
      <c r="J13" s="85"/>
      <c r="K13" s="85"/>
      <c r="L13" s="86" t="s">
        <v>72</v>
      </c>
      <c r="M13" s="87"/>
      <c r="N13" s="88">
        <f>N14+N15+N16</f>
        <v>1666008000</v>
      </c>
      <c r="O13" s="89">
        <f>'[1]REALISASI FISIK AGUSTUS 20 '!S13</f>
        <v>731963325</v>
      </c>
      <c r="P13" s="90">
        <f>O13/N13</f>
        <v>0.43935162676289669</v>
      </c>
      <c r="Q13" s="89">
        <f>Q14+Q15+Q16</f>
        <v>103745920</v>
      </c>
      <c r="R13" s="90">
        <f>Q13/N13</f>
        <v>6.2272161958405965E-2</v>
      </c>
      <c r="S13" s="89">
        <f>O13+Q13</f>
        <v>835709245</v>
      </c>
      <c r="T13" s="91">
        <f>S13/N13</f>
        <v>0.50162378872130264</v>
      </c>
      <c r="U13" s="92">
        <f>T13</f>
        <v>0.50162378872130264</v>
      </c>
      <c r="V13" s="93" t="s">
        <v>73</v>
      </c>
      <c r="W13" s="93" t="s">
        <v>74</v>
      </c>
    </row>
    <row r="14" spans="1:23" ht="15.75" x14ac:dyDescent="0.2">
      <c r="A14" s="67" t="s">
        <v>17</v>
      </c>
      <c r="B14" s="68" t="s">
        <v>68</v>
      </c>
      <c r="C14" s="68" t="s">
        <v>69</v>
      </c>
      <c r="D14" s="68">
        <v>38</v>
      </c>
      <c r="E14" s="76">
        <v>10</v>
      </c>
      <c r="F14" s="85">
        <v>5</v>
      </c>
      <c r="G14" s="85">
        <v>2</v>
      </c>
      <c r="H14" s="94">
        <v>1</v>
      </c>
      <c r="I14" s="85"/>
      <c r="J14" s="85"/>
      <c r="K14" s="85"/>
      <c r="L14" s="86" t="s">
        <v>75</v>
      </c>
      <c r="M14" s="95"/>
      <c r="N14" s="88">
        <f>N18</f>
        <v>999604800</v>
      </c>
      <c r="O14" s="89">
        <f>'[1]REALISASI FISIK AGUSTUS 20 '!S14</f>
        <v>505845540</v>
      </c>
      <c r="P14" s="90">
        <f t="shared" ref="P14:P82" si="0">O14/N14</f>
        <v>0.50604552919313717</v>
      </c>
      <c r="Q14" s="89">
        <f>Q18</f>
        <v>60759720</v>
      </c>
      <c r="R14" s="90">
        <f t="shared" ref="R14:R82" si="1">Q14/N14</f>
        <v>6.0783741734733568E-2</v>
      </c>
      <c r="S14" s="89">
        <f t="shared" ref="S14:S82" si="2">O14+Q14</f>
        <v>566605260</v>
      </c>
      <c r="T14" s="91">
        <f t="shared" ref="T14:T82" si="3">S14/N14</f>
        <v>0.56682927092787072</v>
      </c>
      <c r="U14" s="92">
        <f t="shared" ref="U14:U79" si="4">T14</f>
        <v>0.56682927092787072</v>
      </c>
      <c r="V14" s="93"/>
      <c r="W14" s="93"/>
    </row>
    <row r="15" spans="1:23" ht="15.75" x14ac:dyDescent="0.2">
      <c r="A15" s="67" t="s">
        <v>17</v>
      </c>
      <c r="B15" s="68" t="s">
        <v>68</v>
      </c>
      <c r="C15" s="68" t="s">
        <v>69</v>
      </c>
      <c r="D15" s="68">
        <v>38</v>
      </c>
      <c r="E15" s="76">
        <v>10</v>
      </c>
      <c r="F15" s="96" t="s">
        <v>76</v>
      </c>
      <c r="G15" s="96" t="s">
        <v>20</v>
      </c>
      <c r="H15" s="96" t="s">
        <v>20</v>
      </c>
      <c r="I15" s="97"/>
      <c r="J15" s="97"/>
      <c r="K15" s="97"/>
      <c r="L15" s="98" t="s">
        <v>77</v>
      </c>
      <c r="M15" s="95"/>
      <c r="N15" s="99">
        <f>N31</f>
        <v>626403200</v>
      </c>
      <c r="O15" s="89">
        <f>'[1]REALISASI FISIK AGUSTUS 20 '!S15</f>
        <v>226117785</v>
      </c>
      <c r="P15" s="90">
        <f t="shared" si="0"/>
        <v>0.36097801703439575</v>
      </c>
      <c r="Q15" s="89">
        <f>Q31</f>
        <v>12186200</v>
      </c>
      <c r="R15" s="90">
        <f t="shared" si="1"/>
        <v>1.9454242890202349E-2</v>
      </c>
      <c r="S15" s="89">
        <f t="shared" si="2"/>
        <v>238303985</v>
      </c>
      <c r="T15" s="91">
        <f t="shared" si="3"/>
        <v>0.38043225992459806</v>
      </c>
      <c r="U15" s="92">
        <f t="shared" si="4"/>
        <v>0.38043225992459806</v>
      </c>
      <c r="V15" s="93"/>
      <c r="W15" s="93"/>
    </row>
    <row r="16" spans="1:23" ht="15.75" x14ac:dyDescent="0.2">
      <c r="A16" s="67" t="s">
        <v>17</v>
      </c>
      <c r="B16" s="68" t="s">
        <v>68</v>
      </c>
      <c r="C16" s="68" t="s">
        <v>69</v>
      </c>
      <c r="D16" s="68">
        <v>38</v>
      </c>
      <c r="E16" s="76">
        <v>10</v>
      </c>
      <c r="F16" s="96" t="s">
        <v>76</v>
      </c>
      <c r="G16" s="96" t="s">
        <v>20</v>
      </c>
      <c r="H16" s="96" t="s">
        <v>23</v>
      </c>
      <c r="I16" s="97"/>
      <c r="J16" s="97"/>
      <c r="K16" s="97"/>
      <c r="L16" s="98" t="s">
        <v>78</v>
      </c>
      <c r="M16" s="95"/>
      <c r="N16" s="99">
        <f>N99</f>
        <v>40000000</v>
      </c>
      <c r="O16" s="89">
        <f>'[1]REALISASI FISIK AGUSTUS 20 '!S16</f>
        <v>0</v>
      </c>
      <c r="P16" s="90">
        <f t="shared" si="0"/>
        <v>0</v>
      </c>
      <c r="Q16" s="89">
        <f>Q99</f>
        <v>30800000</v>
      </c>
      <c r="R16" s="90">
        <f t="shared" si="1"/>
        <v>0.77</v>
      </c>
      <c r="S16" s="89">
        <f t="shared" si="2"/>
        <v>30800000</v>
      </c>
      <c r="T16" s="91">
        <f t="shared" si="3"/>
        <v>0.77</v>
      </c>
      <c r="U16" s="92">
        <v>1</v>
      </c>
      <c r="V16" s="93"/>
      <c r="W16" s="93"/>
    </row>
    <row r="17" spans="1:25" s="84" customFormat="1" ht="15.75" x14ac:dyDescent="0.2">
      <c r="A17" s="100"/>
      <c r="B17" s="100"/>
      <c r="C17" s="100"/>
      <c r="D17" s="100"/>
      <c r="E17" s="100"/>
      <c r="F17" s="100"/>
      <c r="G17" s="100"/>
      <c r="H17" s="100"/>
      <c r="I17" s="100"/>
      <c r="J17" s="100"/>
      <c r="K17" s="100"/>
      <c r="L17" s="101"/>
      <c r="M17" s="102"/>
      <c r="N17" s="103"/>
      <c r="O17" s="103">
        <f>'[1]REALISASI FISIK AGUSTUS 20 '!S17</f>
        <v>0</v>
      </c>
      <c r="P17" s="104"/>
      <c r="Q17" s="105"/>
      <c r="R17" s="104"/>
      <c r="S17" s="105"/>
      <c r="T17" s="106"/>
      <c r="U17" s="107"/>
      <c r="V17" s="108"/>
      <c r="W17" s="108"/>
    </row>
    <row r="18" spans="1:25" ht="15.75" x14ac:dyDescent="0.2">
      <c r="A18" s="67" t="s">
        <v>17</v>
      </c>
      <c r="B18" s="68" t="s">
        <v>68</v>
      </c>
      <c r="C18" s="68" t="s">
        <v>69</v>
      </c>
      <c r="D18" s="68">
        <v>38</v>
      </c>
      <c r="E18" s="76">
        <v>10</v>
      </c>
      <c r="F18" s="96" t="s">
        <v>76</v>
      </c>
      <c r="G18" s="96" t="s">
        <v>20</v>
      </c>
      <c r="H18" s="96" t="s">
        <v>17</v>
      </c>
      <c r="I18" s="96"/>
      <c r="J18" s="96"/>
      <c r="K18" s="96"/>
      <c r="L18" s="98" t="s">
        <v>75</v>
      </c>
      <c r="M18" s="95"/>
      <c r="N18" s="99">
        <f>N19+N25+N28</f>
        <v>999604800</v>
      </c>
      <c r="O18" s="89">
        <f>'[1]REALISASI FISIK AGUSTUS 20 '!S18</f>
        <v>505845540</v>
      </c>
      <c r="P18" s="90">
        <f t="shared" si="0"/>
        <v>0.50604552919313717</v>
      </c>
      <c r="Q18" s="109">
        <f>Q19+Q25+Q28</f>
        <v>60759720</v>
      </c>
      <c r="R18" s="90">
        <f t="shared" si="1"/>
        <v>6.0783741734733568E-2</v>
      </c>
      <c r="S18" s="89">
        <f t="shared" si="2"/>
        <v>566605260</v>
      </c>
      <c r="T18" s="91">
        <f t="shared" si="3"/>
        <v>0.56682927092787072</v>
      </c>
      <c r="U18" s="92">
        <f t="shared" si="4"/>
        <v>0.56682927092787072</v>
      </c>
      <c r="V18" s="93"/>
      <c r="W18" s="93"/>
    </row>
    <row r="19" spans="1:25" ht="15.75" x14ac:dyDescent="0.2">
      <c r="A19" s="67" t="s">
        <v>17</v>
      </c>
      <c r="B19" s="68" t="s">
        <v>68</v>
      </c>
      <c r="C19" s="68" t="s">
        <v>69</v>
      </c>
      <c r="D19" s="68">
        <v>38</v>
      </c>
      <c r="E19" s="76">
        <v>10</v>
      </c>
      <c r="F19" s="110" t="s">
        <v>76</v>
      </c>
      <c r="G19" s="110" t="s">
        <v>20</v>
      </c>
      <c r="H19" s="110" t="s">
        <v>17</v>
      </c>
      <c r="I19" s="96" t="s">
        <v>69</v>
      </c>
      <c r="J19" s="96"/>
      <c r="K19" s="96"/>
      <c r="L19" s="98" t="s">
        <v>79</v>
      </c>
      <c r="M19" s="95"/>
      <c r="N19" s="99">
        <f>SUM(N20:N23)</f>
        <v>0</v>
      </c>
      <c r="O19" s="89">
        <f>'[1]REALISASI FISIK AGUSTUS 20 '!S19</f>
        <v>0</v>
      </c>
      <c r="P19" s="90" t="e">
        <f t="shared" si="0"/>
        <v>#DIV/0!</v>
      </c>
      <c r="Q19" s="89">
        <f>'[2]RealisasiKeuanganMar17 '!Q19</f>
        <v>0</v>
      </c>
      <c r="R19" s="90" t="e">
        <f t="shared" si="1"/>
        <v>#DIV/0!</v>
      </c>
      <c r="S19" s="89">
        <f t="shared" si="2"/>
        <v>0</v>
      </c>
      <c r="T19" s="91" t="e">
        <f t="shared" si="3"/>
        <v>#DIV/0!</v>
      </c>
      <c r="U19" s="92" t="e">
        <f t="shared" si="4"/>
        <v>#DIV/0!</v>
      </c>
      <c r="V19" s="93"/>
      <c r="W19" s="93"/>
    </row>
    <row r="20" spans="1:25" ht="15.75" x14ac:dyDescent="0.2">
      <c r="A20" s="111" t="s">
        <v>17</v>
      </c>
      <c r="B20" s="112" t="s">
        <v>68</v>
      </c>
      <c r="C20" s="112" t="s">
        <v>69</v>
      </c>
      <c r="D20" s="112">
        <v>38</v>
      </c>
      <c r="E20" s="113">
        <v>10</v>
      </c>
      <c r="F20" s="114" t="s">
        <v>76</v>
      </c>
      <c r="G20" s="114" t="s">
        <v>20</v>
      </c>
      <c r="H20" s="114" t="s">
        <v>17</v>
      </c>
      <c r="I20" s="115" t="s">
        <v>69</v>
      </c>
      <c r="J20" s="115" t="s">
        <v>80</v>
      </c>
      <c r="K20" s="96"/>
      <c r="L20" s="116" t="s">
        <v>81</v>
      </c>
      <c r="M20" s="117"/>
      <c r="N20" s="118">
        <v>0</v>
      </c>
      <c r="O20" s="89">
        <f>'[1]REALISASI FISIK AGUSTUS 20 '!S20</f>
        <v>0</v>
      </c>
      <c r="P20" s="90" t="e">
        <f t="shared" si="0"/>
        <v>#DIV/0!</v>
      </c>
      <c r="Q20" s="89">
        <f>'[2]RealisasiKeuanganMar17 '!Q20</f>
        <v>0</v>
      </c>
      <c r="R20" s="90" t="e">
        <f t="shared" si="1"/>
        <v>#DIV/0!</v>
      </c>
      <c r="S20" s="89">
        <f t="shared" si="2"/>
        <v>0</v>
      </c>
      <c r="T20" s="91" t="e">
        <f t="shared" si="3"/>
        <v>#DIV/0!</v>
      </c>
      <c r="U20" s="92" t="e">
        <f t="shared" si="4"/>
        <v>#DIV/0!</v>
      </c>
      <c r="V20" s="93"/>
      <c r="W20" s="93"/>
    </row>
    <row r="21" spans="1:25" ht="15.75" x14ac:dyDescent="0.2">
      <c r="A21" s="111" t="s">
        <v>17</v>
      </c>
      <c r="B21" s="112" t="s">
        <v>68</v>
      </c>
      <c r="C21" s="112" t="s">
        <v>69</v>
      </c>
      <c r="D21" s="112">
        <v>38</v>
      </c>
      <c r="E21" s="113">
        <v>10</v>
      </c>
      <c r="F21" s="114" t="s">
        <v>76</v>
      </c>
      <c r="G21" s="114" t="s">
        <v>20</v>
      </c>
      <c r="H21" s="114" t="s">
        <v>17</v>
      </c>
      <c r="I21" s="115" t="s">
        <v>69</v>
      </c>
      <c r="J21" s="115" t="s">
        <v>82</v>
      </c>
      <c r="K21" s="96"/>
      <c r="L21" s="116" t="s">
        <v>83</v>
      </c>
      <c r="M21" s="117"/>
      <c r="N21" s="118">
        <v>0</v>
      </c>
      <c r="O21" s="89">
        <f>'[1]REALISASI FISIK AGUSTUS 20 '!S21</f>
        <v>0</v>
      </c>
      <c r="P21" s="90" t="e">
        <f t="shared" si="0"/>
        <v>#DIV/0!</v>
      </c>
      <c r="Q21" s="89">
        <f>'[2]RealisasiKeuanganMar17 '!Q21</f>
        <v>0</v>
      </c>
      <c r="R21" s="90" t="e">
        <f t="shared" si="1"/>
        <v>#DIV/0!</v>
      </c>
      <c r="S21" s="89">
        <f t="shared" si="2"/>
        <v>0</v>
      </c>
      <c r="T21" s="91" t="e">
        <f t="shared" si="3"/>
        <v>#DIV/0!</v>
      </c>
      <c r="U21" s="92" t="e">
        <f t="shared" si="4"/>
        <v>#DIV/0!</v>
      </c>
      <c r="V21" s="93"/>
      <c r="W21" s="93"/>
    </row>
    <row r="22" spans="1:25" ht="34.5" customHeight="1" x14ac:dyDescent="0.2">
      <c r="A22" s="111" t="s">
        <v>17</v>
      </c>
      <c r="B22" s="112" t="s">
        <v>68</v>
      </c>
      <c r="C22" s="112" t="s">
        <v>69</v>
      </c>
      <c r="D22" s="112">
        <v>38</v>
      </c>
      <c r="E22" s="113">
        <v>10</v>
      </c>
      <c r="F22" s="114" t="s">
        <v>76</v>
      </c>
      <c r="G22" s="114" t="s">
        <v>20</v>
      </c>
      <c r="H22" s="114" t="s">
        <v>17</v>
      </c>
      <c r="I22" s="115" t="s">
        <v>69</v>
      </c>
      <c r="J22" s="115" t="s">
        <v>84</v>
      </c>
      <c r="K22" s="96"/>
      <c r="L22" s="116" t="s">
        <v>85</v>
      </c>
      <c r="M22" s="117"/>
      <c r="N22" s="118">
        <v>0</v>
      </c>
      <c r="O22" s="89">
        <f>'[1]REALISASI FISIK AGUSTUS 20 '!S22</f>
        <v>0</v>
      </c>
      <c r="P22" s="90" t="e">
        <f t="shared" si="0"/>
        <v>#DIV/0!</v>
      </c>
      <c r="Q22" s="89">
        <f>'[2]RealisasiKeuanganMar17 '!Q22</f>
        <v>0</v>
      </c>
      <c r="R22" s="90" t="e">
        <f t="shared" si="1"/>
        <v>#DIV/0!</v>
      </c>
      <c r="S22" s="89">
        <f t="shared" si="2"/>
        <v>0</v>
      </c>
      <c r="T22" s="91" t="e">
        <f t="shared" si="3"/>
        <v>#DIV/0!</v>
      </c>
      <c r="U22" s="92" t="e">
        <f t="shared" si="4"/>
        <v>#DIV/0!</v>
      </c>
      <c r="V22" s="93"/>
      <c r="W22" s="93"/>
    </row>
    <row r="23" spans="1:25" ht="15.75" x14ac:dyDescent="0.2">
      <c r="A23" s="111" t="s">
        <v>17</v>
      </c>
      <c r="B23" s="112" t="s">
        <v>68</v>
      </c>
      <c r="C23" s="112" t="s">
        <v>69</v>
      </c>
      <c r="D23" s="112">
        <v>38</v>
      </c>
      <c r="E23" s="113">
        <v>10</v>
      </c>
      <c r="F23" s="114" t="s">
        <v>76</v>
      </c>
      <c r="G23" s="114" t="s">
        <v>20</v>
      </c>
      <c r="H23" s="114" t="s">
        <v>17</v>
      </c>
      <c r="I23" s="115" t="s">
        <v>69</v>
      </c>
      <c r="J23" s="115" t="s">
        <v>86</v>
      </c>
      <c r="K23" s="96"/>
      <c r="L23" s="116" t="s">
        <v>87</v>
      </c>
      <c r="M23" s="95"/>
      <c r="N23" s="118">
        <v>0</v>
      </c>
      <c r="O23" s="89">
        <f>'[1]REALISASI FISIK AGUSTUS 20 '!S23</f>
        <v>0</v>
      </c>
      <c r="P23" s="90" t="e">
        <f t="shared" si="0"/>
        <v>#DIV/0!</v>
      </c>
      <c r="Q23" s="89">
        <f>'[2]RealisasiKeuanganMar17 '!Q23</f>
        <v>0</v>
      </c>
      <c r="R23" s="90" t="e">
        <f t="shared" si="1"/>
        <v>#DIV/0!</v>
      </c>
      <c r="S23" s="89">
        <f t="shared" si="2"/>
        <v>0</v>
      </c>
      <c r="T23" s="91" t="e">
        <f t="shared" si="3"/>
        <v>#DIV/0!</v>
      </c>
      <c r="U23" s="92" t="e">
        <f t="shared" si="4"/>
        <v>#DIV/0!</v>
      </c>
      <c r="V23" s="93"/>
      <c r="W23" s="93"/>
    </row>
    <row r="24" spans="1:25" s="129" customFormat="1" ht="15.75" x14ac:dyDescent="0.2">
      <c r="A24" s="119"/>
      <c r="B24" s="119"/>
      <c r="C24" s="119"/>
      <c r="D24" s="119"/>
      <c r="E24" s="119"/>
      <c r="F24" s="119"/>
      <c r="G24" s="119"/>
      <c r="H24" s="119"/>
      <c r="I24" s="119"/>
      <c r="J24" s="119"/>
      <c r="K24" s="119"/>
      <c r="L24" s="120"/>
      <c r="M24" s="121"/>
      <c r="N24" s="122"/>
      <c r="O24" s="122">
        <f>'[1]REALISASI FISIK AGUSTUS 20 '!S24</f>
        <v>0</v>
      </c>
      <c r="P24" s="123"/>
      <c r="Q24" s="124"/>
      <c r="R24" s="123"/>
      <c r="S24" s="124"/>
      <c r="T24" s="125"/>
      <c r="U24" s="126"/>
      <c r="V24" s="127"/>
      <c r="W24" s="127"/>
      <c r="X24" s="128"/>
      <c r="Y24" s="128"/>
    </row>
    <row r="25" spans="1:25" ht="15.75" x14ac:dyDescent="0.2">
      <c r="A25" s="130"/>
      <c r="B25" s="131"/>
      <c r="C25" s="68" t="s">
        <v>69</v>
      </c>
      <c r="D25" s="68">
        <v>38</v>
      </c>
      <c r="E25" s="76">
        <v>10</v>
      </c>
      <c r="F25" s="85">
        <v>5</v>
      </c>
      <c r="G25" s="85">
        <v>2</v>
      </c>
      <c r="H25" s="85">
        <v>1</v>
      </c>
      <c r="I25" s="94" t="s">
        <v>88</v>
      </c>
      <c r="J25" s="132"/>
      <c r="K25" s="132"/>
      <c r="L25" s="133" t="s">
        <v>89</v>
      </c>
      <c r="M25" s="95"/>
      <c r="N25" s="134">
        <f>N26</f>
        <v>0</v>
      </c>
      <c r="O25" s="89">
        <f>'[1]REALISASI FISIK AGUSTUS 20 '!S25</f>
        <v>0</v>
      </c>
      <c r="P25" s="90" t="e">
        <f t="shared" si="0"/>
        <v>#DIV/0!</v>
      </c>
      <c r="Q25" s="89">
        <f>'[2]RealisasiKeuanganMar17 '!Q25</f>
        <v>0</v>
      </c>
      <c r="R25" s="90" t="e">
        <f t="shared" si="1"/>
        <v>#DIV/0!</v>
      </c>
      <c r="S25" s="89">
        <f t="shared" si="2"/>
        <v>0</v>
      </c>
      <c r="T25" s="91" t="e">
        <f t="shared" si="3"/>
        <v>#DIV/0!</v>
      </c>
      <c r="U25" s="92" t="e">
        <f t="shared" si="4"/>
        <v>#DIV/0!</v>
      </c>
      <c r="V25" s="93"/>
      <c r="W25" s="93"/>
    </row>
    <row r="26" spans="1:25" ht="15.75" x14ac:dyDescent="0.2">
      <c r="A26" s="130"/>
      <c r="B26" s="131"/>
      <c r="C26" s="112" t="s">
        <v>69</v>
      </c>
      <c r="D26" s="112">
        <v>38</v>
      </c>
      <c r="E26" s="113">
        <v>10</v>
      </c>
      <c r="F26" s="135">
        <v>5</v>
      </c>
      <c r="G26" s="135">
        <v>2</v>
      </c>
      <c r="H26" s="135">
        <v>1</v>
      </c>
      <c r="I26" s="136" t="s">
        <v>88</v>
      </c>
      <c r="J26" s="137" t="s">
        <v>69</v>
      </c>
      <c r="K26" s="132"/>
      <c r="L26" s="138" t="s">
        <v>90</v>
      </c>
      <c r="M26" s="95"/>
      <c r="N26" s="134"/>
      <c r="O26" s="89">
        <f>'[1]REALISASI FISIK AGUSTUS 20 '!S26</f>
        <v>0</v>
      </c>
      <c r="P26" s="90" t="e">
        <f t="shared" si="0"/>
        <v>#DIV/0!</v>
      </c>
      <c r="Q26" s="89">
        <f>'[2]RealisasiKeuanganMar17 '!Q26</f>
        <v>0</v>
      </c>
      <c r="R26" s="90" t="e">
        <f t="shared" si="1"/>
        <v>#DIV/0!</v>
      </c>
      <c r="S26" s="89">
        <f t="shared" si="2"/>
        <v>0</v>
      </c>
      <c r="T26" s="91" t="e">
        <f t="shared" si="3"/>
        <v>#DIV/0!</v>
      </c>
      <c r="U26" s="92" t="e">
        <f t="shared" si="4"/>
        <v>#DIV/0!</v>
      </c>
      <c r="V26" s="93"/>
      <c r="W26" s="93"/>
    </row>
    <row r="27" spans="1:25" s="129" customFormat="1" ht="15.75" x14ac:dyDescent="0.2">
      <c r="A27" s="139"/>
      <c r="B27" s="140"/>
      <c r="C27" s="140"/>
      <c r="D27" s="140"/>
      <c r="E27" s="141"/>
      <c r="F27" s="142"/>
      <c r="G27" s="142"/>
      <c r="H27" s="142"/>
      <c r="I27" s="142"/>
      <c r="J27" s="142"/>
      <c r="K27" s="142"/>
      <c r="L27" s="143"/>
      <c r="M27" s="144"/>
      <c r="N27" s="145"/>
      <c r="O27" s="145">
        <f>'[1]REALISASI FISIK AGUSTUS 20 '!S27</f>
        <v>0</v>
      </c>
      <c r="P27" s="123"/>
      <c r="Q27" s="124"/>
      <c r="R27" s="123"/>
      <c r="S27" s="124"/>
      <c r="T27" s="125"/>
      <c r="U27" s="126"/>
      <c r="V27" s="127"/>
      <c r="W27" s="127"/>
      <c r="Y27" s="128"/>
    </row>
    <row r="28" spans="1:25" ht="15.75" x14ac:dyDescent="0.2">
      <c r="A28" s="67" t="s">
        <v>17</v>
      </c>
      <c r="B28" s="68" t="s">
        <v>68</v>
      </c>
      <c r="C28" s="68" t="s">
        <v>69</v>
      </c>
      <c r="D28" s="68">
        <v>38</v>
      </c>
      <c r="E28" s="76">
        <v>10</v>
      </c>
      <c r="F28" s="85">
        <v>5</v>
      </c>
      <c r="G28" s="85">
        <v>2</v>
      </c>
      <c r="H28" s="85">
        <v>1</v>
      </c>
      <c r="I28" s="94" t="s">
        <v>84</v>
      </c>
      <c r="J28" s="94"/>
      <c r="K28" s="94"/>
      <c r="L28" s="86" t="s">
        <v>91</v>
      </c>
      <c r="M28" s="117"/>
      <c r="N28" s="146">
        <f>N29</f>
        <v>999604800</v>
      </c>
      <c r="O28" s="89">
        <f>'[1]REALISASI FISIK AGUSTUS 20 '!S28</f>
        <v>505845540</v>
      </c>
      <c r="P28" s="90">
        <f t="shared" si="0"/>
        <v>0.50604552919313717</v>
      </c>
      <c r="Q28" s="89">
        <f>Q29</f>
        <v>60759720</v>
      </c>
      <c r="R28" s="90">
        <f t="shared" si="1"/>
        <v>6.0783741734733568E-2</v>
      </c>
      <c r="S28" s="89">
        <f t="shared" si="2"/>
        <v>566605260</v>
      </c>
      <c r="T28" s="91">
        <f t="shared" si="3"/>
        <v>0.56682927092787072</v>
      </c>
      <c r="U28" s="92">
        <f t="shared" si="4"/>
        <v>0.56682927092787072</v>
      </c>
      <c r="V28" s="93"/>
      <c r="W28" s="93"/>
    </row>
    <row r="29" spans="1:25" ht="62.25" customHeight="1" x14ac:dyDescent="0.2">
      <c r="A29" s="111" t="s">
        <v>17</v>
      </c>
      <c r="B29" s="112" t="s">
        <v>68</v>
      </c>
      <c r="C29" s="112" t="s">
        <v>69</v>
      </c>
      <c r="D29" s="112">
        <v>38</v>
      </c>
      <c r="E29" s="113">
        <v>10</v>
      </c>
      <c r="F29" s="135">
        <v>5</v>
      </c>
      <c r="G29" s="135">
        <v>2</v>
      </c>
      <c r="H29" s="135">
        <v>1</v>
      </c>
      <c r="I29" s="136" t="s">
        <v>84</v>
      </c>
      <c r="J29" s="136" t="s">
        <v>69</v>
      </c>
      <c r="K29" s="136"/>
      <c r="L29" s="147" t="s">
        <v>92</v>
      </c>
      <c r="M29" s="117"/>
      <c r="N29" s="134">
        <v>999604800</v>
      </c>
      <c r="O29" s="89">
        <f>'[1]REALISASI FISIK AGUSTUS 20 '!S29</f>
        <v>505845540</v>
      </c>
      <c r="P29" s="90">
        <f t="shared" si="0"/>
        <v>0.50604552919313717</v>
      </c>
      <c r="Q29" s="89">
        <v>60759720</v>
      </c>
      <c r="R29" s="90">
        <f t="shared" si="1"/>
        <v>6.0783741734733568E-2</v>
      </c>
      <c r="S29" s="89">
        <f t="shared" si="2"/>
        <v>566605260</v>
      </c>
      <c r="T29" s="91">
        <f t="shared" si="3"/>
        <v>0.56682927092787072</v>
      </c>
      <c r="U29" s="92">
        <f t="shared" si="4"/>
        <v>0.56682927092787072</v>
      </c>
      <c r="V29" s="93" t="s">
        <v>93</v>
      </c>
      <c r="W29" s="93" t="s">
        <v>94</v>
      </c>
    </row>
    <row r="30" spans="1:25" s="84" customFormat="1" ht="15.75" x14ac:dyDescent="0.2">
      <c r="A30" s="148"/>
      <c r="B30" s="148"/>
      <c r="C30" s="148"/>
      <c r="D30" s="148"/>
      <c r="E30" s="148"/>
      <c r="F30" s="148"/>
      <c r="G30" s="148"/>
      <c r="H30" s="148"/>
      <c r="I30" s="148"/>
      <c r="J30" s="148"/>
      <c r="K30" s="148"/>
      <c r="L30" s="149"/>
      <c r="M30" s="150"/>
      <c r="N30" s="151"/>
      <c r="O30" s="151">
        <f>'[1]REALISASI FISIK AGUSTUS 20 '!S30</f>
        <v>0</v>
      </c>
      <c r="P30" s="104"/>
      <c r="Q30" s="105"/>
      <c r="R30" s="104"/>
      <c r="S30" s="105"/>
      <c r="T30" s="106"/>
      <c r="U30" s="107"/>
      <c r="V30" s="108"/>
      <c r="W30" s="108"/>
    </row>
    <row r="31" spans="1:25" ht="15.75" x14ac:dyDescent="0.2">
      <c r="A31" s="67" t="s">
        <v>17</v>
      </c>
      <c r="B31" s="68" t="s">
        <v>68</v>
      </c>
      <c r="C31" s="68" t="s">
        <v>69</v>
      </c>
      <c r="D31" s="68">
        <v>38</v>
      </c>
      <c r="E31" s="76">
        <v>10</v>
      </c>
      <c r="F31" s="96" t="s">
        <v>76</v>
      </c>
      <c r="G31" s="96" t="s">
        <v>20</v>
      </c>
      <c r="H31" s="96" t="s">
        <v>20</v>
      </c>
      <c r="I31" s="96"/>
      <c r="J31" s="152"/>
      <c r="K31" s="152"/>
      <c r="L31" s="98" t="s">
        <v>77</v>
      </c>
      <c r="M31" s="117"/>
      <c r="N31" s="146">
        <f>N32+N45+N50+N55+N58+N62+N65+N69+N72+N79+N84+N89+N92+N95</f>
        <v>626403200</v>
      </c>
      <c r="O31" s="89">
        <f>'[1]REALISASI FISIK AGUSTUS 20 '!S31</f>
        <v>226117785</v>
      </c>
      <c r="P31" s="90">
        <f t="shared" si="0"/>
        <v>0.36097801703439575</v>
      </c>
      <c r="Q31" s="89">
        <f>Q32+Q45+Q50+Q55+Q58+Q62+Q65+Q69+Q72+Q79+Q84+Q89+Q92</f>
        <v>12186200</v>
      </c>
      <c r="R31" s="90">
        <f t="shared" si="1"/>
        <v>1.9454242890202349E-2</v>
      </c>
      <c r="S31" s="89">
        <f t="shared" si="2"/>
        <v>238303985</v>
      </c>
      <c r="T31" s="91">
        <f t="shared" si="3"/>
        <v>0.38043225992459806</v>
      </c>
      <c r="U31" s="92">
        <f t="shared" si="4"/>
        <v>0.38043225992459806</v>
      </c>
      <c r="V31" s="93"/>
      <c r="W31" s="93"/>
    </row>
    <row r="32" spans="1:25" ht="15.75" x14ac:dyDescent="0.2">
      <c r="A32" s="67" t="s">
        <v>17</v>
      </c>
      <c r="B32" s="68" t="s">
        <v>68</v>
      </c>
      <c r="C32" s="68" t="s">
        <v>69</v>
      </c>
      <c r="D32" s="68">
        <v>38</v>
      </c>
      <c r="E32" s="76">
        <v>10</v>
      </c>
      <c r="F32" s="96" t="s">
        <v>76</v>
      </c>
      <c r="G32" s="96" t="s">
        <v>20</v>
      </c>
      <c r="H32" s="96" t="s">
        <v>20</v>
      </c>
      <c r="I32" s="96" t="s">
        <v>69</v>
      </c>
      <c r="J32" s="96"/>
      <c r="K32" s="96"/>
      <c r="L32" s="98" t="s">
        <v>95</v>
      </c>
      <c r="M32" s="117"/>
      <c r="N32" s="146">
        <f>SUM(N33:N43)</f>
        <v>293386633</v>
      </c>
      <c r="O32" s="89">
        <f>'[1]REALISASI FISIK AGUSTUS 20 '!S32</f>
        <v>142599173</v>
      </c>
      <c r="P32" s="90">
        <f t="shared" si="0"/>
        <v>0.48604522824323765</v>
      </c>
      <c r="Q32" s="89">
        <f>SUM(Q33:Q43)</f>
        <v>320000</v>
      </c>
      <c r="R32" s="90">
        <f t="shared" si="1"/>
        <v>1.0907109050193164E-3</v>
      </c>
      <c r="S32" s="89">
        <f t="shared" si="2"/>
        <v>142919173</v>
      </c>
      <c r="T32" s="91">
        <f t="shared" si="3"/>
        <v>0.48713593914825698</v>
      </c>
      <c r="U32" s="92">
        <f t="shared" si="4"/>
        <v>0.48713593914825698</v>
      </c>
      <c r="V32" s="93"/>
      <c r="W32" s="93"/>
    </row>
    <row r="33" spans="1:23" s="55" customFormat="1" ht="39" customHeight="1" x14ac:dyDescent="0.25">
      <c r="A33" s="153" t="s">
        <v>17</v>
      </c>
      <c r="B33" s="154" t="s">
        <v>68</v>
      </c>
      <c r="C33" s="154" t="s">
        <v>69</v>
      </c>
      <c r="D33" s="154">
        <v>38</v>
      </c>
      <c r="E33" s="155">
        <v>10</v>
      </c>
      <c r="F33" s="156" t="s">
        <v>76</v>
      </c>
      <c r="G33" s="156" t="s">
        <v>20</v>
      </c>
      <c r="H33" s="156" t="s">
        <v>20</v>
      </c>
      <c r="I33" s="156" t="s">
        <v>69</v>
      </c>
      <c r="J33" s="156" t="s">
        <v>69</v>
      </c>
      <c r="K33" s="156"/>
      <c r="L33" s="157" t="s">
        <v>96</v>
      </c>
      <c r="M33" s="158"/>
      <c r="N33" s="159">
        <v>31856651</v>
      </c>
      <c r="O33" s="160">
        <f>'[1]REALISASI FISIK AGUSTUS 20 '!S33</f>
        <v>12434823</v>
      </c>
      <c r="P33" s="161">
        <f t="shared" si="0"/>
        <v>0.39033679340618699</v>
      </c>
      <c r="Q33" s="160">
        <v>0</v>
      </c>
      <c r="R33" s="161">
        <f t="shared" si="1"/>
        <v>0</v>
      </c>
      <c r="S33" s="160">
        <f t="shared" si="2"/>
        <v>12434823</v>
      </c>
      <c r="T33" s="162">
        <f t="shared" si="3"/>
        <v>0.39033679340618699</v>
      </c>
      <c r="U33" s="163">
        <f t="shared" si="4"/>
        <v>0.39033679340618699</v>
      </c>
      <c r="V33" s="164" t="s">
        <v>97</v>
      </c>
      <c r="W33" s="164" t="s">
        <v>98</v>
      </c>
    </row>
    <row r="34" spans="1:23" ht="15.75" x14ac:dyDescent="0.2">
      <c r="A34" s="111" t="s">
        <v>17</v>
      </c>
      <c r="B34" s="112" t="s">
        <v>68</v>
      </c>
      <c r="C34" s="112" t="s">
        <v>69</v>
      </c>
      <c r="D34" s="112">
        <v>38</v>
      </c>
      <c r="E34" s="113">
        <v>10</v>
      </c>
      <c r="F34" s="136" t="s">
        <v>76</v>
      </c>
      <c r="G34" s="136" t="s">
        <v>20</v>
      </c>
      <c r="H34" s="136" t="s">
        <v>20</v>
      </c>
      <c r="I34" s="165" t="s">
        <v>69</v>
      </c>
      <c r="J34" s="165" t="s">
        <v>88</v>
      </c>
      <c r="K34" s="165"/>
      <c r="L34" s="166" t="s">
        <v>99</v>
      </c>
      <c r="M34" s="95"/>
      <c r="N34" s="134">
        <v>4474500</v>
      </c>
      <c r="O34" s="89">
        <f>'[1]REALISASI FISIK AGUSTUS 20 '!S34</f>
        <v>650000</v>
      </c>
      <c r="P34" s="90">
        <f t="shared" si="0"/>
        <v>0.14526762766789586</v>
      </c>
      <c r="Q34" s="89">
        <v>0</v>
      </c>
      <c r="R34" s="90">
        <f t="shared" si="1"/>
        <v>0</v>
      </c>
      <c r="S34" s="89">
        <f t="shared" si="2"/>
        <v>650000</v>
      </c>
      <c r="T34" s="91">
        <f t="shared" si="3"/>
        <v>0.14526762766789586</v>
      </c>
      <c r="U34" s="92">
        <f t="shared" si="4"/>
        <v>0.14526762766789586</v>
      </c>
      <c r="V34" s="93"/>
      <c r="W34" s="93"/>
    </row>
    <row r="35" spans="1:23" ht="15.75" x14ac:dyDescent="0.2">
      <c r="A35" s="111" t="s">
        <v>17</v>
      </c>
      <c r="B35" s="112" t="s">
        <v>68</v>
      </c>
      <c r="C35" s="112" t="s">
        <v>69</v>
      </c>
      <c r="D35" s="112">
        <v>38</v>
      </c>
      <c r="E35" s="113">
        <v>10</v>
      </c>
      <c r="F35" s="115" t="s">
        <v>76</v>
      </c>
      <c r="G35" s="115" t="s">
        <v>20</v>
      </c>
      <c r="H35" s="115" t="s">
        <v>20</v>
      </c>
      <c r="I35" s="115" t="s">
        <v>69</v>
      </c>
      <c r="J35" s="115" t="s">
        <v>100</v>
      </c>
      <c r="K35" s="115"/>
      <c r="L35" s="116" t="s">
        <v>101</v>
      </c>
      <c r="M35" s="117"/>
      <c r="N35" s="134">
        <v>450000</v>
      </c>
      <c r="O35" s="89">
        <f>'[1]REALISASI FISIK AGUSTUS 20 '!S35</f>
        <v>450000</v>
      </c>
      <c r="P35" s="90">
        <f t="shared" si="0"/>
        <v>1</v>
      </c>
      <c r="Q35" s="109"/>
      <c r="R35" s="90">
        <f t="shared" si="1"/>
        <v>0</v>
      </c>
      <c r="S35" s="89">
        <f t="shared" si="2"/>
        <v>450000</v>
      </c>
      <c r="T35" s="91">
        <f t="shared" si="3"/>
        <v>1</v>
      </c>
      <c r="U35" s="92">
        <f t="shared" si="4"/>
        <v>1</v>
      </c>
      <c r="V35" s="93"/>
      <c r="W35" s="93"/>
    </row>
    <row r="36" spans="1:23" ht="15.75" x14ac:dyDescent="0.2">
      <c r="A36" s="111" t="s">
        <v>17</v>
      </c>
      <c r="B36" s="112" t="s">
        <v>68</v>
      </c>
      <c r="C36" s="112" t="s">
        <v>69</v>
      </c>
      <c r="D36" s="112">
        <v>38</v>
      </c>
      <c r="E36" s="113">
        <v>10</v>
      </c>
      <c r="F36" s="115" t="s">
        <v>76</v>
      </c>
      <c r="G36" s="115" t="s">
        <v>20</v>
      </c>
      <c r="H36" s="115" t="s">
        <v>20</v>
      </c>
      <c r="I36" s="115" t="s">
        <v>69</v>
      </c>
      <c r="J36" s="165" t="s">
        <v>80</v>
      </c>
      <c r="K36" s="165"/>
      <c r="L36" s="166" t="s">
        <v>102</v>
      </c>
      <c r="M36" s="117"/>
      <c r="N36" s="134">
        <v>10821177</v>
      </c>
      <c r="O36" s="89">
        <f>'[1]REALISASI FISIK AGUSTUS 20 '!S36</f>
        <v>9309250</v>
      </c>
      <c r="P36" s="90">
        <f t="shared" si="0"/>
        <v>0.86028072547006673</v>
      </c>
      <c r="Q36" s="109">
        <v>0</v>
      </c>
      <c r="R36" s="90">
        <f t="shared" si="1"/>
        <v>0</v>
      </c>
      <c r="S36" s="89">
        <f t="shared" si="2"/>
        <v>9309250</v>
      </c>
      <c r="T36" s="91">
        <f t="shared" si="3"/>
        <v>0.86028072547006673</v>
      </c>
      <c r="U36" s="92">
        <v>1</v>
      </c>
      <c r="V36" s="93"/>
      <c r="W36" s="93"/>
    </row>
    <row r="37" spans="1:23" ht="15.75" x14ac:dyDescent="0.2">
      <c r="A37" s="111"/>
      <c r="B37" s="112"/>
      <c r="C37" s="112"/>
      <c r="D37" s="112"/>
      <c r="E37" s="113"/>
      <c r="F37" s="115" t="s">
        <v>76</v>
      </c>
      <c r="G37" s="115" t="s">
        <v>20</v>
      </c>
      <c r="H37" s="115" t="s">
        <v>20</v>
      </c>
      <c r="I37" s="115" t="s">
        <v>69</v>
      </c>
      <c r="J37" s="165" t="s">
        <v>103</v>
      </c>
      <c r="K37" s="165"/>
      <c r="L37" s="166" t="s">
        <v>104</v>
      </c>
      <c r="M37" s="117"/>
      <c r="N37" s="134">
        <v>900000</v>
      </c>
      <c r="O37" s="89">
        <f>'[1]REALISASI FISIK AGUSTUS 20 '!S37</f>
        <v>0</v>
      </c>
      <c r="P37" s="90"/>
      <c r="Q37" s="109"/>
      <c r="R37" s="90"/>
      <c r="S37" s="89"/>
      <c r="T37" s="91"/>
      <c r="U37" s="92"/>
      <c r="V37" s="93"/>
      <c r="W37" s="93"/>
    </row>
    <row r="38" spans="1:23" ht="15.75" x14ac:dyDescent="0.2">
      <c r="A38" s="111" t="s">
        <v>17</v>
      </c>
      <c r="B38" s="112" t="s">
        <v>68</v>
      </c>
      <c r="C38" s="112" t="s">
        <v>69</v>
      </c>
      <c r="D38" s="112">
        <v>38</v>
      </c>
      <c r="E38" s="113">
        <v>10</v>
      </c>
      <c r="F38" s="115" t="s">
        <v>76</v>
      </c>
      <c r="G38" s="115" t="s">
        <v>20</v>
      </c>
      <c r="H38" s="115" t="s">
        <v>20</v>
      </c>
      <c r="I38" s="115" t="s">
        <v>69</v>
      </c>
      <c r="J38" s="165" t="s">
        <v>84</v>
      </c>
      <c r="K38" s="165"/>
      <c r="L38" s="166" t="s">
        <v>105</v>
      </c>
      <c r="M38" s="117"/>
      <c r="N38" s="134">
        <v>1595000</v>
      </c>
      <c r="O38" s="89">
        <f>'[1]REALISASI FISIK AGUSTUS 20 '!S38</f>
        <v>225500</v>
      </c>
      <c r="P38" s="90">
        <f t="shared" si="0"/>
        <v>0.14137931034482759</v>
      </c>
      <c r="Q38" s="109">
        <v>0</v>
      </c>
      <c r="R38" s="90">
        <f t="shared" si="1"/>
        <v>0</v>
      </c>
      <c r="S38" s="89">
        <f t="shared" si="2"/>
        <v>225500</v>
      </c>
      <c r="T38" s="91">
        <f t="shared" si="3"/>
        <v>0.14137931034482759</v>
      </c>
      <c r="U38" s="92">
        <f t="shared" si="4"/>
        <v>0.14137931034482759</v>
      </c>
      <c r="V38" s="93"/>
      <c r="W38" s="93"/>
    </row>
    <row r="39" spans="1:23" ht="15.75" x14ac:dyDescent="0.2">
      <c r="A39" s="111" t="s">
        <v>17</v>
      </c>
      <c r="B39" s="112" t="s">
        <v>68</v>
      </c>
      <c r="C39" s="112" t="s">
        <v>69</v>
      </c>
      <c r="D39" s="112">
        <v>38</v>
      </c>
      <c r="E39" s="113">
        <v>10</v>
      </c>
      <c r="F39" s="135">
        <v>5</v>
      </c>
      <c r="G39" s="135">
        <v>2</v>
      </c>
      <c r="H39" s="135">
        <v>2</v>
      </c>
      <c r="I39" s="115" t="s">
        <v>69</v>
      </c>
      <c r="J39" s="136">
        <v>10</v>
      </c>
      <c r="K39" s="136"/>
      <c r="L39" s="166" t="s">
        <v>106</v>
      </c>
      <c r="M39" s="95"/>
      <c r="N39" s="134">
        <v>19200000</v>
      </c>
      <c r="O39" s="89">
        <f>'[1]REALISASI FISIK AGUSTUS 20 '!S39</f>
        <v>2952250</v>
      </c>
      <c r="P39" s="90">
        <f t="shared" si="0"/>
        <v>0.15376302083333335</v>
      </c>
      <c r="Q39" s="109">
        <v>320000</v>
      </c>
      <c r="R39" s="90">
        <f t="shared" si="1"/>
        <v>1.6666666666666666E-2</v>
      </c>
      <c r="S39" s="89">
        <f t="shared" si="2"/>
        <v>3272250</v>
      </c>
      <c r="T39" s="91">
        <f t="shared" si="3"/>
        <v>0.17042968750000001</v>
      </c>
      <c r="U39" s="92">
        <f t="shared" si="4"/>
        <v>0.17042968750000001</v>
      </c>
      <c r="V39" s="93"/>
      <c r="W39" s="93"/>
    </row>
    <row r="40" spans="1:23" ht="15.75" x14ac:dyDescent="0.2">
      <c r="A40" s="111" t="s">
        <v>17</v>
      </c>
      <c r="B40" s="112" t="s">
        <v>68</v>
      </c>
      <c r="C40" s="112" t="s">
        <v>69</v>
      </c>
      <c r="D40" s="112">
        <v>38</v>
      </c>
      <c r="E40" s="113">
        <v>10</v>
      </c>
      <c r="F40" s="135">
        <v>5</v>
      </c>
      <c r="G40" s="135">
        <v>2</v>
      </c>
      <c r="H40" s="135">
        <v>2</v>
      </c>
      <c r="I40" s="115" t="s">
        <v>69</v>
      </c>
      <c r="J40" s="136">
        <v>11</v>
      </c>
      <c r="K40" s="136"/>
      <c r="L40" s="166" t="s">
        <v>107</v>
      </c>
      <c r="M40" s="95"/>
      <c r="N40" s="134">
        <v>200000000</v>
      </c>
      <c r="O40" s="89">
        <f>'[1]REALISASI FISIK AGUSTUS 20 '!S40</f>
        <v>95522900</v>
      </c>
      <c r="P40" s="90">
        <f t="shared" si="0"/>
        <v>0.4776145</v>
      </c>
      <c r="Q40" s="109">
        <v>0</v>
      </c>
      <c r="R40" s="90">
        <f t="shared" si="1"/>
        <v>0</v>
      </c>
      <c r="S40" s="89">
        <f t="shared" si="2"/>
        <v>95522900</v>
      </c>
      <c r="T40" s="91">
        <f t="shared" si="3"/>
        <v>0.4776145</v>
      </c>
      <c r="U40" s="92">
        <f t="shared" si="4"/>
        <v>0.4776145</v>
      </c>
      <c r="V40" s="93"/>
      <c r="W40" s="93"/>
    </row>
    <row r="41" spans="1:23" ht="15.75" x14ac:dyDescent="0.2">
      <c r="A41" s="111" t="s">
        <v>17</v>
      </c>
      <c r="B41" s="112" t="s">
        <v>68</v>
      </c>
      <c r="C41" s="112" t="s">
        <v>69</v>
      </c>
      <c r="D41" s="112">
        <v>38</v>
      </c>
      <c r="E41" s="113">
        <v>10</v>
      </c>
      <c r="F41" s="136" t="s">
        <v>76</v>
      </c>
      <c r="G41" s="136" t="s">
        <v>20</v>
      </c>
      <c r="H41" s="136" t="s">
        <v>20</v>
      </c>
      <c r="I41" s="165" t="s">
        <v>69</v>
      </c>
      <c r="J41" s="135">
        <v>12</v>
      </c>
      <c r="K41" s="135"/>
      <c r="L41" s="166" t="s">
        <v>108</v>
      </c>
      <c r="M41" s="117"/>
      <c r="N41" s="134">
        <v>7689305</v>
      </c>
      <c r="O41" s="89">
        <f>'[1]REALISASI FISIK AGUSTUS 20 '!S41</f>
        <v>5719950</v>
      </c>
      <c r="P41" s="90">
        <f t="shared" si="0"/>
        <v>0.7438838750706338</v>
      </c>
      <c r="Q41" s="89">
        <v>0</v>
      </c>
      <c r="R41" s="90">
        <f t="shared" si="1"/>
        <v>0</v>
      </c>
      <c r="S41" s="89">
        <f t="shared" si="2"/>
        <v>5719950</v>
      </c>
      <c r="T41" s="91">
        <f t="shared" si="3"/>
        <v>0.7438838750706338</v>
      </c>
      <c r="U41" s="92">
        <v>1</v>
      </c>
      <c r="V41" s="93"/>
      <c r="W41" s="93"/>
    </row>
    <row r="42" spans="1:23" ht="15.75" x14ac:dyDescent="0.2">
      <c r="A42" s="111"/>
      <c r="B42" s="112"/>
      <c r="C42" s="112" t="s">
        <v>69</v>
      </c>
      <c r="D42" s="112">
        <v>38</v>
      </c>
      <c r="E42" s="113">
        <v>10</v>
      </c>
      <c r="F42" s="136" t="s">
        <v>76</v>
      </c>
      <c r="G42" s="136" t="s">
        <v>20</v>
      </c>
      <c r="H42" s="136" t="s">
        <v>20</v>
      </c>
      <c r="I42" s="165" t="s">
        <v>69</v>
      </c>
      <c r="J42" s="135">
        <v>15</v>
      </c>
      <c r="K42" s="135"/>
      <c r="L42" s="166" t="s">
        <v>109</v>
      </c>
      <c r="M42" s="117"/>
      <c r="N42" s="134">
        <v>5000000</v>
      </c>
      <c r="O42" s="89">
        <f>'[1]REALISASI FISIK AGUSTUS 20 '!S42</f>
        <v>4889500</v>
      </c>
      <c r="P42" s="90">
        <f t="shared" si="0"/>
        <v>0.97789999999999999</v>
      </c>
      <c r="Q42" s="89">
        <v>0</v>
      </c>
      <c r="R42" s="90">
        <f t="shared" si="1"/>
        <v>0</v>
      </c>
      <c r="S42" s="89">
        <f t="shared" si="2"/>
        <v>4889500</v>
      </c>
      <c r="T42" s="91">
        <f t="shared" si="3"/>
        <v>0.97789999999999999</v>
      </c>
      <c r="U42" s="92">
        <v>1</v>
      </c>
      <c r="V42" s="93"/>
      <c r="W42" s="93"/>
    </row>
    <row r="43" spans="1:23" ht="15.75" x14ac:dyDescent="0.2">
      <c r="A43" s="111" t="s">
        <v>17</v>
      </c>
      <c r="B43" s="112" t="s">
        <v>68</v>
      </c>
      <c r="C43" s="112" t="s">
        <v>69</v>
      </c>
      <c r="D43" s="112">
        <v>38</v>
      </c>
      <c r="E43" s="113">
        <v>10</v>
      </c>
      <c r="F43" s="115" t="s">
        <v>76</v>
      </c>
      <c r="G43" s="115" t="s">
        <v>20</v>
      </c>
      <c r="H43" s="115" t="s">
        <v>20</v>
      </c>
      <c r="I43" s="115" t="s">
        <v>69</v>
      </c>
      <c r="J43" s="135">
        <v>16</v>
      </c>
      <c r="K43" s="135"/>
      <c r="L43" s="166" t="s">
        <v>110</v>
      </c>
      <c r="M43" s="95"/>
      <c r="N43" s="134">
        <v>11400000</v>
      </c>
      <c r="O43" s="89">
        <f>'[1]REALISASI FISIK AGUSTUS 20 '!S43</f>
        <v>10445000</v>
      </c>
      <c r="P43" s="90">
        <f t="shared" si="0"/>
        <v>0.91622807017543861</v>
      </c>
      <c r="Q43" s="89">
        <v>0</v>
      </c>
      <c r="R43" s="90">
        <f t="shared" si="1"/>
        <v>0</v>
      </c>
      <c r="S43" s="89">
        <f t="shared" si="2"/>
        <v>10445000</v>
      </c>
      <c r="T43" s="91">
        <f t="shared" si="3"/>
        <v>0.91622807017543861</v>
      </c>
      <c r="U43" s="92">
        <v>1</v>
      </c>
      <c r="V43" s="93"/>
      <c r="W43" s="93"/>
    </row>
    <row r="44" spans="1:23" s="129" customFormat="1" ht="15.75" x14ac:dyDescent="0.2">
      <c r="A44" s="167"/>
      <c r="B44" s="168"/>
      <c r="C44" s="168"/>
      <c r="D44" s="168"/>
      <c r="E44" s="169"/>
      <c r="F44" s="170"/>
      <c r="G44" s="170"/>
      <c r="H44" s="170"/>
      <c r="I44" s="170"/>
      <c r="J44" s="171"/>
      <c r="K44" s="171"/>
      <c r="L44" s="172"/>
      <c r="M44" s="121"/>
      <c r="N44" s="173"/>
      <c r="O44" s="173">
        <f>'[1]REALISASI FISIK AGUSTUS 20 '!S44</f>
        <v>0</v>
      </c>
      <c r="P44" s="123"/>
      <c r="Q44" s="124"/>
      <c r="R44" s="123"/>
      <c r="S44" s="124"/>
      <c r="T44" s="125"/>
      <c r="U44" s="126"/>
      <c r="V44" s="127"/>
      <c r="W44" s="127"/>
    </row>
    <row r="45" spans="1:23" ht="15.75" x14ac:dyDescent="0.2">
      <c r="A45" s="67" t="s">
        <v>17</v>
      </c>
      <c r="B45" s="68" t="s">
        <v>68</v>
      </c>
      <c r="C45" s="68" t="s">
        <v>69</v>
      </c>
      <c r="D45" s="68">
        <v>38</v>
      </c>
      <c r="E45" s="76">
        <v>10</v>
      </c>
      <c r="F45" s="85">
        <v>5</v>
      </c>
      <c r="G45" s="85">
        <v>2</v>
      </c>
      <c r="H45" s="85">
        <v>2</v>
      </c>
      <c r="I45" s="94" t="s">
        <v>68</v>
      </c>
      <c r="J45" s="85"/>
      <c r="K45" s="85"/>
      <c r="L45" s="174" t="s">
        <v>111</v>
      </c>
      <c r="M45" s="117"/>
      <c r="N45" s="146">
        <f>SUM(N46:N48)</f>
        <v>13321200</v>
      </c>
      <c r="O45" s="89">
        <f>'[1]REALISASI FISIK AGUSTUS 20 '!S45</f>
        <v>2142000</v>
      </c>
      <c r="P45" s="90">
        <f t="shared" si="0"/>
        <v>0.16079632465543645</v>
      </c>
      <c r="Q45" s="89">
        <f>SUM(Q47:Q48)</f>
        <v>272000</v>
      </c>
      <c r="R45" s="90">
        <f t="shared" si="1"/>
        <v>2.041858090862685E-2</v>
      </c>
      <c r="S45" s="89">
        <f t="shared" si="2"/>
        <v>2414000</v>
      </c>
      <c r="T45" s="91">
        <f t="shared" si="3"/>
        <v>0.18121490556406331</v>
      </c>
      <c r="U45" s="92">
        <f t="shared" si="4"/>
        <v>0.18121490556406331</v>
      </c>
      <c r="V45" s="93"/>
      <c r="W45" s="93"/>
    </row>
    <row r="46" spans="1:23" ht="33.75" customHeight="1" x14ac:dyDescent="0.2">
      <c r="A46" s="111" t="s">
        <v>17</v>
      </c>
      <c r="B46" s="112" t="s">
        <v>68</v>
      </c>
      <c r="C46" s="112" t="s">
        <v>69</v>
      </c>
      <c r="D46" s="112">
        <v>38</v>
      </c>
      <c r="E46" s="113">
        <v>10</v>
      </c>
      <c r="F46" s="135">
        <v>5</v>
      </c>
      <c r="G46" s="135">
        <v>2</v>
      </c>
      <c r="H46" s="135">
        <v>2</v>
      </c>
      <c r="I46" s="136" t="s">
        <v>68</v>
      </c>
      <c r="J46" s="115" t="s">
        <v>100</v>
      </c>
      <c r="K46" s="115"/>
      <c r="L46" s="166" t="s">
        <v>112</v>
      </c>
      <c r="M46" s="117"/>
      <c r="N46" s="134">
        <v>9901200</v>
      </c>
      <c r="O46" s="89">
        <f>'[1]REALISASI FISIK AGUSTUS 20 '!S46</f>
        <v>0</v>
      </c>
      <c r="P46" s="90">
        <f>O46/N46</f>
        <v>0</v>
      </c>
      <c r="Q46" s="89">
        <f>'[2]RealisasiKeuanganMar17 '!Q44</f>
        <v>0</v>
      </c>
      <c r="R46" s="90">
        <f>Q46/N46</f>
        <v>0</v>
      </c>
      <c r="S46" s="89">
        <f>O46+Q46</f>
        <v>0</v>
      </c>
      <c r="T46" s="91">
        <f>S46/N46</f>
        <v>0</v>
      </c>
      <c r="U46" s="92">
        <f>T46</f>
        <v>0</v>
      </c>
      <c r="V46" s="93"/>
      <c r="W46" s="93"/>
    </row>
    <row r="47" spans="1:23" ht="33.75" customHeight="1" x14ac:dyDescent="0.2">
      <c r="A47" s="111" t="s">
        <v>17</v>
      </c>
      <c r="B47" s="112" t="s">
        <v>68</v>
      </c>
      <c r="C47" s="112" t="s">
        <v>69</v>
      </c>
      <c r="D47" s="112">
        <v>38</v>
      </c>
      <c r="E47" s="113">
        <v>10</v>
      </c>
      <c r="F47" s="135">
        <v>5</v>
      </c>
      <c r="G47" s="135">
        <v>2</v>
      </c>
      <c r="H47" s="135">
        <v>2</v>
      </c>
      <c r="I47" s="136" t="s">
        <v>68</v>
      </c>
      <c r="J47" s="115" t="s">
        <v>80</v>
      </c>
      <c r="K47" s="115"/>
      <c r="L47" s="166" t="s">
        <v>113</v>
      </c>
      <c r="M47" s="117"/>
      <c r="N47" s="134">
        <v>0</v>
      </c>
      <c r="O47" s="89">
        <f>'[1]REALISASI FISIK AGUSTUS 20 '!S47</f>
        <v>0</v>
      </c>
      <c r="P47" s="90" t="e">
        <f t="shared" si="0"/>
        <v>#DIV/0!</v>
      </c>
      <c r="Q47" s="89">
        <f>'[2]RealisasiKeuanganMar17 '!Q45</f>
        <v>0</v>
      </c>
      <c r="R47" s="90" t="e">
        <f t="shared" si="1"/>
        <v>#DIV/0!</v>
      </c>
      <c r="S47" s="89">
        <f t="shared" si="2"/>
        <v>0</v>
      </c>
      <c r="T47" s="91" t="e">
        <f t="shared" si="3"/>
        <v>#DIV/0!</v>
      </c>
      <c r="U47" s="92" t="e">
        <f t="shared" si="4"/>
        <v>#DIV/0!</v>
      </c>
      <c r="V47" s="93"/>
      <c r="W47" s="93"/>
    </row>
    <row r="48" spans="1:23" ht="15.75" x14ac:dyDescent="0.2">
      <c r="A48" s="111" t="s">
        <v>17</v>
      </c>
      <c r="B48" s="112" t="s">
        <v>68</v>
      </c>
      <c r="C48" s="112" t="s">
        <v>69</v>
      </c>
      <c r="D48" s="112">
        <v>38</v>
      </c>
      <c r="E48" s="113">
        <v>10</v>
      </c>
      <c r="F48" s="135">
        <v>5</v>
      </c>
      <c r="G48" s="135">
        <v>2</v>
      </c>
      <c r="H48" s="135">
        <v>2</v>
      </c>
      <c r="I48" s="136" t="s">
        <v>68</v>
      </c>
      <c r="J48" s="115" t="s">
        <v>82</v>
      </c>
      <c r="K48" s="115"/>
      <c r="L48" s="166" t="s">
        <v>114</v>
      </c>
      <c r="M48" s="117"/>
      <c r="N48" s="134">
        <v>3420000</v>
      </c>
      <c r="O48" s="89">
        <f>'[1]REALISASI FISIK AGUSTUS 20 '!S48</f>
        <v>2142000</v>
      </c>
      <c r="P48" s="90">
        <f t="shared" si="0"/>
        <v>0.62631578947368416</v>
      </c>
      <c r="Q48" s="109">
        <v>272000</v>
      </c>
      <c r="R48" s="90">
        <f t="shared" si="1"/>
        <v>7.9532163742690065E-2</v>
      </c>
      <c r="S48" s="89">
        <f t="shared" si="2"/>
        <v>2414000</v>
      </c>
      <c r="T48" s="91">
        <f t="shared" si="3"/>
        <v>0.70584795321637428</v>
      </c>
      <c r="U48" s="92">
        <f t="shared" si="4"/>
        <v>0.70584795321637428</v>
      </c>
      <c r="V48" s="93"/>
      <c r="W48" s="93"/>
    </row>
    <row r="49" spans="1:26" s="129" customFormat="1" ht="30" customHeight="1" x14ac:dyDescent="0.2">
      <c r="A49" s="175"/>
      <c r="B49" s="176"/>
      <c r="C49" s="176"/>
      <c r="D49" s="176"/>
      <c r="E49" s="177"/>
      <c r="F49" s="178"/>
      <c r="G49" s="178"/>
      <c r="H49" s="178"/>
      <c r="I49" s="179"/>
      <c r="J49" s="180"/>
      <c r="K49" s="180"/>
      <c r="L49" s="181"/>
      <c r="M49" s="121"/>
      <c r="N49" s="182"/>
      <c r="O49" s="173">
        <f>'[1]REALISASI FISIK AGUSTUS 20 '!S49</f>
        <v>0</v>
      </c>
      <c r="P49" s="123"/>
      <c r="Q49" s="124"/>
      <c r="R49" s="123"/>
      <c r="S49" s="124"/>
      <c r="T49" s="125"/>
      <c r="U49" s="126"/>
      <c r="V49" s="127"/>
      <c r="W49" s="127"/>
    </row>
    <row r="50" spans="1:26" ht="15.75" x14ac:dyDescent="0.2">
      <c r="A50" s="67" t="s">
        <v>17</v>
      </c>
      <c r="B50" s="68" t="s">
        <v>68</v>
      </c>
      <c r="C50" s="68" t="s">
        <v>69</v>
      </c>
      <c r="D50" s="68">
        <v>38</v>
      </c>
      <c r="E50" s="76">
        <v>10</v>
      </c>
      <c r="F50" s="96" t="s">
        <v>76</v>
      </c>
      <c r="G50" s="96" t="s">
        <v>20</v>
      </c>
      <c r="H50" s="96" t="s">
        <v>20</v>
      </c>
      <c r="I50" s="96" t="s">
        <v>88</v>
      </c>
      <c r="J50" s="115"/>
      <c r="K50" s="115"/>
      <c r="L50" s="183" t="s">
        <v>115</v>
      </c>
      <c r="M50" s="117"/>
      <c r="N50" s="184">
        <f>SUM(N51:N53)</f>
        <v>41855000</v>
      </c>
      <c r="O50" s="89">
        <f>'[1]REALISASI FISIK AGUSTUS 20 '!S50</f>
        <v>14685000</v>
      </c>
      <c r="P50" s="90">
        <f t="shared" si="0"/>
        <v>0.35085413929040737</v>
      </c>
      <c r="Q50" s="89">
        <f>Q51+Q52+Q53</f>
        <v>870600</v>
      </c>
      <c r="R50" s="90">
        <f t="shared" si="1"/>
        <v>2.0800382272129974E-2</v>
      </c>
      <c r="S50" s="89">
        <f t="shared" si="2"/>
        <v>15555600</v>
      </c>
      <c r="T50" s="91">
        <f t="shared" si="3"/>
        <v>0.37165452156253731</v>
      </c>
      <c r="U50" s="92">
        <f t="shared" si="4"/>
        <v>0.37165452156253731</v>
      </c>
      <c r="V50" s="93"/>
      <c r="W50" s="93"/>
    </row>
    <row r="51" spans="1:26" ht="15.75" x14ac:dyDescent="0.2">
      <c r="A51" s="111" t="s">
        <v>17</v>
      </c>
      <c r="B51" s="112" t="s">
        <v>68</v>
      </c>
      <c r="C51" s="112" t="s">
        <v>69</v>
      </c>
      <c r="D51" s="112">
        <v>38</v>
      </c>
      <c r="E51" s="113">
        <v>10</v>
      </c>
      <c r="F51" s="115" t="s">
        <v>76</v>
      </c>
      <c r="G51" s="115" t="s">
        <v>20</v>
      </c>
      <c r="H51" s="115" t="s">
        <v>20</v>
      </c>
      <c r="I51" s="115" t="s">
        <v>88</v>
      </c>
      <c r="J51" s="115" t="s">
        <v>82</v>
      </c>
      <c r="K51" s="115"/>
      <c r="L51" s="185" t="s">
        <v>116</v>
      </c>
      <c r="M51" s="117"/>
      <c r="N51" s="159">
        <f>'[3]JAN 17'!$L$105</f>
        <v>12000000</v>
      </c>
      <c r="O51" s="89">
        <f>'[1]REALISASI FISIK AGUSTUS 20 '!S51</f>
        <v>6902200</v>
      </c>
      <c r="P51" s="90">
        <f t="shared" si="0"/>
        <v>0.57518333333333338</v>
      </c>
      <c r="Q51" s="109">
        <v>867700</v>
      </c>
      <c r="R51" s="90">
        <f t="shared" si="1"/>
        <v>7.2308333333333336E-2</v>
      </c>
      <c r="S51" s="89">
        <f t="shared" si="2"/>
        <v>7769900</v>
      </c>
      <c r="T51" s="91">
        <f t="shared" si="3"/>
        <v>0.64749166666666669</v>
      </c>
      <c r="U51" s="92">
        <f t="shared" si="4"/>
        <v>0.64749166666666669</v>
      </c>
      <c r="V51" s="93"/>
      <c r="W51" s="93"/>
    </row>
    <row r="52" spans="1:26" ht="15.75" x14ac:dyDescent="0.2">
      <c r="A52" s="111" t="s">
        <v>17</v>
      </c>
      <c r="B52" s="112" t="s">
        <v>68</v>
      </c>
      <c r="C52" s="112" t="s">
        <v>69</v>
      </c>
      <c r="D52" s="112">
        <v>38</v>
      </c>
      <c r="E52" s="113">
        <v>10</v>
      </c>
      <c r="F52" s="115" t="s">
        <v>76</v>
      </c>
      <c r="G52" s="115" t="s">
        <v>20</v>
      </c>
      <c r="H52" s="115" t="s">
        <v>20</v>
      </c>
      <c r="I52" s="115" t="s">
        <v>88</v>
      </c>
      <c r="J52" s="115" t="s">
        <v>86</v>
      </c>
      <c r="K52" s="115"/>
      <c r="L52" s="166" t="s">
        <v>117</v>
      </c>
      <c r="M52" s="117"/>
      <c r="N52" s="134">
        <f>'[3]JAN 17'!$L$107</f>
        <v>855000</v>
      </c>
      <c r="O52" s="89">
        <f>'[1]REALISASI FISIK AGUSTUS 20 '!S52</f>
        <v>37800</v>
      </c>
      <c r="P52" s="90">
        <f t="shared" si="0"/>
        <v>4.4210526315789471E-2</v>
      </c>
      <c r="Q52" s="109">
        <v>2900</v>
      </c>
      <c r="R52" s="90">
        <f t="shared" si="1"/>
        <v>3.391812865497076E-3</v>
      </c>
      <c r="S52" s="89">
        <f t="shared" si="2"/>
        <v>40700</v>
      </c>
      <c r="T52" s="91">
        <f t="shared" si="3"/>
        <v>4.7602339181286549E-2</v>
      </c>
      <c r="U52" s="92">
        <f t="shared" si="4"/>
        <v>4.7602339181286549E-2</v>
      </c>
      <c r="V52" s="93"/>
      <c r="W52" s="93"/>
    </row>
    <row r="53" spans="1:26" s="188" customFormat="1" ht="15.75" x14ac:dyDescent="0.2">
      <c r="A53" s="111"/>
      <c r="B53" s="112"/>
      <c r="C53" s="112" t="s">
        <v>69</v>
      </c>
      <c r="D53" s="112">
        <v>38</v>
      </c>
      <c r="E53" s="113">
        <v>10</v>
      </c>
      <c r="F53" s="115" t="s">
        <v>76</v>
      </c>
      <c r="G53" s="115" t="s">
        <v>20</v>
      </c>
      <c r="H53" s="115" t="s">
        <v>20</v>
      </c>
      <c r="I53" s="115" t="s">
        <v>88</v>
      </c>
      <c r="J53" s="115" t="s">
        <v>118</v>
      </c>
      <c r="K53" s="115"/>
      <c r="L53" s="166" t="s">
        <v>119</v>
      </c>
      <c r="M53" s="186"/>
      <c r="N53" s="134">
        <v>29000000</v>
      </c>
      <c r="O53" s="89">
        <f>'[1]REALISASI FISIK AGUSTUS 20 '!S53</f>
        <v>7745000</v>
      </c>
      <c r="P53" s="90">
        <f t="shared" si="0"/>
        <v>0.26706896551724135</v>
      </c>
      <c r="Q53" s="89">
        <v>0</v>
      </c>
      <c r="R53" s="90">
        <f t="shared" si="1"/>
        <v>0</v>
      </c>
      <c r="S53" s="89">
        <f t="shared" si="2"/>
        <v>7745000</v>
      </c>
      <c r="T53" s="91">
        <f t="shared" si="3"/>
        <v>0.26706896551724135</v>
      </c>
      <c r="U53" s="92">
        <f t="shared" si="4"/>
        <v>0.26706896551724135</v>
      </c>
      <c r="V53" s="187"/>
      <c r="W53" s="187"/>
    </row>
    <row r="54" spans="1:26" s="129" customFormat="1" ht="15.75" x14ac:dyDescent="0.2">
      <c r="A54" s="119"/>
      <c r="B54" s="119"/>
      <c r="C54" s="119"/>
      <c r="D54" s="119"/>
      <c r="E54" s="119"/>
      <c r="F54" s="119"/>
      <c r="G54" s="119"/>
      <c r="H54" s="119"/>
      <c r="I54" s="119"/>
      <c r="J54" s="119"/>
      <c r="K54" s="119"/>
      <c r="L54" s="120"/>
      <c r="M54" s="121"/>
      <c r="N54" s="122"/>
      <c r="O54" s="173">
        <f>'[1]REALISASI FISIK AGUSTUS 20 '!S54</f>
        <v>0</v>
      </c>
      <c r="P54" s="123"/>
      <c r="Q54" s="124">
        <v>0</v>
      </c>
      <c r="R54" s="123"/>
      <c r="S54" s="124">
        <f t="shared" si="2"/>
        <v>0</v>
      </c>
      <c r="T54" s="125"/>
      <c r="U54" s="126"/>
      <c r="V54" s="127"/>
      <c r="W54" s="127"/>
    </row>
    <row r="55" spans="1:26" ht="15.75" x14ac:dyDescent="0.2">
      <c r="A55" s="67" t="s">
        <v>17</v>
      </c>
      <c r="B55" s="68" t="s">
        <v>68</v>
      </c>
      <c r="C55" s="68" t="s">
        <v>69</v>
      </c>
      <c r="D55" s="68">
        <v>38</v>
      </c>
      <c r="E55" s="76">
        <v>10</v>
      </c>
      <c r="F55" s="85">
        <v>5</v>
      </c>
      <c r="G55" s="85">
        <v>2</v>
      </c>
      <c r="H55" s="85">
        <v>2</v>
      </c>
      <c r="I55" s="110" t="s">
        <v>80</v>
      </c>
      <c r="J55" s="96"/>
      <c r="K55" s="96"/>
      <c r="L55" s="98" t="s">
        <v>120</v>
      </c>
      <c r="M55" s="117"/>
      <c r="N55" s="146">
        <f>N56</f>
        <v>10700000</v>
      </c>
      <c r="O55" s="89">
        <f>'[1]REALISASI FISIK AGUSTUS 20 '!S55</f>
        <v>1491000</v>
      </c>
      <c r="P55" s="90">
        <f t="shared" si="0"/>
        <v>0.13934579439252337</v>
      </c>
      <c r="Q55" s="89">
        <f>Q56</f>
        <v>165000</v>
      </c>
      <c r="R55" s="90">
        <f t="shared" si="1"/>
        <v>1.5420560747663551E-2</v>
      </c>
      <c r="S55" s="89">
        <f t="shared" si="2"/>
        <v>1656000</v>
      </c>
      <c r="T55" s="91">
        <f t="shared" si="3"/>
        <v>0.15476635514018691</v>
      </c>
      <c r="U55" s="92">
        <f t="shared" si="4"/>
        <v>0.15476635514018691</v>
      </c>
      <c r="V55" s="93"/>
      <c r="W55" s="93"/>
      <c r="X55" s="58"/>
      <c r="Y55" s="61"/>
    </row>
    <row r="56" spans="1:26" ht="55.5" customHeight="1" x14ac:dyDescent="0.2">
      <c r="A56" s="111" t="s">
        <v>17</v>
      </c>
      <c r="B56" s="112" t="s">
        <v>68</v>
      </c>
      <c r="C56" s="112" t="s">
        <v>69</v>
      </c>
      <c r="D56" s="112">
        <v>38</v>
      </c>
      <c r="E56" s="113">
        <v>10</v>
      </c>
      <c r="F56" s="135">
        <v>5</v>
      </c>
      <c r="G56" s="135">
        <v>2</v>
      </c>
      <c r="H56" s="135">
        <v>2</v>
      </c>
      <c r="I56" s="114" t="s">
        <v>80</v>
      </c>
      <c r="J56" s="136" t="s">
        <v>69</v>
      </c>
      <c r="K56" s="136"/>
      <c r="L56" s="166" t="s">
        <v>121</v>
      </c>
      <c r="M56" s="117"/>
      <c r="N56" s="134">
        <v>10700000</v>
      </c>
      <c r="O56" s="89">
        <f>'[1]REALISASI FISIK AGUSTUS 20 '!S56</f>
        <v>1491000</v>
      </c>
      <c r="P56" s="90">
        <f t="shared" si="0"/>
        <v>0.13934579439252337</v>
      </c>
      <c r="Q56" s="109">
        <v>165000</v>
      </c>
      <c r="R56" s="90">
        <f t="shared" si="1"/>
        <v>1.5420560747663551E-2</v>
      </c>
      <c r="S56" s="89">
        <f t="shared" si="2"/>
        <v>1656000</v>
      </c>
      <c r="T56" s="91">
        <f t="shared" si="3"/>
        <v>0.15476635514018691</v>
      </c>
      <c r="U56" s="92">
        <f t="shared" si="4"/>
        <v>0.15476635514018691</v>
      </c>
      <c r="V56" s="164" t="s">
        <v>122</v>
      </c>
      <c r="W56" s="164" t="s">
        <v>123</v>
      </c>
      <c r="Z56" s="61"/>
    </row>
    <row r="57" spans="1:26" s="129" customFormat="1" ht="15.75" x14ac:dyDescent="0.2">
      <c r="A57" s="189"/>
      <c r="B57" s="189"/>
      <c r="C57" s="189"/>
      <c r="D57" s="190"/>
      <c r="E57" s="190"/>
      <c r="F57" s="189"/>
      <c r="G57" s="189"/>
      <c r="H57" s="189"/>
      <c r="I57" s="190"/>
      <c r="J57" s="190"/>
      <c r="K57" s="190"/>
      <c r="L57" s="172"/>
      <c r="M57" s="121"/>
      <c r="N57" s="122"/>
      <c r="O57" s="173">
        <f>'[1]REALISASI FISIK AGUSTUS 20 '!S57</f>
        <v>0</v>
      </c>
      <c r="P57" s="123"/>
      <c r="Q57" s="124"/>
      <c r="R57" s="123"/>
      <c r="S57" s="124"/>
      <c r="T57" s="125"/>
      <c r="U57" s="126"/>
      <c r="V57" s="127"/>
      <c r="W57" s="127"/>
    </row>
    <row r="58" spans="1:26" ht="15.75" x14ac:dyDescent="0.2">
      <c r="A58" s="67" t="s">
        <v>17</v>
      </c>
      <c r="B58" s="68" t="s">
        <v>68</v>
      </c>
      <c r="C58" s="68" t="s">
        <v>69</v>
      </c>
      <c r="D58" s="68">
        <v>38</v>
      </c>
      <c r="E58" s="76">
        <v>10</v>
      </c>
      <c r="F58" s="85">
        <v>5</v>
      </c>
      <c r="G58" s="85">
        <v>2</v>
      </c>
      <c r="H58" s="85">
        <v>2</v>
      </c>
      <c r="I58" s="96" t="s">
        <v>82</v>
      </c>
      <c r="J58" s="96"/>
      <c r="K58" s="96"/>
      <c r="L58" s="98" t="s">
        <v>124</v>
      </c>
      <c r="M58" s="117"/>
      <c r="N58" s="146">
        <f>N59+N60</f>
        <v>21248500</v>
      </c>
      <c r="O58" s="89">
        <f>'[1]REALISASI FISIK AGUSTUS 20 '!S58</f>
        <v>17420000</v>
      </c>
      <c r="P58" s="90">
        <f t="shared" si="0"/>
        <v>0.81982257571122663</v>
      </c>
      <c r="Q58" s="89">
        <f>Q59+Q60</f>
        <v>560000</v>
      </c>
      <c r="R58" s="90">
        <f t="shared" si="1"/>
        <v>2.6354801515401087E-2</v>
      </c>
      <c r="S58" s="89">
        <f t="shared" si="2"/>
        <v>17980000</v>
      </c>
      <c r="T58" s="91">
        <f t="shared" si="3"/>
        <v>0.84617737722662778</v>
      </c>
      <c r="U58" s="92">
        <f t="shared" si="4"/>
        <v>0.84617737722662778</v>
      </c>
      <c r="V58" s="93"/>
      <c r="W58" s="93"/>
    </row>
    <row r="59" spans="1:26" ht="15.75" x14ac:dyDescent="0.2">
      <c r="A59" s="111" t="s">
        <v>17</v>
      </c>
      <c r="B59" s="112" t="s">
        <v>68</v>
      </c>
      <c r="C59" s="112" t="s">
        <v>69</v>
      </c>
      <c r="D59" s="112">
        <v>38</v>
      </c>
      <c r="E59" s="113">
        <v>10</v>
      </c>
      <c r="F59" s="135">
        <v>5</v>
      </c>
      <c r="G59" s="135">
        <v>2</v>
      </c>
      <c r="H59" s="135">
        <v>2</v>
      </c>
      <c r="I59" s="115" t="s">
        <v>82</v>
      </c>
      <c r="J59" s="136" t="s">
        <v>69</v>
      </c>
      <c r="K59" s="136"/>
      <c r="L59" s="166" t="s">
        <v>125</v>
      </c>
      <c r="M59" s="117"/>
      <c r="N59" s="134">
        <v>17047000</v>
      </c>
      <c r="O59" s="89">
        <f>'[1]REALISASI FISIK AGUSTUS 20 '!S59</f>
        <v>16600000</v>
      </c>
      <c r="P59" s="90">
        <f t="shared" si="0"/>
        <v>0.97377837742711326</v>
      </c>
      <c r="Q59" s="89">
        <v>0</v>
      </c>
      <c r="R59" s="90">
        <f t="shared" si="1"/>
        <v>0</v>
      </c>
      <c r="S59" s="89">
        <f t="shared" si="2"/>
        <v>16600000</v>
      </c>
      <c r="T59" s="91">
        <f t="shared" si="3"/>
        <v>0.97377837742711326</v>
      </c>
      <c r="U59" s="92">
        <v>1</v>
      </c>
      <c r="V59" s="93"/>
      <c r="W59" s="93"/>
    </row>
    <row r="60" spans="1:26" ht="15.75" x14ac:dyDescent="0.2">
      <c r="A60" s="111" t="s">
        <v>17</v>
      </c>
      <c r="B60" s="112" t="s">
        <v>68</v>
      </c>
      <c r="C60" s="112" t="s">
        <v>69</v>
      </c>
      <c r="D60" s="112">
        <v>38</v>
      </c>
      <c r="E60" s="113">
        <v>10</v>
      </c>
      <c r="F60" s="135">
        <v>5</v>
      </c>
      <c r="G60" s="135">
        <v>2</v>
      </c>
      <c r="H60" s="135">
        <v>2</v>
      </c>
      <c r="I60" s="115" t="s">
        <v>82</v>
      </c>
      <c r="J60" s="136" t="s">
        <v>68</v>
      </c>
      <c r="K60" s="136"/>
      <c r="L60" s="191" t="s">
        <v>126</v>
      </c>
      <c r="M60" s="117"/>
      <c r="N60" s="134">
        <v>4201500</v>
      </c>
      <c r="O60" s="89">
        <f>'[1]REALISASI FISIK AGUSTUS 20 '!S60</f>
        <v>820000</v>
      </c>
      <c r="P60" s="90">
        <f t="shared" si="0"/>
        <v>0.19516839224086635</v>
      </c>
      <c r="Q60" s="89">
        <v>560000</v>
      </c>
      <c r="R60" s="90">
        <f t="shared" si="1"/>
        <v>0.13328573128644533</v>
      </c>
      <c r="S60" s="89">
        <f t="shared" si="2"/>
        <v>1380000</v>
      </c>
      <c r="T60" s="91">
        <f t="shared" si="3"/>
        <v>0.32845412352731168</v>
      </c>
      <c r="U60" s="92">
        <f t="shared" si="4"/>
        <v>0.32845412352731168</v>
      </c>
      <c r="V60" s="93"/>
      <c r="W60" s="93"/>
    </row>
    <row r="61" spans="1:26" s="193" customFormat="1" ht="15.75" x14ac:dyDescent="0.2">
      <c r="A61" s="189"/>
      <c r="B61" s="189"/>
      <c r="C61" s="189"/>
      <c r="D61" s="190"/>
      <c r="E61" s="190"/>
      <c r="F61" s="189"/>
      <c r="G61" s="189"/>
      <c r="H61" s="189"/>
      <c r="I61" s="190"/>
      <c r="J61" s="190"/>
      <c r="K61" s="190"/>
      <c r="L61" s="172"/>
      <c r="M61" s="121"/>
      <c r="N61" s="122"/>
      <c r="O61" s="173">
        <f>'[1]REALISASI FISIK AGUSTUS 20 '!S61</f>
        <v>0</v>
      </c>
      <c r="P61" s="123"/>
      <c r="Q61" s="124"/>
      <c r="R61" s="123"/>
      <c r="S61" s="124"/>
      <c r="T61" s="125"/>
      <c r="U61" s="126"/>
      <c r="V61" s="192"/>
      <c r="W61" s="192"/>
    </row>
    <row r="62" spans="1:26" s="195" customFormat="1" ht="15.75" x14ac:dyDescent="0.2">
      <c r="A62" s="67" t="s">
        <v>17</v>
      </c>
      <c r="B62" s="68" t="s">
        <v>68</v>
      </c>
      <c r="C62" s="68" t="s">
        <v>69</v>
      </c>
      <c r="D62" s="68">
        <v>38</v>
      </c>
      <c r="E62" s="76">
        <v>10</v>
      </c>
      <c r="F62" s="96" t="s">
        <v>76</v>
      </c>
      <c r="G62" s="96" t="s">
        <v>20</v>
      </c>
      <c r="H62" s="96" t="s">
        <v>20</v>
      </c>
      <c r="I62" s="96" t="s">
        <v>127</v>
      </c>
      <c r="J62" s="96"/>
      <c r="K62" s="96"/>
      <c r="L62" s="98" t="s">
        <v>128</v>
      </c>
      <c r="M62" s="117"/>
      <c r="N62" s="146">
        <f>N63</f>
        <v>46400000</v>
      </c>
      <c r="O62" s="89">
        <f>'[1]REALISASI FISIK AGUSTUS 20 '!S62</f>
        <v>8000000</v>
      </c>
      <c r="P62" s="90">
        <f t="shared" si="0"/>
        <v>0.17241379310344829</v>
      </c>
      <c r="Q62" s="89">
        <f>Q63</f>
        <v>0</v>
      </c>
      <c r="R62" s="90">
        <f t="shared" si="1"/>
        <v>0</v>
      </c>
      <c r="S62" s="89">
        <f t="shared" si="2"/>
        <v>8000000</v>
      </c>
      <c r="T62" s="91">
        <f t="shared" si="3"/>
        <v>0.17241379310344829</v>
      </c>
      <c r="U62" s="92">
        <f t="shared" si="4"/>
        <v>0.17241379310344829</v>
      </c>
      <c r="V62" s="194"/>
      <c r="W62" s="194"/>
    </row>
    <row r="63" spans="1:26" ht="60" x14ac:dyDescent="0.2">
      <c r="A63" s="111" t="s">
        <v>17</v>
      </c>
      <c r="B63" s="112" t="s">
        <v>68</v>
      </c>
      <c r="C63" s="112" t="s">
        <v>69</v>
      </c>
      <c r="D63" s="112">
        <v>38</v>
      </c>
      <c r="E63" s="113">
        <v>10</v>
      </c>
      <c r="F63" s="115" t="s">
        <v>76</v>
      </c>
      <c r="G63" s="115" t="s">
        <v>20</v>
      </c>
      <c r="H63" s="115" t="s">
        <v>20</v>
      </c>
      <c r="I63" s="115" t="s">
        <v>127</v>
      </c>
      <c r="J63" s="115" t="s">
        <v>68</v>
      </c>
      <c r="K63" s="115"/>
      <c r="L63" s="116" t="s">
        <v>129</v>
      </c>
      <c r="M63" s="117"/>
      <c r="N63" s="134">
        <v>46400000</v>
      </c>
      <c r="O63" s="89">
        <f>'[1]REALISASI FISIK AGUSTUS 20 '!S63</f>
        <v>8000000</v>
      </c>
      <c r="P63" s="90">
        <f t="shared" si="0"/>
        <v>0.17241379310344829</v>
      </c>
      <c r="Q63" s="89">
        <v>0</v>
      </c>
      <c r="R63" s="90">
        <f t="shared" si="1"/>
        <v>0</v>
      </c>
      <c r="S63" s="89">
        <f t="shared" si="2"/>
        <v>8000000</v>
      </c>
      <c r="T63" s="91">
        <f t="shared" si="3"/>
        <v>0.17241379310344829</v>
      </c>
      <c r="U63" s="92">
        <f t="shared" si="4"/>
        <v>0.17241379310344829</v>
      </c>
      <c r="V63" s="164" t="s">
        <v>130</v>
      </c>
      <c r="W63" s="164" t="s">
        <v>131</v>
      </c>
    </row>
    <row r="64" spans="1:26" s="129" customFormat="1" ht="15.75" x14ac:dyDescent="0.2">
      <c r="A64" s="167"/>
      <c r="B64" s="168"/>
      <c r="C64" s="168"/>
      <c r="D64" s="168"/>
      <c r="E64" s="169"/>
      <c r="F64" s="170"/>
      <c r="G64" s="170"/>
      <c r="H64" s="170"/>
      <c r="I64" s="170"/>
      <c r="J64" s="170"/>
      <c r="K64" s="170"/>
      <c r="L64" s="196"/>
      <c r="M64" s="197"/>
      <c r="N64" s="173"/>
      <c r="O64" s="173">
        <f>'[1]REALISASI FISIK AGUSTUS 20 '!S64</f>
        <v>0</v>
      </c>
      <c r="P64" s="123"/>
      <c r="Q64" s="124"/>
      <c r="R64" s="123"/>
      <c r="S64" s="124"/>
      <c r="T64" s="125"/>
      <c r="U64" s="126"/>
      <c r="V64" s="127"/>
      <c r="W64" s="127"/>
    </row>
    <row r="65" spans="1:23" ht="15.75" x14ac:dyDescent="0.2">
      <c r="A65" s="67" t="s">
        <v>17</v>
      </c>
      <c r="B65" s="68" t="s">
        <v>68</v>
      </c>
      <c r="C65" s="68" t="s">
        <v>69</v>
      </c>
      <c r="D65" s="68">
        <v>38</v>
      </c>
      <c r="E65" s="76">
        <v>10</v>
      </c>
      <c r="F65" s="152" t="s">
        <v>76</v>
      </c>
      <c r="G65" s="152" t="s">
        <v>20</v>
      </c>
      <c r="H65" s="152" t="s">
        <v>20</v>
      </c>
      <c r="I65" s="96" t="s">
        <v>132</v>
      </c>
      <c r="J65" s="97"/>
      <c r="K65" s="97"/>
      <c r="L65" s="98" t="s">
        <v>133</v>
      </c>
      <c r="M65" s="198"/>
      <c r="N65" s="146">
        <f>N66+N67</f>
        <v>26568000</v>
      </c>
      <c r="O65" s="89">
        <f>'[1]REALISASI FISIK AGUSTUS 20 '!S65</f>
        <v>150000</v>
      </c>
      <c r="P65" s="90">
        <f t="shared" si="0"/>
        <v>5.6458897922312557E-3</v>
      </c>
      <c r="Q65" s="89">
        <f>Q66+Q67</f>
        <v>150000</v>
      </c>
      <c r="R65" s="90">
        <f t="shared" si="1"/>
        <v>5.6458897922312557E-3</v>
      </c>
      <c r="S65" s="89">
        <f t="shared" si="2"/>
        <v>300000</v>
      </c>
      <c r="T65" s="91">
        <f t="shared" si="3"/>
        <v>1.1291779584462511E-2</v>
      </c>
      <c r="U65" s="92">
        <f t="shared" si="4"/>
        <v>1.1291779584462511E-2</v>
      </c>
      <c r="V65" s="93"/>
      <c r="W65" s="93"/>
    </row>
    <row r="66" spans="1:23" ht="15.75" x14ac:dyDescent="0.2">
      <c r="A66" s="67"/>
      <c r="B66" s="68"/>
      <c r="C66" s="112" t="s">
        <v>69</v>
      </c>
      <c r="D66" s="112">
        <v>38</v>
      </c>
      <c r="E66" s="113">
        <v>10</v>
      </c>
      <c r="F66" s="97" t="s">
        <v>76</v>
      </c>
      <c r="G66" s="97" t="s">
        <v>20</v>
      </c>
      <c r="H66" s="97" t="s">
        <v>20</v>
      </c>
      <c r="I66" s="115" t="s">
        <v>132</v>
      </c>
      <c r="J66" s="115" t="s">
        <v>69</v>
      </c>
      <c r="K66" s="115"/>
      <c r="L66" s="116" t="s">
        <v>134</v>
      </c>
      <c r="M66" s="198"/>
      <c r="N66" s="134">
        <v>6000000</v>
      </c>
      <c r="O66" s="89">
        <f>'[1]REALISASI FISIK AGUSTUS 20 '!S66</f>
        <v>150000</v>
      </c>
      <c r="P66" s="90">
        <f t="shared" si="0"/>
        <v>2.5000000000000001E-2</v>
      </c>
      <c r="Q66" s="89">
        <v>150000</v>
      </c>
      <c r="R66" s="90">
        <f t="shared" si="1"/>
        <v>2.5000000000000001E-2</v>
      </c>
      <c r="S66" s="89">
        <f t="shared" si="2"/>
        <v>300000</v>
      </c>
      <c r="T66" s="91">
        <f t="shared" si="3"/>
        <v>0.05</v>
      </c>
      <c r="U66" s="92">
        <f t="shared" si="4"/>
        <v>0.05</v>
      </c>
      <c r="V66" s="93"/>
      <c r="W66" s="93"/>
    </row>
    <row r="67" spans="1:23" ht="15.75" x14ac:dyDescent="0.2">
      <c r="A67" s="111" t="s">
        <v>17</v>
      </c>
      <c r="B67" s="112" t="s">
        <v>68</v>
      </c>
      <c r="C67" s="112" t="s">
        <v>69</v>
      </c>
      <c r="D67" s="112">
        <v>38</v>
      </c>
      <c r="E67" s="113">
        <v>10</v>
      </c>
      <c r="F67" s="97" t="s">
        <v>76</v>
      </c>
      <c r="G67" s="97" t="s">
        <v>20</v>
      </c>
      <c r="H67" s="97" t="s">
        <v>20</v>
      </c>
      <c r="I67" s="115" t="s">
        <v>132</v>
      </c>
      <c r="J67" s="115" t="s">
        <v>68</v>
      </c>
      <c r="K67" s="115"/>
      <c r="L67" s="116" t="s">
        <v>135</v>
      </c>
      <c r="M67" s="198"/>
      <c r="N67" s="134">
        <v>20568000</v>
      </c>
      <c r="O67" s="89">
        <f>'[1]REALISASI FISIK AGUSTUS 20 '!S67</f>
        <v>9165612</v>
      </c>
      <c r="P67" s="90">
        <f t="shared" si="0"/>
        <v>0.44562485414235709</v>
      </c>
      <c r="Q67" s="109"/>
      <c r="R67" s="90">
        <f t="shared" si="1"/>
        <v>0</v>
      </c>
      <c r="S67" s="89">
        <f t="shared" si="2"/>
        <v>9165612</v>
      </c>
      <c r="T67" s="91">
        <f t="shared" si="3"/>
        <v>0.44562485414235709</v>
      </c>
      <c r="U67" s="92">
        <f t="shared" si="4"/>
        <v>0.44562485414235709</v>
      </c>
      <c r="V67" s="93"/>
      <c r="W67" s="93"/>
    </row>
    <row r="68" spans="1:23" s="129" customFormat="1" ht="15.75" x14ac:dyDescent="0.2">
      <c r="A68" s="119"/>
      <c r="B68" s="119"/>
      <c r="C68" s="119"/>
      <c r="D68" s="119"/>
      <c r="E68" s="119"/>
      <c r="F68" s="119"/>
      <c r="G68" s="119"/>
      <c r="H68" s="119"/>
      <c r="I68" s="119"/>
      <c r="J68" s="119"/>
      <c r="K68" s="119"/>
      <c r="L68" s="181"/>
      <c r="M68" s="197"/>
      <c r="N68" s="122"/>
      <c r="O68" s="173">
        <f>'[1]REALISASI FISIK AGUSTUS 20 '!S68</f>
        <v>0</v>
      </c>
      <c r="P68" s="123"/>
      <c r="Q68" s="124"/>
      <c r="R68" s="123"/>
      <c r="S68" s="124"/>
      <c r="T68" s="125"/>
      <c r="U68" s="126"/>
      <c r="V68" s="199"/>
      <c r="W68" s="199"/>
    </row>
    <row r="69" spans="1:23" ht="25.5" x14ac:dyDescent="0.2">
      <c r="A69" s="67" t="s">
        <v>17</v>
      </c>
      <c r="B69" s="68" t="s">
        <v>68</v>
      </c>
      <c r="C69" s="68" t="s">
        <v>69</v>
      </c>
      <c r="D69" s="68">
        <v>38</v>
      </c>
      <c r="E69" s="76">
        <v>10</v>
      </c>
      <c r="F69" s="96" t="s">
        <v>76</v>
      </c>
      <c r="G69" s="96" t="s">
        <v>20</v>
      </c>
      <c r="H69" s="96" t="s">
        <v>20</v>
      </c>
      <c r="I69" s="96" t="s">
        <v>136</v>
      </c>
      <c r="J69" s="115"/>
      <c r="K69" s="115"/>
      <c r="L69" s="174" t="s">
        <v>137</v>
      </c>
      <c r="M69" s="198"/>
      <c r="N69" s="146">
        <f>N70</f>
        <v>36000000</v>
      </c>
      <c r="O69" s="89">
        <f>'[1]REALISASI FISIK AGUSTUS 20 '!S69</f>
        <v>0</v>
      </c>
      <c r="P69" s="90">
        <f t="shared" si="0"/>
        <v>0</v>
      </c>
      <c r="Q69" s="89">
        <f>Q70</f>
        <v>0</v>
      </c>
      <c r="R69" s="90">
        <f t="shared" si="1"/>
        <v>0</v>
      </c>
      <c r="S69" s="89">
        <f t="shared" si="2"/>
        <v>0</v>
      </c>
      <c r="T69" s="91">
        <f t="shared" si="3"/>
        <v>0</v>
      </c>
      <c r="U69" s="92">
        <f t="shared" si="4"/>
        <v>0</v>
      </c>
      <c r="V69" s="200"/>
      <c r="W69" s="200"/>
    </row>
    <row r="70" spans="1:23" ht="15.75" x14ac:dyDescent="0.2">
      <c r="A70" s="111" t="s">
        <v>17</v>
      </c>
      <c r="B70" s="112" t="s">
        <v>68</v>
      </c>
      <c r="C70" s="112" t="s">
        <v>69</v>
      </c>
      <c r="D70" s="112">
        <v>38</v>
      </c>
      <c r="E70" s="113">
        <v>10</v>
      </c>
      <c r="F70" s="115" t="s">
        <v>76</v>
      </c>
      <c r="G70" s="115" t="s">
        <v>20</v>
      </c>
      <c r="H70" s="115" t="s">
        <v>20</v>
      </c>
      <c r="I70" s="115" t="s">
        <v>136</v>
      </c>
      <c r="J70" s="115" t="s">
        <v>69</v>
      </c>
      <c r="K70" s="115"/>
      <c r="L70" s="166" t="s">
        <v>138</v>
      </c>
      <c r="M70" s="198"/>
      <c r="N70" s="134">
        <v>36000000</v>
      </c>
      <c r="O70" s="89">
        <f>'[1]REALISASI FISIK AGUSTUS 20 '!S70</f>
        <v>15000000</v>
      </c>
      <c r="P70" s="90">
        <f t="shared" si="0"/>
        <v>0.41666666666666669</v>
      </c>
      <c r="Q70" s="109"/>
      <c r="R70" s="90">
        <f t="shared" si="1"/>
        <v>0</v>
      </c>
      <c r="S70" s="89">
        <f t="shared" si="2"/>
        <v>15000000</v>
      </c>
      <c r="T70" s="91">
        <f t="shared" si="3"/>
        <v>0.41666666666666669</v>
      </c>
      <c r="U70" s="92">
        <f t="shared" si="4"/>
        <v>0.41666666666666669</v>
      </c>
      <c r="V70" s="200"/>
      <c r="W70" s="200"/>
    </row>
    <row r="71" spans="1:23" s="129" customFormat="1" ht="15.75" x14ac:dyDescent="0.2">
      <c r="A71" s="170"/>
      <c r="B71" s="170"/>
      <c r="C71" s="170"/>
      <c r="D71" s="170"/>
      <c r="E71" s="170"/>
      <c r="F71" s="170"/>
      <c r="G71" s="170"/>
      <c r="H71" s="170"/>
      <c r="I71" s="170"/>
      <c r="J71" s="170"/>
      <c r="K71" s="170"/>
      <c r="L71" s="181"/>
      <c r="M71" s="197"/>
      <c r="N71" s="201"/>
      <c r="O71" s="173">
        <f>'[1]REALISASI FISIK AGUSTUS 20 '!S71</f>
        <v>0</v>
      </c>
      <c r="P71" s="123"/>
      <c r="Q71" s="124"/>
      <c r="R71" s="123"/>
      <c r="S71" s="124"/>
      <c r="T71" s="125"/>
      <c r="U71" s="126"/>
      <c r="V71" s="199"/>
      <c r="W71" s="199"/>
    </row>
    <row r="72" spans="1:23" ht="15.75" x14ac:dyDescent="0.2">
      <c r="A72" s="67" t="s">
        <v>17</v>
      </c>
      <c r="B72" s="68" t="s">
        <v>68</v>
      </c>
      <c r="C72" s="68" t="s">
        <v>69</v>
      </c>
      <c r="D72" s="68">
        <v>38</v>
      </c>
      <c r="E72" s="76">
        <v>10</v>
      </c>
      <c r="F72" s="96" t="s">
        <v>76</v>
      </c>
      <c r="G72" s="96" t="s">
        <v>20</v>
      </c>
      <c r="H72" s="96" t="s">
        <v>20</v>
      </c>
      <c r="I72" s="96" t="s">
        <v>139</v>
      </c>
      <c r="J72" s="115"/>
      <c r="K72" s="115"/>
      <c r="L72" s="174" t="s">
        <v>140</v>
      </c>
      <c r="M72" s="198"/>
      <c r="N72" s="146">
        <f>SUM(N73:N77)</f>
        <v>68923867</v>
      </c>
      <c r="O72" s="89">
        <f>'[1]REALISASI FISIK AGUSTUS 20 '!S72</f>
        <v>0</v>
      </c>
      <c r="P72" s="90">
        <f t="shared" si="0"/>
        <v>0</v>
      </c>
      <c r="Q72" s="89">
        <f>Q73+Q74+Q77</f>
        <v>9848600</v>
      </c>
      <c r="R72" s="90">
        <f t="shared" si="1"/>
        <v>0.14289099594484447</v>
      </c>
      <c r="S72" s="89">
        <f t="shared" si="2"/>
        <v>9848600</v>
      </c>
      <c r="T72" s="91">
        <f t="shared" si="3"/>
        <v>0.14289099594484447</v>
      </c>
      <c r="U72" s="92">
        <f t="shared" si="4"/>
        <v>0.14289099594484447</v>
      </c>
      <c r="V72" s="200"/>
      <c r="W72" s="200"/>
    </row>
    <row r="73" spans="1:23" ht="15.75" x14ac:dyDescent="0.2">
      <c r="A73" s="67"/>
      <c r="B73" s="68"/>
      <c r="C73" s="112" t="s">
        <v>69</v>
      </c>
      <c r="D73" s="112">
        <v>38</v>
      </c>
      <c r="E73" s="113">
        <v>10</v>
      </c>
      <c r="F73" s="115" t="s">
        <v>76</v>
      </c>
      <c r="G73" s="115" t="s">
        <v>20</v>
      </c>
      <c r="H73" s="115" t="s">
        <v>20</v>
      </c>
      <c r="I73" s="115" t="s">
        <v>139</v>
      </c>
      <c r="J73" s="115" t="s">
        <v>88</v>
      </c>
      <c r="K73" s="115"/>
      <c r="L73" s="166" t="s">
        <v>141</v>
      </c>
      <c r="M73" s="198"/>
      <c r="N73" s="134">
        <v>5000000</v>
      </c>
      <c r="O73" s="89">
        <f>'[1]REALISASI FISIK AGUSTUS 20 '!S73</f>
        <v>0</v>
      </c>
      <c r="P73" s="90">
        <f t="shared" si="0"/>
        <v>0</v>
      </c>
      <c r="Q73" s="89">
        <f>'[2]RealisasiKeuanganMar17 '!Q72</f>
        <v>0</v>
      </c>
      <c r="R73" s="90">
        <f t="shared" si="1"/>
        <v>0</v>
      </c>
      <c r="S73" s="89">
        <f t="shared" si="2"/>
        <v>0</v>
      </c>
      <c r="T73" s="91">
        <f t="shared" si="3"/>
        <v>0</v>
      </c>
      <c r="U73" s="92">
        <f t="shared" si="4"/>
        <v>0</v>
      </c>
      <c r="V73" s="200"/>
      <c r="W73" s="200"/>
    </row>
    <row r="74" spans="1:23" ht="15.75" x14ac:dyDescent="0.2">
      <c r="A74" s="67"/>
      <c r="B74" s="68"/>
      <c r="C74" s="112" t="s">
        <v>69</v>
      </c>
      <c r="D74" s="112">
        <v>38</v>
      </c>
      <c r="E74" s="113">
        <v>10</v>
      </c>
      <c r="F74" s="115" t="s">
        <v>76</v>
      </c>
      <c r="G74" s="115" t="s">
        <v>20</v>
      </c>
      <c r="H74" s="115" t="s">
        <v>20</v>
      </c>
      <c r="I74" s="115" t="s">
        <v>139</v>
      </c>
      <c r="J74" s="114" t="s">
        <v>100</v>
      </c>
      <c r="K74" s="115"/>
      <c r="L74" s="166" t="s">
        <v>142</v>
      </c>
      <c r="M74" s="198"/>
      <c r="N74" s="134">
        <v>43923867</v>
      </c>
      <c r="O74" s="89">
        <f>'[1]REALISASI FISIK AGUSTUS 20 '!S74</f>
        <v>0</v>
      </c>
      <c r="P74" s="90">
        <f t="shared" si="0"/>
        <v>0</v>
      </c>
      <c r="Q74" s="89">
        <v>0</v>
      </c>
      <c r="R74" s="90">
        <f t="shared" si="1"/>
        <v>0</v>
      </c>
      <c r="S74" s="89">
        <f t="shared" si="2"/>
        <v>0</v>
      </c>
      <c r="T74" s="91">
        <f t="shared" si="3"/>
        <v>0</v>
      </c>
      <c r="U74" s="92">
        <f t="shared" si="4"/>
        <v>0</v>
      </c>
      <c r="V74" s="200"/>
      <c r="W74" s="200"/>
    </row>
    <row r="75" spans="1:23" ht="15.75" x14ac:dyDescent="0.2">
      <c r="A75" s="111" t="s">
        <v>17</v>
      </c>
      <c r="B75" s="112" t="s">
        <v>68</v>
      </c>
      <c r="C75" s="112" t="s">
        <v>69</v>
      </c>
      <c r="D75" s="112">
        <v>38</v>
      </c>
      <c r="E75" s="113">
        <v>10</v>
      </c>
      <c r="F75" s="115" t="s">
        <v>76</v>
      </c>
      <c r="G75" s="115" t="s">
        <v>20</v>
      </c>
      <c r="H75" s="115" t="s">
        <v>20</v>
      </c>
      <c r="I75" s="115" t="s">
        <v>139</v>
      </c>
      <c r="J75" s="115" t="s">
        <v>103</v>
      </c>
      <c r="K75" s="115"/>
      <c r="L75" s="166" t="s">
        <v>143</v>
      </c>
      <c r="M75" s="198"/>
      <c r="N75" s="134">
        <v>5000000</v>
      </c>
      <c r="O75" s="89">
        <f>'[1]REALISASI FISIK AGUSTUS 20 '!S75</f>
        <v>0</v>
      </c>
      <c r="P75" s="90">
        <f t="shared" si="0"/>
        <v>0</v>
      </c>
      <c r="Q75" s="89">
        <v>0</v>
      </c>
      <c r="R75" s="90">
        <f t="shared" si="1"/>
        <v>0</v>
      </c>
      <c r="S75" s="89">
        <f t="shared" si="2"/>
        <v>0</v>
      </c>
      <c r="T75" s="91">
        <f t="shared" si="3"/>
        <v>0</v>
      </c>
      <c r="U75" s="92">
        <f t="shared" si="4"/>
        <v>0</v>
      </c>
      <c r="V75" s="200"/>
      <c r="W75" s="200"/>
    </row>
    <row r="76" spans="1:23" ht="15.75" x14ac:dyDescent="0.2">
      <c r="A76" s="111"/>
      <c r="B76" s="112"/>
      <c r="C76" s="112"/>
      <c r="D76" s="112"/>
      <c r="E76" s="113"/>
      <c r="F76" s="115" t="s">
        <v>76</v>
      </c>
      <c r="G76" s="115" t="s">
        <v>20</v>
      </c>
      <c r="H76" s="115" t="s">
        <v>20</v>
      </c>
      <c r="I76" s="115" t="s">
        <v>139</v>
      </c>
      <c r="J76" s="115" t="s">
        <v>144</v>
      </c>
      <c r="K76" s="115"/>
      <c r="L76" s="166" t="s">
        <v>145</v>
      </c>
      <c r="M76" s="198"/>
      <c r="N76" s="134">
        <v>5000000</v>
      </c>
      <c r="O76" s="89">
        <f>'[1]REALISASI FISIK AGUSTUS 20 '!S76</f>
        <v>0</v>
      </c>
      <c r="P76" s="90"/>
      <c r="Q76" s="89"/>
      <c r="R76" s="90"/>
      <c r="S76" s="89"/>
      <c r="T76" s="91"/>
      <c r="U76" s="92"/>
      <c r="V76" s="200"/>
      <c r="W76" s="200"/>
    </row>
    <row r="77" spans="1:23" ht="15.75" x14ac:dyDescent="0.2">
      <c r="A77" s="111" t="s">
        <v>17</v>
      </c>
      <c r="B77" s="112" t="s">
        <v>68</v>
      </c>
      <c r="C77" s="112" t="s">
        <v>69</v>
      </c>
      <c r="D77" s="112">
        <v>38</v>
      </c>
      <c r="E77" s="113">
        <v>10</v>
      </c>
      <c r="F77" s="115" t="s">
        <v>76</v>
      </c>
      <c r="G77" s="115" t="s">
        <v>20</v>
      </c>
      <c r="H77" s="115" t="s">
        <v>20</v>
      </c>
      <c r="I77" s="115" t="s">
        <v>139</v>
      </c>
      <c r="J77" s="115" t="s">
        <v>127</v>
      </c>
      <c r="K77" s="115"/>
      <c r="L77" s="166" t="s">
        <v>146</v>
      </c>
      <c r="M77" s="198"/>
      <c r="N77" s="134">
        <v>10000000</v>
      </c>
      <c r="O77" s="89">
        <f>'[1]REALISASI FISIK AGUSTUS 20 '!S77</f>
        <v>0</v>
      </c>
      <c r="P77" s="90">
        <f t="shared" si="0"/>
        <v>0</v>
      </c>
      <c r="Q77" s="89">
        <v>9848600</v>
      </c>
      <c r="R77" s="90">
        <f t="shared" si="1"/>
        <v>0.98485999999999996</v>
      </c>
      <c r="S77" s="89">
        <f t="shared" si="2"/>
        <v>9848600</v>
      </c>
      <c r="T77" s="91">
        <f t="shared" si="3"/>
        <v>0.98485999999999996</v>
      </c>
      <c r="U77" s="92">
        <f t="shared" si="4"/>
        <v>0.98485999999999996</v>
      </c>
      <c r="V77" s="200"/>
      <c r="W77" s="200"/>
    </row>
    <row r="78" spans="1:23" s="129" customFormat="1" ht="15.75" x14ac:dyDescent="0.2">
      <c r="A78" s="170"/>
      <c r="B78" s="170"/>
      <c r="C78" s="170"/>
      <c r="D78" s="170"/>
      <c r="E78" s="170"/>
      <c r="F78" s="170"/>
      <c r="G78" s="170"/>
      <c r="H78" s="170"/>
      <c r="I78" s="170"/>
      <c r="J78" s="170"/>
      <c r="K78" s="170"/>
      <c r="L78" s="181"/>
      <c r="M78" s="197"/>
      <c r="N78" s="201"/>
      <c r="O78" s="173">
        <f>'[1]REALISASI FISIK AGUSTUS 20 '!S78</f>
        <v>0</v>
      </c>
      <c r="P78" s="123"/>
      <c r="Q78" s="124"/>
      <c r="R78" s="123"/>
      <c r="S78" s="124"/>
      <c r="T78" s="125"/>
      <c r="U78" s="126"/>
      <c r="V78" s="199"/>
      <c r="W78" s="199"/>
    </row>
    <row r="79" spans="1:23" ht="15.75" x14ac:dyDescent="0.2">
      <c r="A79" s="67" t="s">
        <v>17</v>
      </c>
      <c r="B79" s="68" t="s">
        <v>68</v>
      </c>
      <c r="C79" s="68" t="s">
        <v>69</v>
      </c>
      <c r="D79" s="68">
        <v>38</v>
      </c>
      <c r="E79" s="76">
        <v>10</v>
      </c>
      <c r="F79" s="96" t="s">
        <v>76</v>
      </c>
      <c r="G79" s="96" t="s">
        <v>20</v>
      </c>
      <c r="H79" s="96" t="s">
        <v>20</v>
      </c>
      <c r="I79" s="96" t="s">
        <v>147</v>
      </c>
      <c r="J79" s="115"/>
      <c r="K79" s="115"/>
      <c r="L79" s="174" t="s">
        <v>148</v>
      </c>
      <c r="M79" s="198"/>
      <c r="N79" s="146">
        <f>SUM(N80:N82)</f>
        <v>7000000</v>
      </c>
      <c r="O79" s="89">
        <f>'[1]REALISASI FISIK AGUSTUS 20 '!S79</f>
        <v>3000000</v>
      </c>
      <c r="P79" s="90">
        <f t="shared" si="0"/>
        <v>0.42857142857142855</v>
      </c>
      <c r="Q79" s="89">
        <f>Q80+Q81+Q82</f>
        <v>0</v>
      </c>
      <c r="R79" s="90">
        <f t="shared" si="1"/>
        <v>0</v>
      </c>
      <c r="S79" s="89">
        <f t="shared" si="2"/>
        <v>3000000</v>
      </c>
      <c r="T79" s="91">
        <f t="shared" si="3"/>
        <v>0.42857142857142855</v>
      </c>
      <c r="U79" s="92">
        <f t="shared" si="4"/>
        <v>0.42857142857142855</v>
      </c>
      <c r="V79" s="200"/>
      <c r="W79" s="200"/>
    </row>
    <row r="80" spans="1:23" ht="15.75" x14ac:dyDescent="0.2">
      <c r="A80" s="67"/>
      <c r="B80" s="68"/>
      <c r="C80" s="112" t="s">
        <v>69</v>
      </c>
      <c r="D80" s="112">
        <v>38</v>
      </c>
      <c r="E80" s="113">
        <v>10</v>
      </c>
      <c r="F80" s="115" t="s">
        <v>76</v>
      </c>
      <c r="G80" s="115" t="s">
        <v>20</v>
      </c>
      <c r="H80" s="115" t="s">
        <v>20</v>
      </c>
      <c r="I80" s="115" t="s">
        <v>147</v>
      </c>
      <c r="J80" s="115" t="s">
        <v>69</v>
      </c>
      <c r="K80" s="115"/>
      <c r="L80" s="166" t="s">
        <v>149</v>
      </c>
      <c r="M80" s="198"/>
      <c r="N80" s="134">
        <v>0</v>
      </c>
      <c r="O80" s="89">
        <f>'[1]REALISASI FISIK AGUSTUS 20 '!S80</f>
        <v>0</v>
      </c>
      <c r="P80" s="90" t="e">
        <f t="shared" si="0"/>
        <v>#DIV/0!</v>
      </c>
      <c r="Q80" s="89">
        <v>0</v>
      </c>
      <c r="R80" s="90" t="e">
        <f t="shared" si="1"/>
        <v>#DIV/0!</v>
      </c>
      <c r="S80" s="89">
        <f t="shared" si="2"/>
        <v>0</v>
      </c>
      <c r="T80" s="91" t="e">
        <f t="shared" si="3"/>
        <v>#DIV/0!</v>
      </c>
      <c r="U80" s="92">
        <v>1</v>
      </c>
      <c r="V80" s="200"/>
      <c r="W80" s="200"/>
    </row>
    <row r="81" spans="1:23" ht="15.75" x14ac:dyDescent="0.2">
      <c r="A81" s="67"/>
      <c r="B81" s="68"/>
      <c r="C81" s="112" t="s">
        <v>69</v>
      </c>
      <c r="D81" s="112">
        <v>38</v>
      </c>
      <c r="E81" s="113">
        <v>10</v>
      </c>
      <c r="F81" s="115" t="s">
        <v>76</v>
      </c>
      <c r="G81" s="115" t="s">
        <v>20</v>
      </c>
      <c r="H81" s="115" t="s">
        <v>20</v>
      </c>
      <c r="I81" s="115" t="s">
        <v>147</v>
      </c>
      <c r="J81" s="114" t="s">
        <v>84</v>
      </c>
      <c r="K81" s="115"/>
      <c r="L81" s="166" t="s">
        <v>150</v>
      </c>
      <c r="M81" s="198"/>
      <c r="N81" s="134">
        <v>6000000</v>
      </c>
      <c r="O81" s="89">
        <f>'[1]REALISASI FISIK AGUSTUS 20 '!S81</f>
        <v>3000000</v>
      </c>
      <c r="P81" s="90">
        <f t="shared" si="0"/>
        <v>0.5</v>
      </c>
      <c r="Q81" s="89">
        <v>0</v>
      </c>
      <c r="R81" s="90">
        <f t="shared" si="1"/>
        <v>0</v>
      </c>
      <c r="S81" s="89">
        <f t="shared" si="2"/>
        <v>3000000</v>
      </c>
      <c r="T81" s="91">
        <f t="shared" si="3"/>
        <v>0.5</v>
      </c>
      <c r="U81" s="92">
        <v>1</v>
      </c>
      <c r="V81" s="93"/>
      <c r="W81" s="93"/>
    </row>
    <row r="82" spans="1:23" ht="15.75" x14ac:dyDescent="0.2">
      <c r="A82" s="67"/>
      <c r="B82" s="68"/>
      <c r="C82" s="112" t="s">
        <v>69</v>
      </c>
      <c r="D82" s="112">
        <v>38</v>
      </c>
      <c r="E82" s="113">
        <v>10</v>
      </c>
      <c r="F82" s="115" t="s">
        <v>76</v>
      </c>
      <c r="G82" s="115" t="s">
        <v>20</v>
      </c>
      <c r="H82" s="115" t="s">
        <v>20</v>
      </c>
      <c r="I82" s="115" t="s">
        <v>147</v>
      </c>
      <c r="J82" s="115" t="s">
        <v>132</v>
      </c>
      <c r="K82" s="115"/>
      <c r="L82" s="166" t="s">
        <v>151</v>
      </c>
      <c r="M82" s="198"/>
      <c r="N82" s="134">
        <v>1000000</v>
      </c>
      <c r="O82" s="89">
        <f>'[1]REALISASI FISIK AGUSTUS 20 '!S82</f>
        <v>0</v>
      </c>
      <c r="P82" s="90">
        <f t="shared" si="0"/>
        <v>0</v>
      </c>
      <c r="Q82" s="89">
        <f>'[2]RealisasiKeuanganMar17 '!Q78</f>
        <v>0</v>
      </c>
      <c r="R82" s="90">
        <f t="shared" si="1"/>
        <v>0</v>
      </c>
      <c r="S82" s="89">
        <f t="shared" si="2"/>
        <v>0</v>
      </c>
      <c r="T82" s="91">
        <f t="shared" si="3"/>
        <v>0</v>
      </c>
      <c r="U82" s="92">
        <f t="shared" ref="U82:U120" si="5">T82</f>
        <v>0</v>
      </c>
      <c r="V82" s="93"/>
      <c r="W82" s="93"/>
    </row>
    <row r="83" spans="1:23" s="129" customFormat="1" ht="15.75" x14ac:dyDescent="0.2">
      <c r="A83" s="170"/>
      <c r="B83" s="170"/>
      <c r="C83" s="170"/>
      <c r="D83" s="170"/>
      <c r="E83" s="170"/>
      <c r="F83" s="170"/>
      <c r="G83" s="170"/>
      <c r="H83" s="170"/>
      <c r="I83" s="170"/>
      <c r="J83" s="170"/>
      <c r="K83" s="170"/>
      <c r="L83" s="181"/>
      <c r="M83" s="197"/>
      <c r="N83" s="201"/>
      <c r="O83" s="173">
        <f>'[1]REALISASI FISIK AGUSTUS 20 '!S83</f>
        <v>0</v>
      </c>
      <c r="P83" s="123"/>
      <c r="Q83" s="124"/>
      <c r="R83" s="123"/>
      <c r="S83" s="124"/>
      <c r="T83" s="125"/>
      <c r="U83" s="126"/>
      <c r="V83" s="127"/>
      <c r="W83" s="127"/>
    </row>
    <row r="84" spans="1:23" ht="25.5" x14ac:dyDescent="0.2">
      <c r="A84" s="67" t="s">
        <v>17</v>
      </c>
      <c r="B84" s="68" t="s">
        <v>68</v>
      </c>
      <c r="C84" s="68" t="s">
        <v>69</v>
      </c>
      <c r="D84" s="68">
        <v>38</v>
      </c>
      <c r="E84" s="76">
        <v>10</v>
      </c>
      <c r="F84" s="96" t="s">
        <v>76</v>
      </c>
      <c r="G84" s="96" t="s">
        <v>20</v>
      </c>
      <c r="H84" s="96" t="s">
        <v>20</v>
      </c>
      <c r="I84" s="96" t="s">
        <v>152</v>
      </c>
      <c r="J84" s="115"/>
      <c r="K84" s="115"/>
      <c r="L84" s="174" t="s">
        <v>153</v>
      </c>
      <c r="M84" s="198"/>
      <c r="N84" s="146">
        <f>SUM(N85:N87)</f>
        <v>16000000</v>
      </c>
      <c r="O84" s="89">
        <f>'[1]REALISASI FISIK AGUSTUS 20 '!S84</f>
        <v>6000000</v>
      </c>
      <c r="P84" s="90">
        <f t="shared" ref="P84:P120" si="6">O84/N84</f>
        <v>0.375</v>
      </c>
      <c r="Q84" s="89">
        <f>Q86+Q85+Q87</f>
        <v>0</v>
      </c>
      <c r="R84" s="90">
        <f t="shared" ref="R84:R120" si="7">Q84/N84</f>
        <v>0</v>
      </c>
      <c r="S84" s="89">
        <f t="shared" ref="S84:S120" si="8">O84+Q84</f>
        <v>6000000</v>
      </c>
      <c r="T84" s="91">
        <f t="shared" ref="T84:T120" si="9">S84/N84</f>
        <v>0.375</v>
      </c>
      <c r="U84" s="92">
        <f t="shared" si="5"/>
        <v>0.375</v>
      </c>
      <c r="V84" s="93"/>
      <c r="W84" s="93"/>
    </row>
    <row r="85" spans="1:23" ht="15.75" x14ac:dyDescent="0.2">
      <c r="A85" s="111" t="s">
        <v>17</v>
      </c>
      <c r="B85" s="112" t="s">
        <v>68</v>
      </c>
      <c r="C85" s="112" t="s">
        <v>69</v>
      </c>
      <c r="D85" s="112">
        <v>38</v>
      </c>
      <c r="E85" s="113">
        <v>10</v>
      </c>
      <c r="F85" s="115" t="s">
        <v>76</v>
      </c>
      <c r="G85" s="115" t="s">
        <v>20</v>
      </c>
      <c r="H85" s="115" t="s">
        <v>20</v>
      </c>
      <c r="I85" s="115" t="s">
        <v>152</v>
      </c>
      <c r="J85" s="114" t="s">
        <v>68</v>
      </c>
      <c r="K85" s="115"/>
      <c r="L85" s="116" t="s">
        <v>154</v>
      </c>
      <c r="M85" s="202"/>
      <c r="N85" s="134">
        <v>2400000</v>
      </c>
      <c r="O85" s="89">
        <f>'[1]REALISASI FISIK AGUSTUS 20 '!S85</f>
        <v>400000</v>
      </c>
      <c r="P85" s="90">
        <f t="shared" si="6"/>
        <v>0.16666666666666666</v>
      </c>
      <c r="Q85" s="89">
        <v>0</v>
      </c>
      <c r="R85" s="90">
        <f t="shared" si="7"/>
        <v>0</v>
      </c>
      <c r="S85" s="89">
        <f t="shared" si="8"/>
        <v>400000</v>
      </c>
      <c r="T85" s="91">
        <f t="shared" si="9"/>
        <v>0.16666666666666666</v>
      </c>
      <c r="U85" s="92">
        <f t="shared" si="5"/>
        <v>0.16666666666666666</v>
      </c>
      <c r="V85" s="203"/>
      <c r="W85" s="203"/>
    </row>
    <row r="86" spans="1:23" ht="15.75" x14ac:dyDescent="0.2">
      <c r="A86" s="111" t="s">
        <v>17</v>
      </c>
      <c r="B86" s="112" t="s">
        <v>68</v>
      </c>
      <c r="C86" s="112" t="s">
        <v>69</v>
      </c>
      <c r="D86" s="112">
        <v>38</v>
      </c>
      <c r="E86" s="113">
        <v>10</v>
      </c>
      <c r="F86" s="115" t="s">
        <v>76</v>
      </c>
      <c r="G86" s="115" t="s">
        <v>20</v>
      </c>
      <c r="H86" s="115" t="s">
        <v>20</v>
      </c>
      <c r="I86" s="115" t="s">
        <v>152</v>
      </c>
      <c r="J86" s="115" t="s">
        <v>88</v>
      </c>
      <c r="K86" s="115"/>
      <c r="L86" s="116" t="s">
        <v>155</v>
      </c>
      <c r="M86" s="202"/>
      <c r="N86" s="134">
        <v>13600000</v>
      </c>
      <c r="O86" s="89">
        <f>'[1]REALISASI FISIK AGUSTUS 20 '!S86</f>
        <v>5600000</v>
      </c>
      <c r="P86" s="90">
        <f t="shared" si="6"/>
        <v>0.41176470588235292</v>
      </c>
      <c r="Q86" s="89">
        <v>0</v>
      </c>
      <c r="R86" s="90">
        <f t="shared" si="7"/>
        <v>0</v>
      </c>
      <c r="S86" s="89">
        <f t="shared" si="8"/>
        <v>5600000</v>
      </c>
      <c r="T86" s="91">
        <f t="shared" si="9"/>
        <v>0.41176470588235292</v>
      </c>
      <c r="U86" s="92">
        <f t="shared" si="5"/>
        <v>0.41176470588235292</v>
      </c>
      <c r="V86" s="203"/>
      <c r="W86" s="203"/>
    </row>
    <row r="87" spans="1:23" ht="15.75" x14ac:dyDescent="0.2">
      <c r="A87" s="111"/>
      <c r="B87" s="112"/>
      <c r="C87" s="112" t="s">
        <v>69</v>
      </c>
      <c r="D87" s="112">
        <v>38</v>
      </c>
      <c r="E87" s="113">
        <v>10</v>
      </c>
      <c r="F87" s="115" t="s">
        <v>76</v>
      </c>
      <c r="G87" s="115" t="s">
        <v>20</v>
      </c>
      <c r="H87" s="115" t="s">
        <v>20</v>
      </c>
      <c r="I87" s="115" t="s">
        <v>152</v>
      </c>
      <c r="J87" s="114" t="s">
        <v>100</v>
      </c>
      <c r="K87" s="115"/>
      <c r="L87" s="116" t="s">
        <v>156</v>
      </c>
      <c r="M87" s="202"/>
      <c r="N87" s="134">
        <v>0</v>
      </c>
      <c r="O87" s="89">
        <f>'[1]REALISASI FISIK AGUSTUS 20 '!S87</f>
        <v>0</v>
      </c>
      <c r="P87" s="90" t="e">
        <f t="shared" si="6"/>
        <v>#DIV/0!</v>
      </c>
      <c r="Q87" s="89">
        <f>'[2]RealisasiKeuanganMar17 '!Q83</f>
        <v>0</v>
      </c>
      <c r="R87" s="90" t="e">
        <f t="shared" si="7"/>
        <v>#DIV/0!</v>
      </c>
      <c r="S87" s="89">
        <f t="shared" si="8"/>
        <v>0</v>
      </c>
      <c r="T87" s="91" t="e">
        <f t="shared" si="9"/>
        <v>#DIV/0!</v>
      </c>
      <c r="U87" s="92" t="e">
        <f t="shared" si="5"/>
        <v>#DIV/0!</v>
      </c>
      <c r="V87" s="203"/>
      <c r="W87" s="203"/>
    </row>
    <row r="88" spans="1:23" s="129" customFormat="1" ht="15.75" x14ac:dyDescent="0.2">
      <c r="A88" s="170"/>
      <c r="B88" s="170"/>
      <c r="C88" s="170"/>
      <c r="D88" s="170"/>
      <c r="E88" s="170"/>
      <c r="F88" s="170"/>
      <c r="G88" s="170"/>
      <c r="H88" s="170"/>
      <c r="I88" s="170"/>
      <c r="J88" s="170"/>
      <c r="K88" s="170"/>
      <c r="L88" s="172"/>
      <c r="M88" s="204"/>
      <c r="N88" s="201"/>
      <c r="O88" s="173">
        <f>'[1]REALISASI FISIK AGUSTUS 20 '!S88</f>
        <v>0</v>
      </c>
      <c r="P88" s="123"/>
      <c r="Q88" s="124"/>
      <c r="R88" s="123"/>
      <c r="S88" s="124"/>
      <c r="T88" s="125"/>
      <c r="U88" s="126"/>
      <c r="V88" s="205"/>
      <c r="W88" s="205"/>
    </row>
    <row r="89" spans="1:23" ht="15.75" x14ac:dyDescent="0.2">
      <c r="A89" s="67" t="s">
        <v>17</v>
      </c>
      <c r="B89" s="68" t="s">
        <v>68</v>
      </c>
      <c r="C89" s="68" t="s">
        <v>69</v>
      </c>
      <c r="D89" s="68">
        <v>38</v>
      </c>
      <c r="E89" s="76">
        <v>10</v>
      </c>
      <c r="F89" s="96" t="s">
        <v>76</v>
      </c>
      <c r="G89" s="96" t="s">
        <v>20</v>
      </c>
      <c r="H89" s="96" t="s">
        <v>20</v>
      </c>
      <c r="I89" s="96" t="s">
        <v>157</v>
      </c>
      <c r="J89" s="115"/>
      <c r="K89" s="115"/>
      <c r="L89" s="174" t="s">
        <v>158</v>
      </c>
      <c r="M89" s="202"/>
      <c r="N89" s="146">
        <f>N90</f>
        <v>0</v>
      </c>
      <c r="O89" s="89">
        <f>'[1]REALISASI FISIK AGUSTUS 20 '!S89</f>
        <v>0</v>
      </c>
      <c r="P89" s="90" t="e">
        <f t="shared" si="6"/>
        <v>#DIV/0!</v>
      </c>
      <c r="Q89" s="89">
        <f>Q90</f>
        <v>0</v>
      </c>
      <c r="R89" s="90" t="e">
        <f t="shared" si="7"/>
        <v>#DIV/0!</v>
      </c>
      <c r="S89" s="89">
        <f t="shared" si="8"/>
        <v>0</v>
      </c>
      <c r="T89" s="91" t="e">
        <f t="shared" si="9"/>
        <v>#DIV/0!</v>
      </c>
      <c r="U89" s="92" t="e">
        <f t="shared" si="5"/>
        <v>#DIV/0!</v>
      </c>
      <c r="V89" s="203"/>
      <c r="W89" s="203"/>
    </row>
    <row r="90" spans="1:23" ht="15.75" x14ac:dyDescent="0.2">
      <c r="A90" s="111" t="s">
        <v>17</v>
      </c>
      <c r="B90" s="112" t="s">
        <v>68</v>
      </c>
      <c r="C90" s="112" t="s">
        <v>69</v>
      </c>
      <c r="D90" s="112">
        <v>38</v>
      </c>
      <c r="E90" s="113">
        <v>10</v>
      </c>
      <c r="F90" s="115" t="s">
        <v>76</v>
      </c>
      <c r="G90" s="115" t="s">
        <v>20</v>
      </c>
      <c r="H90" s="115" t="s">
        <v>20</v>
      </c>
      <c r="I90" s="115" t="s">
        <v>157</v>
      </c>
      <c r="J90" s="115" t="s">
        <v>69</v>
      </c>
      <c r="K90" s="115"/>
      <c r="L90" s="116" t="s">
        <v>159</v>
      </c>
      <c r="M90" s="202"/>
      <c r="N90" s="134">
        <v>0</v>
      </c>
      <c r="O90" s="89">
        <f>'[1]REALISASI FISIK AGUSTUS 20 '!S90</f>
        <v>0</v>
      </c>
      <c r="P90" s="90" t="e">
        <f t="shared" si="6"/>
        <v>#DIV/0!</v>
      </c>
      <c r="Q90" s="89">
        <v>0</v>
      </c>
      <c r="R90" s="90" t="e">
        <f t="shared" si="7"/>
        <v>#DIV/0!</v>
      </c>
      <c r="S90" s="89">
        <f t="shared" si="8"/>
        <v>0</v>
      </c>
      <c r="T90" s="91" t="e">
        <f t="shared" si="9"/>
        <v>#DIV/0!</v>
      </c>
      <c r="U90" s="92" t="e">
        <f t="shared" si="5"/>
        <v>#DIV/0!</v>
      </c>
      <c r="V90" s="203"/>
      <c r="W90" s="203"/>
    </row>
    <row r="91" spans="1:23" s="129" customFormat="1" ht="15.75" x14ac:dyDescent="0.2">
      <c r="A91" s="170"/>
      <c r="B91" s="170"/>
      <c r="C91" s="170"/>
      <c r="D91" s="170"/>
      <c r="E91" s="170"/>
      <c r="F91" s="170"/>
      <c r="G91" s="170"/>
      <c r="H91" s="170"/>
      <c r="I91" s="170"/>
      <c r="J91" s="170"/>
      <c r="K91" s="170"/>
      <c r="L91" s="172"/>
      <c r="M91" s="204"/>
      <c r="N91" s="201"/>
      <c r="O91" s="173">
        <f>'[1]REALISASI FISIK AGUSTUS 20 '!S91</f>
        <v>0</v>
      </c>
      <c r="P91" s="123"/>
      <c r="Q91" s="124"/>
      <c r="R91" s="123"/>
      <c r="S91" s="124"/>
      <c r="T91" s="125"/>
      <c r="U91" s="126"/>
      <c r="V91" s="205"/>
      <c r="W91" s="205"/>
    </row>
    <row r="92" spans="1:23" ht="15.75" x14ac:dyDescent="0.2">
      <c r="A92" s="67" t="s">
        <v>17</v>
      </c>
      <c r="B92" s="68" t="s">
        <v>68</v>
      </c>
      <c r="C92" s="68" t="s">
        <v>69</v>
      </c>
      <c r="D92" s="68">
        <v>38</v>
      </c>
      <c r="E92" s="76">
        <v>10</v>
      </c>
      <c r="F92" s="96" t="s">
        <v>76</v>
      </c>
      <c r="G92" s="96" t="s">
        <v>20</v>
      </c>
      <c r="H92" s="96" t="s">
        <v>20</v>
      </c>
      <c r="I92" s="96" t="s">
        <v>160</v>
      </c>
      <c r="J92" s="115"/>
      <c r="K92" s="115"/>
      <c r="L92" s="174" t="s">
        <v>161</v>
      </c>
      <c r="M92" s="202"/>
      <c r="N92" s="146">
        <f>N93</f>
        <v>40500000</v>
      </c>
      <c r="O92" s="89">
        <f>'[1]REALISASI FISIK AGUSTUS 20 '!S92</f>
        <v>6000000</v>
      </c>
      <c r="P92" s="90">
        <f t="shared" si="6"/>
        <v>0.14814814814814814</v>
      </c>
      <c r="Q92" s="89">
        <f>Q93</f>
        <v>0</v>
      </c>
      <c r="R92" s="90">
        <f t="shared" si="7"/>
        <v>0</v>
      </c>
      <c r="S92" s="89">
        <f t="shared" si="8"/>
        <v>6000000</v>
      </c>
      <c r="T92" s="91">
        <f t="shared" si="9"/>
        <v>0.14814814814814814</v>
      </c>
      <c r="U92" s="92">
        <f t="shared" si="5"/>
        <v>0.14814814814814814</v>
      </c>
      <c r="V92" s="203"/>
      <c r="W92" s="203"/>
    </row>
    <row r="93" spans="1:23" ht="60" x14ac:dyDescent="0.2">
      <c r="A93" s="111" t="s">
        <v>17</v>
      </c>
      <c r="B93" s="112" t="s">
        <v>68</v>
      </c>
      <c r="C93" s="112" t="s">
        <v>69</v>
      </c>
      <c r="D93" s="112">
        <v>38</v>
      </c>
      <c r="E93" s="113">
        <v>10</v>
      </c>
      <c r="F93" s="115" t="s">
        <v>76</v>
      </c>
      <c r="G93" s="115" t="s">
        <v>20</v>
      </c>
      <c r="H93" s="115" t="s">
        <v>20</v>
      </c>
      <c r="I93" s="115" t="s">
        <v>162</v>
      </c>
      <c r="J93" s="115" t="s">
        <v>69</v>
      </c>
      <c r="K93" s="115"/>
      <c r="L93" s="116" t="s">
        <v>163</v>
      </c>
      <c r="M93" s="202"/>
      <c r="N93" s="134">
        <v>40500000</v>
      </c>
      <c r="O93" s="89">
        <f>'[1]REALISASI FISIK AGUSTUS 20 '!S93</f>
        <v>6000000</v>
      </c>
      <c r="P93" s="90">
        <f t="shared" si="6"/>
        <v>0.14814814814814814</v>
      </c>
      <c r="Q93" s="89">
        <v>0</v>
      </c>
      <c r="R93" s="90">
        <f t="shared" si="7"/>
        <v>0</v>
      </c>
      <c r="S93" s="89">
        <f t="shared" si="8"/>
        <v>6000000</v>
      </c>
      <c r="T93" s="91">
        <f t="shared" si="9"/>
        <v>0.14814814814814814</v>
      </c>
      <c r="U93" s="92">
        <f t="shared" si="5"/>
        <v>0.14814814814814814</v>
      </c>
      <c r="V93" s="164" t="s">
        <v>130</v>
      </c>
      <c r="W93" s="164" t="s">
        <v>131</v>
      </c>
    </row>
    <row r="94" spans="1:23" s="129" customFormat="1" ht="15.75" x14ac:dyDescent="0.2">
      <c r="A94" s="170"/>
      <c r="B94" s="170"/>
      <c r="C94" s="170"/>
      <c r="D94" s="170"/>
      <c r="E94" s="170"/>
      <c r="F94" s="170"/>
      <c r="G94" s="170"/>
      <c r="H94" s="170"/>
      <c r="I94" s="170"/>
      <c r="J94" s="170"/>
      <c r="K94" s="170"/>
      <c r="L94" s="172"/>
      <c r="M94" s="204"/>
      <c r="N94" s="201"/>
      <c r="O94" s="173">
        <f>'[1]REALISASI FISIK AGUSTUS 20 '!S94</f>
        <v>0</v>
      </c>
      <c r="P94" s="123"/>
      <c r="Q94" s="124"/>
      <c r="R94" s="123"/>
      <c r="S94" s="124"/>
      <c r="T94" s="125"/>
      <c r="U94" s="126"/>
      <c r="V94" s="205"/>
      <c r="W94" s="205"/>
    </row>
    <row r="95" spans="1:23" ht="25.5" x14ac:dyDescent="0.2">
      <c r="A95" s="67" t="s">
        <v>17</v>
      </c>
      <c r="B95" s="68" t="s">
        <v>68</v>
      </c>
      <c r="C95" s="68" t="s">
        <v>69</v>
      </c>
      <c r="D95" s="68">
        <v>38</v>
      </c>
      <c r="E95" s="76">
        <v>10</v>
      </c>
      <c r="F95" s="96" t="s">
        <v>76</v>
      </c>
      <c r="G95" s="96" t="s">
        <v>20</v>
      </c>
      <c r="H95" s="96" t="s">
        <v>20</v>
      </c>
      <c r="I95" s="96" t="s">
        <v>164</v>
      </c>
      <c r="J95" s="115"/>
      <c r="K95" s="115"/>
      <c r="L95" s="174" t="s">
        <v>165</v>
      </c>
      <c r="M95" s="202"/>
      <c r="N95" s="146">
        <f>N96+N97</f>
        <v>4500000</v>
      </c>
      <c r="O95" s="89">
        <f>'[1]REALISASI FISIK AGUSTUS 20 '!S95</f>
        <v>0</v>
      </c>
      <c r="P95" s="90">
        <f t="shared" ref="P95:P97" si="10">O95/N95</f>
        <v>0</v>
      </c>
      <c r="Q95" s="89">
        <v>0</v>
      </c>
      <c r="R95" s="90">
        <f t="shared" ref="R95:R97" si="11">Q95/N95</f>
        <v>0</v>
      </c>
      <c r="S95" s="89">
        <f t="shared" ref="S95:S97" si="12">O95+Q95</f>
        <v>0</v>
      </c>
      <c r="T95" s="91">
        <f t="shared" ref="T95:T97" si="13">S95/N95</f>
        <v>0</v>
      </c>
      <c r="U95" s="92">
        <f t="shared" ref="U95:U97" si="14">T95</f>
        <v>0</v>
      </c>
      <c r="V95" s="203"/>
      <c r="W95" s="203"/>
    </row>
    <row r="96" spans="1:23" ht="15.75" x14ac:dyDescent="0.2">
      <c r="A96" s="111" t="s">
        <v>17</v>
      </c>
      <c r="B96" s="112" t="s">
        <v>68</v>
      </c>
      <c r="C96" s="112" t="s">
        <v>69</v>
      </c>
      <c r="D96" s="112">
        <v>38</v>
      </c>
      <c r="E96" s="113">
        <v>10</v>
      </c>
      <c r="F96" s="115" t="s">
        <v>76</v>
      </c>
      <c r="G96" s="115" t="s">
        <v>20</v>
      </c>
      <c r="H96" s="115" t="s">
        <v>20</v>
      </c>
      <c r="I96" s="115" t="s">
        <v>164</v>
      </c>
      <c r="J96" s="115" t="s">
        <v>69</v>
      </c>
      <c r="K96" s="115"/>
      <c r="L96" s="116" t="s">
        <v>166</v>
      </c>
      <c r="M96" s="202"/>
      <c r="N96" s="134">
        <v>4500000</v>
      </c>
      <c r="O96" s="89">
        <f>'[1]REALISASI FISIK AGUSTUS 20 '!S96</f>
        <v>0</v>
      </c>
      <c r="P96" s="90">
        <f t="shared" si="10"/>
        <v>0</v>
      </c>
      <c r="Q96" s="89">
        <f>'[2]RealisasiKeuanganMar17 '!Q92</f>
        <v>0</v>
      </c>
      <c r="R96" s="90">
        <f t="shared" si="11"/>
        <v>0</v>
      </c>
      <c r="S96" s="89">
        <f t="shared" si="12"/>
        <v>0</v>
      </c>
      <c r="T96" s="91">
        <f t="shared" si="13"/>
        <v>0</v>
      </c>
      <c r="U96" s="92">
        <f t="shared" si="14"/>
        <v>0</v>
      </c>
      <c r="V96" s="203"/>
      <c r="W96" s="203"/>
    </row>
    <row r="97" spans="1:23" ht="15.75" x14ac:dyDescent="0.2">
      <c r="A97" s="111" t="s">
        <v>17</v>
      </c>
      <c r="B97" s="112" t="s">
        <v>68</v>
      </c>
      <c r="C97" s="112" t="s">
        <v>69</v>
      </c>
      <c r="D97" s="112">
        <v>38</v>
      </c>
      <c r="E97" s="113">
        <v>10</v>
      </c>
      <c r="F97" s="115" t="s">
        <v>76</v>
      </c>
      <c r="G97" s="115" t="s">
        <v>20</v>
      </c>
      <c r="H97" s="115" t="s">
        <v>20</v>
      </c>
      <c r="I97" s="115" t="s">
        <v>164</v>
      </c>
      <c r="J97" s="115" t="s">
        <v>68</v>
      </c>
      <c r="K97" s="115"/>
      <c r="L97" s="116" t="s">
        <v>167</v>
      </c>
      <c r="M97" s="202"/>
      <c r="N97" s="134">
        <v>0</v>
      </c>
      <c r="O97" s="89">
        <f>'[1]REALISASI FISIK AGUSTUS 20 '!S97</f>
        <v>0</v>
      </c>
      <c r="P97" s="90" t="e">
        <f t="shared" si="10"/>
        <v>#DIV/0!</v>
      </c>
      <c r="Q97" s="89">
        <f>'[2]RealisasiKeuanganMar17 '!Q93</f>
        <v>0</v>
      </c>
      <c r="R97" s="90" t="e">
        <f t="shared" si="11"/>
        <v>#DIV/0!</v>
      </c>
      <c r="S97" s="89">
        <f t="shared" si="12"/>
        <v>0</v>
      </c>
      <c r="T97" s="91" t="e">
        <f t="shared" si="13"/>
        <v>#DIV/0!</v>
      </c>
      <c r="U97" s="92" t="e">
        <f t="shared" si="14"/>
        <v>#DIV/0!</v>
      </c>
      <c r="V97" s="203"/>
      <c r="W97" s="203"/>
    </row>
    <row r="98" spans="1:23" s="84" customFormat="1" ht="15.75" x14ac:dyDescent="0.2">
      <c r="A98" s="206"/>
      <c r="B98" s="206"/>
      <c r="C98" s="206"/>
      <c r="D98" s="207"/>
      <c r="E98" s="207"/>
      <c r="F98" s="206"/>
      <c r="G98" s="206"/>
      <c r="H98" s="206"/>
      <c r="I98" s="207"/>
      <c r="J98" s="207"/>
      <c r="K98" s="207"/>
      <c r="L98" s="208"/>
      <c r="M98" s="209"/>
      <c r="N98" s="210"/>
      <c r="O98" s="210">
        <f>'[1]REALISASI FISIK AGUSTUS 20 '!S98</f>
        <v>0</v>
      </c>
      <c r="P98" s="104"/>
      <c r="Q98" s="105"/>
      <c r="R98" s="104"/>
      <c r="S98" s="105"/>
      <c r="T98" s="106"/>
      <c r="U98" s="107"/>
      <c r="V98" s="211"/>
      <c r="W98" s="211"/>
    </row>
    <row r="99" spans="1:23" ht="15.75" x14ac:dyDescent="0.2">
      <c r="A99" s="67" t="s">
        <v>17</v>
      </c>
      <c r="B99" s="68" t="s">
        <v>68</v>
      </c>
      <c r="C99" s="68" t="s">
        <v>69</v>
      </c>
      <c r="D99" s="68">
        <v>38</v>
      </c>
      <c r="E99" s="76">
        <v>10</v>
      </c>
      <c r="F99" s="96" t="s">
        <v>76</v>
      </c>
      <c r="G99" s="96" t="s">
        <v>20</v>
      </c>
      <c r="H99" s="96" t="s">
        <v>23</v>
      </c>
      <c r="I99" s="114"/>
      <c r="J99" s="115"/>
      <c r="K99" s="115"/>
      <c r="L99" s="98" t="s">
        <v>168</v>
      </c>
      <c r="M99" s="202"/>
      <c r="N99" s="146">
        <f>N100+N103+N106+N109+N112+N115+N119</f>
        <v>40000000</v>
      </c>
      <c r="O99" s="89">
        <f>'[1]REALISASI FISIK AGUSTUS 20 '!S99</f>
        <v>0</v>
      </c>
      <c r="P99" s="90">
        <f t="shared" si="6"/>
        <v>0</v>
      </c>
      <c r="Q99" s="89">
        <f>Q100+Q103+Q115+Q119</f>
        <v>30800000</v>
      </c>
      <c r="R99" s="90">
        <f t="shared" si="7"/>
        <v>0.77</v>
      </c>
      <c r="S99" s="89">
        <f t="shared" si="8"/>
        <v>30800000</v>
      </c>
      <c r="T99" s="91">
        <f t="shared" si="9"/>
        <v>0.77</v>
      </c>
      <c r="U99" s="92">
        <f t="shared" si="5"/>
        <v>0.77</v>
      </c>
      <c r="V99" s="203"/>
      <c r="W99" s="203"/>
    </row>
    <row r="100" spans="1:23" ht="25.5" x14ac:dyDescent="0.2">
      <c r="A100" s="67" t="s">
        <v>17</v>
      </c>
      <c r="B100" s="68" t="s">
        <v>68</v>
      </c>
      <c r="C100" s="68" t="s">
        <v>69</v>
      </c>
      <c r="D100" s="68">
        <v>38</v>
      </c>
      <c r="E100" s="76">
        <v>10</v>
      </c>
      <c r="F100" s="96" t="s">
        <v>76</v>
      </c>
      <c r="G100" s="96" t="s">
        <v>20</v>
      </c>
      <c r="H100" s="96" t="s">
        <v>23</v>
      </c>
      <c r="I100" s="96" t="s">
        <v>169</v>
      </c>
      <c r="J100" s="115"/>
      <c r="K100" s="115"/>
      <c r="L100" s="98" t="s">
        <v>170</v>
      </c>
      <c r="M100" s="202"/>
      <c r="N100" s="146">
        <f>N101</f>
        <v>0</v>
      </c>
      <c r="O100" s="89">
        <f>'[1]REALISASI FISIK AGUSTUS 20 '!S100</f>
        <v>0</v>
      </c>
      <c r="P100" s="90" t="e">
        <f t="shared" si="6"/>
        <v>#DIV/0!</v>
      </c>
      <c r="Q100" s="89">
        <f>'[2]RealisasiKeuanganMar17 '!Q92</f>
        <v>0</v>
      </c>
      <c r="R100" s="90" t="e">
        <f t="shared" si="7"/>
        <v>#DIV/0!</v>
      </c>
      <c r="S100" s="89">
        <f t="shared" si="8"/>
        <v>0</v>
      </c>
      <c r="T100" s="91" t="e">
        <f t="shared" si="9"/>
        <v>#DIV/0!</v>
      </c>
      <c r="U100" s="92" t="e">
        <f t="shared" si="5"/>
        <v>#DIV/0!</v>
      </c>
      <c r="V100" s="203"/>
      <c r="W100" s="203"/>
    </row>
    <row r="101" spans="1:23" ht="15.75" x14ac:dyDescent="0.2">
      <c r="A101" s="111" t="s">
        <v>17</v>
      </c>
      <c r="B101" s="112" t="s">
        <v>68</v>
      </c>
      <c r="C101" s="112" t="s">
        <v>69</v>
      </c>
      <c r="D101" s="112">
        <v>38</v>
      </c>
      <c r="E101" s="113">
        <v>10</v>
      </c>
      <c r="F101" s="97" t="s">
        <v>76</v>
      </c>
      <c r="G101" s="97" t="s">
        <v>20</v>
      </c>
      <c r="H101" s="97" t="s">
        <v>23</v>
      </c>
      <c r="I101" s="115" t="s">
        <v>169</v>
      </c>
      <c r="J101" s="115" t="s">
        <v>80</v>
      </c>
      <c r="K101" s="115"/>
      <c r="L101" s="116" t="s">
        <v>171</v>
      </c>
      <c r="M101" s="202"/>
      <c r="N101" s="134">
        <v>0</v>
      </c>
      <c r="O101" s="89">
        <f>'[1]REALISASI FISIK AGUSTUS 20 '!S101</f>
        <v>0</v>
      </c>
      <c r="P101" s="90" t="e">
        <f t="shared" si="6"/>
        <v>#DIV/0!</v>
      </c>
      <c r="Q101" s="89">
        <f>'[2]RealisasiKeuanganMar17 '!Q93</f>
        <v>0</v>
      </c>
      <c r="R101" s="90" t="e">
        <f t="shared" si="7"/>
        <v>#DIV/0!</v>
      </c>
      <c r="S101" s="89">
        <f t="shared" si="8"/>
        <v>0</v>
      </c>
      <c r="T101" s="91" t="e">
        <f t="shared" si="9"/>
        <v>#DIV/0!</v>
      </c>
      <c r="U101" s="92" t="e">
        <f t="shared" si="5"/>
        <v>#DIV/0!</v>
      </c>
      <c r="V101" s="203"/>
      <c r="W101" s="203"/>
    </row>
    <row r="102" spans="1:23" s="129" customFormat="1" ht="15.75" x14ac:dyDescent="0.2">
      <c r="A102" s="175"/>
      <c r="B102" s="176"/>
      <c r="C102" s="176"/>
      <c r="D102" s="176"/>
      <c r="E102" s="177"/>
      <c r="F102" s="212"/>
      <c r="G102" s="212"/>
      <c r="H102" s="212"/>
      <c r="I102" s="180"/>
      <c r="J102" s="180"/>
      <c r="K102" s="180"/>
      <c r="L102" s="213"/>
      <c r="M102" s="204"/>
      <c r="N102" s="201"/>
      <c r="O102" s="173">
        <f>'[1]REALISASI FISIK AGUSTUS 20 '!S102</f>
        <v>0</v>
      </c>
      <c r="P102" s="123"/>
      <c r="Q102" s="124"/>
      <c r="R102" s="123"/>
      <c r="S102" s="124"/>
      <c r="T102" s="125"/>
      <c r="U102" s="126"/>
      <c r="V102" s="205"/>
      <c r="W102" s="205"/>
    </row>
    <row r="103" spans="1:23" ht="25.5" x14ac:dyDescent="0.2">
      <c r="A103" s="67" t="s">
        <v>17</v>
      </c>
      <c r="B103" s="68" t="s">
        <v>68</v>
      </c>
      <c r="C103" s="68" t="s">
        <v>69</v>
      </c>
      <c r="D103" s="68">
        <v>38</v>
      </c>
      <c r="E103" s="76">
        <v>10</v>
      </c>
      <c r="F103" s="96" t="s">
        <v>76</v>
      </c>
      <c r="G103" s="96" t="s">
        <v>20</v>
      </c>
      <c r="H103" s="96" t="s">
        <v>23</v>
      </c>
      <c r="I103" s="96" t="s">
        <v>172</v>
      </c>
      <c r="J103" s="97"/>
      <c r="K103" s="97"/>
      <c r="L103" s="98" t="s">
        <v>173</v>
      </c>
      <c r="M103" s="202"/>
      <c r="N103" s="146">
        <f>N104</f>
        <v>0</v>
      </c>
      <c r="O103" s="89">
        <f>'[1]REALISASI FISIK AGUSTUS 20 '!S103</f>
        <v>0</v>
      </c>
      <c r="P103" s="90" t="e">
        <f t="shared" si="6"/>
        <v>#DIV/0!</v>
      </c>
      <c r="Q103" s="89">
        <f>'[2]RealisasiKeuanganMar17 '!Q95</f>
        <v>0</v>
      </c>
      <c r="R103" s="90" t="e">
        <f t="shared" si="7"/>
        <v>#DIV/0!</v>
      </c>
      <c r="S103" s="89">
        <f t="shared" si="8"/>
        <v>0</v>
      </c>
      <c r="T103" s="91" t="e">
        <f t="shared" si="9"/>
        <v>#DIV/0!</v>
      </c>
      <c r="U103" s="92" t="e">
        <f t="shared" si="5"/>
        <v>#DIV/0!</v>
      </c>
      <c r="V103" s="203"/>
      <c r="W103" s="203"/>
    </row>
    <row r="104" spans="1:23" ht="15.75" x14ac:dyDescent="0.2">
      <c r="A104" s="111" t="s">
        <v>17</v>
      </c>
      <c r="B104" s="112" t="s">
        <v>68</v>
      </c>
      <c r="C104" s="112" t="s">
        <v>69</v>
      </c>
      <c r="D104" s="112">
        <v>38</v>
      </c>
      <c r="E104" s="113">
        <v>10</v>
      </c>
      <c r="F104" s="114" t="s">
        <v>76</v>
      </c>
      <c r="G104" s="114" t="s">
        <v>20</v>
      </c>
      <c r="H104" s="114" t="s">
        <v>23</v>
      </c>
      <c r="I104" s="115" t="s">
        <v>172</v>
      </c>
      <c r="J104" s="115" t="s">
        <v>69</v>
      </c>
      <c r="K104" s="115"/>
      <c r="L104" s="116" t="s">
        <v>174</v>
      </c>
      <c r="M104" s="202"/>
      <c r="N104" s="134">
        <v>0</v>
      </c>
      <c r="O104" s="89">
        <f>'[1]REALISASI FISIK AGUSTUS 20 '!S104</f>
        <v>0</v>
      </c>
      <c r="P104" s="90" t="e">
        <f t="shared" si="6"/>
        <v>#DIV/0!</v>
      </c>
      <c r="Q104" s="89">
        <f>'[2]RealisasiKeuanganMar17 '!Q96</f>
        <v>0</v>
      </c>
      <c r="R104" s="90" t="e">
        <f t="shared" si="7"/>
        <v>#DIV/0!</v>
      </c>
      <c r="S104" s="89">
        <f t="shared" si="8"/>
        <v>0</v>
      </c>
      <c r="T104" s="91" t="e">
        <f t="shared" si="9"/>
        <v>#DIV/0!</v>
      </c>
      <c r="U104" s="92" t="e">
        <f t="shared" si="5"/>
        <v>#DIV/0!</v>
      </c>
      <c r="V104" s="203"/>
      <c r="W104" s="203"/>
    </row>
    <row r="105" spans="1:23" s="129" customFormat="1" ht="15.75" x14ac:dyDescent="0.2">
      <c r="A105" s="175"/>
      <c r="B105" s="176"/>
      <c r="C105" s="176"/>
      <c r="D105" s="176"/>
      <c r="E105" s="177"/>
      <c r="F105" s="212"/>
      <c r="G105" s="212"/>
      <c r="H105" s="212"/>
      <c r="I105" s="180"/>
      <c r="J105" s="180"/>
      <c r="K105" s="180"/>
      <c r="L105" s="213"/>
      <c r="M105" s="204"/>
      <c r="N105" s="201"/>
      <c r="O105" s="173">
        <f>'[1]REALISASI FISIK AGUSTUS 20 '!S105</f>
        <v>0</v>
      </c>
      <c r="P105" s="123"/>
      <c r="Q105" s="124"/>
      <c r="R105" s="123"/>
      <c r="S105" s="124"/>
      <c r="T105" s="125"/>
      <c r="U105" s="126"/>
      <c r="V105" s="205"/>
      <c r="W105" s="205"/>
    </row>
    <row r="106" spans="1:23" ht="25.5" customHeight="1" x14ac:dyDescent="0.2">
      <c r="A106" s="67" t="s">
        <v>17</v>
      </c>
      <c r="B106" s="68" t="s">
        <v>68</v>
      </c>
      <c r="C106" s="68" t="s">
        <v>69</v>
      </c>
      <c r="D106" s="68">
        <v>38</v>
      </c>
      <c r="E106" s="76">
        <v>10</v>
      </c>
      <c r="F106" s="96" t="s">
        <v>76</v>
      </c>
      <c r="G106" s="96" t="s">
        <v>20</v>
      </c>
      <c r="H106" s="96" t="s">
        <v>23</v>
      </c>
      <c r="I106" s="96" t="s">
        <v>172</v>
      </c>
      <c r="J106" s="97"/>
      <c r="K106" s="97"/>
      <c r="L106" s="98" t="s">
        <v>175</v>
      </c>
      <c r="M106" s="202"/>
      <c r="N106" s="146">
        <f>N107</f>
        <v>0</v>
      </c>
      <c r="O106" s="89">
        <f>'[1]REALISASI FISIK AGUSTUS 20 '!S106</f>
        <v>0</v>
      </c>
      <c r="P106" s="90" t="e">
        <f>O106/N106</f>
        <v>#DIV/0!</v>
      </c>
      <c r="Q106" s="89">
        <f>Q107</f>
        <v>0</v>
      </c>
      <c r="R106" s="90" t="e">
        <f>Q106/N106</f>
        <v>#DIV/0!</v>
      </c>
      <c r="S106" s="89">
        <f>O106+Q106</f>
        <v>0</v>
      </c>
      <c r="T106" s="91" t="e">
        <f>S106/N106</f>
        <v>#DIV/0!</v>
      </c>
      <c r="U106" s="92" t="e">
        <f>T106</f>
        <v>#DIV/0!</v>
      </c>
      <c r="V106" s="203"/>
      <c r="W106" s="203"/>
    </row>
    <row r="107" spans="1:23" ht="15.75" x14ac:dyDescent="0.2">
      <c r="A107" s="111" t="s">
        <v>17</v>
      </c>
      <c r="B107" s="112" t="s">
        <v>68</v>
      </c>
      <c r="C107" s="112" t="s">
        <v>69</v>
      </c>
      <c r="D107" s="112">
        <v>38</v>
      </c>
      <c r="E107" s="113">
        <v>10</v>
      </c>
      <c r="F107" s="114" t="s">
        <v>76</v>
      </c>
      <c r="G107" s="114" t="s">
        <v>20</v>
      </c>
      <c r="H107" s="114" t="s">
        <v>23</v>
      </c>
      <c r="I107" s="115" t="s">
        <v>172</v>
      </c>
      <c r="J107" s="115" t="s">
        <v>100</v>
      </c>
      <c r="K107" s="115"/>
      <c r="L107" s="116" t="s">
        <v>176</v>
      </c>
      <c r="M107" s="202"/>
      <c r="N107" s="134">
        <v>0</v>
      </c>
      <c r="O107" s="89">
        <f>'[1]REALISASI FISIK AGUSTUS 20 '!S107</f>
        <v>0</v>
      </c>
      <c r="P107" s="90" t="e">
        <f>O107/N107</f>
        <v>#DIV/0!</v>
      </c>
      <c r="Q107" s="89">
        <v>0</v>
      </c>
      <c r="R107" s="90" t="e">
        <f>Q107/N107</f>
        <v>#DIV/0!</v>
      </c>
      <c r="S107" s="89">
        <f>O107+Q107</f>
        <v>0</v>
      </c>
      <c r="T107" s="91" t="e">
        <f>S107/N107</f>
        <v>#DIV/0!</v>
      </c>
      <c r="U107" s="92" t="e">
        <f>T107</f>
        <v>#DIV/0!</v>
      </c>
      <c r="V107" s="203"/>
      <c r="W107" s="203"/>
    </row>
    <row r="108" spans="1:23" s="129" customFormat="1" ht="15.75" x14ac:dyDescent="0.2">
      <c r="A108" s="175"/>
      <c r="B108" s="176"/>
      <c r="C108" s="176"/>
      <c r="D108" s="176"/>
      <c r="E108" s="177"/>
      <c r="F108" s="212"/>
      <c r="G108" s="212"/>
      <c r="H108" s="212"/>
      <c r="I108" s="180"/>
      <c r="J108" s="180"/>
      <c r="K108" s="180"/>
      <c r="L108" s="213"/>
      <c r="M108" s="204"/>
      <c r="N108" s="201"/>
      <c r="O108" s="173">
        <f>'[1]REALISASI FISIK AGUSTUS 20 '!S108</f>
        <v>0</v>
      </c>
      <c r="P108" s="123"/>
      <c r="Q108" s="124"/>
      <c r="R108" s="123"/>
      <c r="S108" s="124"/>
      <c r="T108" s="125"/>
      <c r="U108" s="126"/>
      <c r="V108" s="205"/>
      <c r="W108" s="205"/>
    </row>
    <row r="109" spans="1:23" ht="33.75" customHeight="1" x14ac:dyDescent="0.2">
      <c r="A109" s="67" t="s">
        <v>17</v>
      </c>
      <c r="B109" s="68" t="s">
        <v>68</v>
      </c>
      <c r="C109" s="68" t="s">
        <v>69</v>
      </c>
      <c r="D109" s="68">
        <v>38</v>
      </c>
      <c r="E109" s="76">
        <v>10</v>
      </c>
      <c r="F109" s="96" t="s">
        <v>76</v>
      </c>
      <c r="G109" s="96" t="s">
        <v>20</v>
      </c>
      <c r="H109" s="96" t="s">
        <v>23</v>
      </c>
      <c r="I109" s="96" t="s">
        <v>172</v>
      </c>
      <c r="J109" s="97"/>
      <c r="K109" s="97"/>
      <c r="L109" s="98" t="s">
        <v>177</v>
      </c>
      <c r="M109" s="202"/>
      <c r="N109" s="146">
        <f>N110</f>
        <v>0</v>
      </c>
      <c r="O109" s="89">
        <f>'[1]REALISASI FISIK AGUSTUS 20 '!S109</f>
        <v>0</v>
      </c>
      <c r="P109" s="90" t="e">
        <f>O109/N109</f>
        <v>#DIV/0!</v>
      </c>
      <c r="Q109" s="89">
        <f>Q110</f>
        <v>0</v>
      </c>
      <c r="R109" s="90" t="e">
        <f>Q109/N109</f>
        <v>#DIV/0!</v>
      </c>
      <c r="S109" s="89">
        <f>O109+Q109</f>
        <v>0</v>
      </c>
      <c r="T109" s="91" t="e">
        <f>S109/N109</f>
        <v>#DIV/0!</v>
      </c>
      <c r="U109" s="92" t="e">
        <f>T109</f>
        <v>#DIV/0!</v>
      </c>
      <c r="V109" s="203"/>
      <c r="W109" s="203"/>
    </row>
    <row r="110" spans="1:23" ht="25.5" x14ac:dyDescent="0.2">
      <c r="A110" s="111" t="s">
        <v>17</v>
      </c>
      <c r="B110" s="112" t="s">
        <v>68</v>
      </c>
      <c r="C110" s="112" t="s">
        <v>69</v>
      </c>
      <c r="D110" s="112">
        <v>38</v>
      </c>
      <c r="E110" s="113">
        <v>10</v>
      </c>
      <c r="F110" s="114" t="s">
        <v>76</v>
      </c>
      <c r="G110" s="114" t="s">
        <v>20</v>
      </c>
      <c r="H110" s="114" t="s">
        <v>23</v>
      </c>
      <c r="I110" s="115" t="s">
        <v>172</v>
      </c>
      <c r="J110" s="115" t="s">
        <v>82</v>
      </c>
      <c r="K110" s="115"/>
      <c r="L110" s="116" t="s">
        <v>178</v>
      </c>
      <c r="M110" s="202"/>
      <c r="N110" s="134">
        <v>0</v>
      </c>
      <c r="O110" s="89">
        <f>'[1]REALISASI FISIK AGUSTUS 20 '!S110</f>
        <v>0</v>
      </c>
      <c r="P110" s="90" t="e">
        <f>O110/N110</f>
        <v>#DIV/0!</v>
      </c>
      <c r="Q110" s="89">
        <f>'[2]RealisasiKeuanganMar17 '!Q102</f>
        <v>0</v>
      </c>
      <c r="R110" s="90" t="e">
        <f>Q110/N110</f>
        <v>#DIV/0!</v>
      </c>
      <c r="S110" s="89">
        <f>O110+Q110</f>
        <v>0</v>
      </c>
      <c r="T110" s="91" t="e">
        <f>S110/N110</f>
        <v>#DIV/0!</v>
      </c>
      <c r="U110" s="92" t="e">
        <f>T110</f>
        <v>#DIV/0!</v>
      </c>
      <c r="V110" s="203"/>
      <c r="W110" s="203"/>
    </row>
    <row r="111" spans="1:23" s="129" customFormat="1" ht="15.75" x14ac:dyDescent="0.2">
      <c r="A111" s="175"/>
      <c r="B111" s="176"/>
      <c r="C111" s="176"/>
      <c r="D111" s="176"/>
      <c r="E111" s="177"/>
      <c r="F111" s="212"/>
      <c r="G111" s="212"/>
      <c r="H111" s="212"/>
      <c r="I111" s="180"/>
      <c r="J111" s="180"/>
      <c r="K111" s="180"/>
      <c r="L111" s="213"/>
      <c r="M111" s="204"/>
      <c r="N111" s="201"/>
      <c r="O111" s="173">
        <f>'[1]REALISASI FISIK AGUSTUS 20 '!S111</f>
        <v>0</v>
      </c>
      <c r="P111" s="123"/>
      <c r="Q111" s="124"/>
      <c r="R111" s="123"/>
      <c r="S111" s="124"/>
      <c r="T111" s="125"/>
      <c r="U111" s="126"/>
      <c r="V111" s="205"/>
      <c r="W111" s="205"/>
    </row>
    <row r="112" spans="1:23" ht="33.75" customHeight="1" x14ac:dyDescent="0.2">
      <c r="A112" s="67" t="s">
        <v>17</v>
      </c>
      <c r="B112" s="68" t="s">
        <v>68</v>
      </c>
      <c r="C112" s="68" t="s">
        <v>69</v>
      </c>
      <c r="D112" s="68">
        <v>38</v>
      </c>
      <c r="E112" s="76">
        <v>10</v>
      </c>
      <c r="F112" s="96" t="s">
        <v>76</v>
      </c>
      <c r="G112" s="96" t="s">
        <v>20</v>
      </c>
      <c r="H112" s="96" t="s">
        <v>23</v>
      </c>
      <c r="I112" s="96" t="s">
        <v>157</v>
      </c>
      <c r="J112" s="97"/>
      <c r="K112" s="97"/>
      <c r="L112" s="98" t="s">
        <v>179</v>
      </c>
      <c r="M112" s="202"/>
      <c r="N112" s="146">
        <f>N113</f>
        <v>0</v>
      </c>
      <c r="O112" s="89">
        <f>'[1]REALISASI FISIK AGUSTUS 20 '!S112</f>
        <v>0</v>
      </c>
      <c r="P112" s="90" t="e">
        <f>O112/N112</f>
        <v>#DIV/0!</v>
      </c>
      <c r="Q112" s="89">
        <f>Q113</f>
        <v>0</v>
      </c>
      <c r="R112" s="90" t="e">
        <f>Q112/N112</f>
        <v>#DIV/0!</v>
      </c>
      <c r="S112" s="89">
        <f>O112+Q112</f>
        <v>0</v>
      </c>
      <c r="T112" s="91" t="e">
        <f>S112/N112</f>
        <v>#DIV/0!</v>
      </c>
      <c r="U112" s="92" t="e">
        <f>T112</f>
        <v>#DIV/0!</v>
      </c>
      <c r="V112" s="203"/>
      <c r="W112" s="203"/>
    </row>
    <row r="113" spans="1:23" ht="15.75" x14ac:dyDescent="0.2">
      <c r="A113" s="111" t="s">
        <v>17</v>
      </c>
      <c r="B113" s="112" t="s">
        <v>68</v>
      </c>
      <c r="C113" s="112" t="s">
        <v>69</v>
      </c>
      <c r="D113" s="112">
        <v>38</v>
      </c>
      <c r="E113" s="113">
        <v>10</v>
      </c>
      <c r="F113" s="114" t="s">
        <v>76</v>
      </c>
      <c r="G113" s="114" t="s">
        <v>20</v>
      </c>
      <c r="H113" s="114" t="s">
        <v>23</v>
      </c>
      <c r="I113" s="115" t="s">
        <v>157</v>
      </c>
      <c r="J113" s="115" t="s">
        <v>82</v>
      </c>
      <c r="K113" s="115"/>
      <c r="L113" s="116" t="s">
        <v>180</v>
      </c>
      <c r="M113" s="202"/>
      <c r="N113" s="134">
        <v>0</v>
      </c>
      <c r="O113" s="89">
        <f>'[1]REALISASI FISIK AGUSTUS 20 '!S113</f>
        <v>0</v>
      </c>
      <c r="P113" s="90" t="e">
        <f>O113/N113</f>
        <v>#DIV/0!</v>
      </c>
      <c r="Q113" s="89">
        <v>0</v>
      </c>
      <c r="R113" s="90" t="e">
        <f>Q113/N113</f>
        <v>#DIV/0!</v>
      </c>
      <c r="S113" s="89">
        <f>O113+Q113</f>
        <v>0</v>
      </c>
      <c r="T113" s="91" t="e">
        <f>S113/N113</f>
        <v>#DIV/0!</v>
      </c>
      <c r="U113" s="92" t="e">
        <f>T113</f>
        <v>#DIV/0!</v>
      </c>
      <c r="V113" s="203"/>
      <c r="W113" s="203"/>
    </row>
    <row r="114" spans="1:23" s="129" customFormat="1" ht="15.75" x14ac:dyDescent="0.2">
      <c r="A114" s="170"/>
      <c r="B114" s="170"/>
      <c r="C114" s="170"/>
      <c r="D114" s="170"/>
      <c r="E114" s="170"/>
      <c r="F114" s="170"/>
      <c r="G114" s="170"/>
      <c r="H114" s="170"/>
      <c r="I114" s="170"/>
      <c r="J114" s="170"/>
      <c r="K114" s="170"/>
      <c r="L114" s="213"/>
      <c r="M114" s="204"/>
      <c r="N114" s="201"/>
      <c r="O114" s="173">
        <f>'[1]REALISASI FISIK AGUSTUS 20 '!S114</f>
        <v>0</v>
      </c>
      <c r="P114" s="123"/>
      <c r="Q114" s="124"/>
      <c r="R114" s="123"/>
      <c r="S114" s="124"/>
      <c r="T114" s="125"/>
      <c r="U114" s="126"/>
      <c r="V114" s="205"/>
      <c r="W114" s="205"/>
    </row>
    <row r="115" spans="1:23" ht="25.5" x14ac:dyDescent="0.2">
      <c r="A115" s="67" t="s">
        <v>17</v>
      </c>
      <c r="B115" s="68" t="s">
        <v>68</v>
      </c>
      <c r="C115" s="68" t="s">
        <v>69</v>
      </c>
      <c r="D115" s="68">
        <v>38</v>
      </c>
      <c r="E115" s="76">
        <v>10</v>
      </c>
      <c r="F115" s="96" t="s">
        <v>76</v>
      </c>
      <c r="G115" s="96" t="s">
        <v>20</v>
      </c>
      <c r="H115" s="96" t="s">
        <v>23</v>
      </c>
      <c r="I115" s="96" t="s">
        <v>181</v>
      </c>
      <c r="J115" s="115"/>
      <c r="K115" s="115"/>
      <c r="L115" s="98" t="s">
        <v>182</v>
      </c>
      <c r="M115" s="202"/>
      <c r="N115" s="146">
        <f>N116+N117</f>
        <v>40000000</v>
      </c>
      <c r="O115" s="89">
        <f>'[1]REALISASI FISIK AGUSTUS 20 '!S115</f>
        <v>0</v>
      </c>
      <c r="P115" s="90">
        <f t="shared" si="6"/>
        <v>0</v>
      </c>
      <c r="Q115" s="89">
        <f>Q116</f>
        <v>30800000</v>
      </c>
      <c r="R115" s="90">
        <f t="shared" si="7"/>
        <v>0.77</v>
      </c>
      <c r="S115" s="89">
        <f t="shared" si="8"/>
        <v>30800000</v>
      </c>
      <c r="T115" s="91">
        <f t="shared" si="9"/>
        <v>0.77</v>
      </c>
      <c r="U115" s="92">
        <f t="shared" si="5"/>
        <v>0.77</v>
      </c>
      <c r="V115" s="203"/>
      <c r="W115" s="203"/>
    </row>
    <row r="116" spans="1:23" ht="60" x14ac:dyDescent="0.2">
      <c r="A116" s="111" t="s">
        <v>17</v>
      </c>
      <c r="B116" s="112" t="s">
        <v>68</v>
      </c>
      <c r="C116" s="112" t="s">
        <v>69</v>
      </c>
      <c r="D116" s="112">
        <v>38</v>
      </c>
      <c r="E116" s="113">
        <v>10</v>
      </c>
      <c r="F116" s="115" t="s">
        <v>76</v>
      </c>
      <c r="G116" s="115" t="s">
        <v>20</v>
      </c>
      <c r="H116" s="115" t="s">
        <v>23</v>
      </c>
      <c r="I116" s="115" t="s">
        <v>181</v>
      </c>
      <c r="J116" s="115" t="s">
        <v>69</v>
      </c>
      <c r="K116" s="115"/>
      <c r="L116" s="116" t="s">
        <v>183</v>
      </c>
      <c r="M116" s="202"/>
      <c r="N116" s="134">
        <v>40000000</v>
      </c>
      <c r="O116" s="89">
        <f>'[1]REALISASI FISIK AGUSTUS 20 '!S116</f>
        <v>0</v>
      </c>
      <c r="P116" s="90">
        <f t="shared" si="6"/>
        <v>0</v>
      </c>
      <c r="Q116" s="89">
        <v>30800000</v>
      </c>
      <c r="R116" s="90">
        <f t="shared" si="7"/>
        <v>0.77</v>
      </c>
      <c r="S116" s="89">
        <f t="shared" si="8"/>
        <v>30800000</v>
      </c>
      <c r="T116" s="91">
        <f t="shared" si="9"/>
        <v>0.77</v>
      </c>
      <c r="U116" s="92">
        <v>1</v>
      </c>
      <c r="V116" s="214" t="s">
        <v>184</v>
      </c>
      <c r="W116" s="214" t="s">
        <v>185</v>
      </c>
    </row>
    <row r="117" spans="1:23" ht="15.75" x14ac:dyDescent="0.2">
      <c r="A117" s="111" t="s">
        <v>17</v>
      </c>
      <c r="B117" s="112" t="s">
        <v>68</v>
      </c>
      <c r="C117" s="112" t="s">
        <v>69</v>
      </c>
      <c r="D117" s="112">
        <v>38</v>
      </c>
      <c r="E117" s="113">
        <v>10</v>
      </c>
      <c r="F117" s="115" t="s">
        <v>76</v>
      </c>
      <c r="G117" s="115" t="s">
        <v>20</v>
      </c>
      <c r="H117" s="115" t="s">
        <v>23</v>
      </c>
      <c r="I117" s="115" t="s">
        <v>181</v>
      </c>
      <c r="J117" s="115" t="s">
        <v>68</v>
      </c>
      <c r="K117" s="115"/>
      <c r="L117" s="166" t="s">
        <v>186</v>
      </c>
      <c r="M117" s="202"/>
      <c r="N117" s="215">
        <v>0</v>
      </c>
      <c r="O117" s="89">
        <f>'[1]REALISASI FISIK AGUSTUS 20 '!S117</f>
        <v>0</v>
      </c>
      <c r="P117" s="90" t="e">
        <f t="shared" si="6"/>
        <v>#DIV/0!</v>
      </c>
      <c r="Q117" s="89">
        <f>'[2]RealisasiKeuanganMar17 '!Q100</f>
        <v>0</v>
      </c>
      <c r="R117" s="90" t="e">
        <f t="shared" si="7"/>
        <v>#DIV/0!</v>
      </c>
      <c r="S117" s="89">
        <f t="shared" si="8"/>
        <v>0</v>
      </c>
      <c r="T117" s="91" t="e">
        <f t="shared" si="9"/>
        <v>#DIV/0!</v>
      </c>
      <c r="U117" s="92" t="e">
        <f t="shared" si="5"/>
        <v>#DIV/0!</v>
      </c>
      <c r="V117" s="203"/>
      <c r="W117" s="203"/>
    </row>
    <row r="118" spans="1:23" s="129" customFormat="1" ht="15.75" x14ac:dyDescent="0.2">
      <c r="A118" s="175"/>
      <c r="B118" s="176"/>
      <c r="C118" s="176"/>
      <c r="D118" s="176"/>
      <c r="E118" s="177"/>
      <c r="F118" s="212"/>
      <c r="G118" s="212"/>
      <c r="H118" s="212"/>
      <c r="I118" s="180"/>
      <c r="J118" s="180"/>
      <c r="K118" s="180"/>
      <c r="L118" s="213"/>
      <c r="M118" s="204"/>
      <c r="N118" s="201"/>
      <c r="O118" s="173">
        <f>'[1]REALISASI FISIK AGUSTUS 20 '!S118</f>
        <v>0</v>
      </c>
      <c r="P118" s="123"/>
      <c r="Q118" s="124"/>
      <c r="R118" s="123"/>
      <c r="S118" s="124"/>
      <c r="T118" s="125"/>
      <c r="U118" s="126"/>
      <c r="V118" s="205"/>
      <c r="W118" s="205"/>
    </row>
    <row r="119" spans="1:23" ht="25.5" x14ac:dyDescent="0.2">
      <c r="A119" s="67" t="s">
        <v>17</v>
      </c>
      <c r="B119" s="68" t="s">
        <v>68</v>
      </c>
      <c r="C119" s="68" t="s">
        <v>69</v>
      </c>
      <c r="D119" s="68">
        <v>38</v>
      </c>
      <c r="E119" s="76">
        <v>10</v>
      </c>
      <c r="F119" s="96" t="s">
        <v>76</v>
      </c>
      <c r="G119" s="96" t="s">
        <v>20</v>
      </c>
      <c r="H119" s="96" t="s">
        <v>23</v>
      </c>
      <c r="I119" s="96" t="s">
        <v>187</v>
      </c>
      <c r="J119" s="97"/>
      <c r="K119" s="97"/>
      <c r="L119" s="98" t="s">
        <v>188</v>
      </c>
      <c r="M119" s="202"/>
      <c r="N119" s="146">
        <f>N120</f>
        <v>0</v>
      </c>
      <c r="O119" s="89">
        <f>'[1]REALISASI FISIK AGUSTUS 20 '!S119</f>
        <v>0</v>
      </c>
      <c r="P119" s="90" t="e">
        <f t="shared" si="6"/>
        <v>#DIV/0!</v>
      </c>
      <c r="Q119" s="89">
        <f>'[2]RealisasiKeuanganMar17 '!Q103</f>
        <v>0</v>
      </c>
      <c r="R119" s="90" t="e">
        <f t="shared" si="7"/>
        <v>#DIV/0!</v>
      </c>
      <c r="S119" s="89">
        <f t="shared" si="8"/>
        <v>0</v>
      </c>
      <c r="T119" s="91" t="e">
        <f t="shared" si="9"/>
        <v>#DIV/0!</v>
      </c>
      <c r="U119" s="92" t="e">
        <f t="shared" si="5"/>
        <v>#DIV/0!</v>
      </c>
      <c r="V119" s="203"/>
      <c r="W119" s="203"/>
    </row>
    <row r="120" spans="1:23" ht="25.5" x14ac:dyDescent="0.2">
      <c r="A120" s="111" t="s">
        <v>17</v>
      </c>
      <c r="B120" s="112" t="s">
        <v>68</v>
      </c>
      <c r="C120" s="112" t="s">
        <v>69</v>
      </c>
      <c r="D120" s="112">
        <v>38</v>
      </c>
      <c r="E120" s="113">
        <v>10</v>
      </c>
      <c r="F120" s="114" t="s">
        <v>76</v>
      </c>
      <c r="G120" s="114" t="s">
        <v>20</v>
      </c>
      <c r="H120" s="114" t="s">
        <v>23</v>
      </c>
      <c r="I120" s="115" t="s">
        <v>187</v>
      </c>
      <c r="J120" s="115" t="s">
        <v>189</v>
      </c>
      <c r="K120" s="115"/>
      <c r="L120" s="116" t="s">
        <v>190</v>
      </c>
      <c r="M120" s="202"/>
      <c r="N120" s="134">
        <v>0</v>
      </c>
      <c r="O120" s="89">
        <f>'[1]REALISASI FISIK AGUSTUS 20 '!S120</f>
        <v>0</v>
      </c>
      <c r="P120" s="90" t="e">
        <f t="shared" si="6"/>
        <v>#DIV/0!</v>
      </c>
      <c r="Q120" s="89">
        <f>'[2]RealisasiKeuanganMar17 '!Q104</f>
        <v>0</v>
      </c>
      <c r="R120" s="90" t="e">
        <f t="shared" si="7"/>
        <v>#DIV/0!</v>
      </c>
      <c r="S120" s="89">
        <f t="shared" si="8"/>
        <v>0</v>
      </c>
      <c r="T120" s="91" t="e">
        <f t="shared" si="9"/>
        <v>#DIV/0!</v>
      </c>
      <c r="U120" s="92" t="e">
        <f t="shared" si="5"/>
        <v>#DIV/0!</v>
      </c>
      <c r="V120" s="203"/>
      <c r="W120" s="203"/>
    </row>
    <row r="121" spans="1:23" ht="15.75" x14ac:dyDescent="0.2">
      <c r="A121" s="135"/>
      <c r="B121" s="135"/>
      <c r="C121" s="135"/>
      <c r="D121" s="135"/>
      <c r="E121" s="135"/>
      <c r="F121" s="135"/>
      <c r="G121" s="135"/>
      <c r="H121" s="135"/>
      <c r="I121" s="135"/>
      <c r="J121" s="135"/>
      <c r="K121" s="135"/>
      <c r="L121" s="216" t="s">
        <v>45</v>
      </c>
      <c r="M121" s="202"/>
      <c r="N121" s="134"/>
      <c r="O121" s="89">
        <f>'[1]REALISASI FISIK AGUSTUS 20 '!S121</f>
        <v>731963325</v>
      </c>
      <c r="P121" s="89">
        <f>'[2]RealisasiKeuanganMar17 '!P105</f>
        <v>0</v>
      </c>
      <c r="Q121" s="89">
        <f>Q13</f>
        <v>103745920</v>
      </c>
      <c r="R121" s="89">
        <f>'[2]RealisasiKeuanganMar17 '!R105</f>
        <v>0</v>
      </c>
      <c r="S121" s="89">
        <f>S13</f>
        <v>835709245</v>
      </c>
      <c r="T121" s="91"/>
      <c r="U121" s="92"/>
      <c r="V121" s="203"/>
      <c r="W121" s="203"/>
    </row>
    <row r="122" spans="1:23" x14ac:dyDescent="0.2">
      <c r="A122" s="217"/>
      <c r="B122" s="217"/>
      <c r="C122" s="217"/>
      <c r="D122" s="217"/>
      <c r="E122" s="217"/>
      <c r="F122" s="217"/>
      <c r="G122" s="217"/>
      <c r="H122" s="217"/>
      <c r="I122" s="217"/>
      <c r="J122" s="217"/>
      <c r="K122" s="217"/>
      <c r="L122" s="218"/>
      <c r="M122" s="62"/>
      <c r="O122" s="62"/>
      <c r="P122" s="219"/>
      <c r="Q122" s="62"/>
      <c r="R122" s="62"/>
      <c r="S122" s="62"/>
      <c r="T122" s="62"/>
      <c r="U122" s="62"/>
      <c r="V122" s="220"/>
      <c r="W122" s="220"/>
    </row>
    <row r="123" spans="1:23" ht="21" customHeight="1" x14ac:dyDescent="0.2">
      <c r="A123" s="217"/>
      <c r="B123" s="217"/>
      <c r="C123" s="217"/>
      <c r="D123" s="217"/>
      <c r="E123" s="217"/>
      <c r="F123" s="217"/>
      <c r="G123" s="217"/>
      <c r="H123" s="217"/>
      <c r="I123" s="217"/>
      <c r="J123" s="217"/>
      <c r="K123" s="217"/>
      <c r="L123" s="218"/>
      <c r="M123" s="62"/>
      <c r="O123" s="62"/>
      <c r="P123" s="219"/>
      <c r="Q123" s="62"/>
      <c r="R123" s="62"/>
      <c r="S123" s="62"/>
      <c r="T123" s="62"/>
      <c r="U123" s="247"/>
      <c r="V123" s="247"/>
      <c r="W123" s="247"/>
    </row>
    <row r="124" spans="1:23" ht="21" customHeight="1" x14ac:dyDescent="0.2">
      <c r="A124" s="217"/>
      <c r="B124" s="217"/>
      <c r="C124" s="217"/>
      <c r="D124" s="217"/>
      <c r="E124" s="217"/>
      <c r="F124" s="217"/>
      <c r="G124" s="217"/>
      <c r="H124" s="217"/>
      <c r="I124" s="217"/>
      <c r="J124" s="217"/>
      <c r="K124" s="217"/>
      <c r="L124" s="218"/>
      <c r="M124" s="62"/>
      <c r="O124" s="62"/>
      <c r="P124" s="219"/>
      <c r="Q124" s="62"/>
      <c r="R124" s="62"/>
      <c r="S124" s="62"/>
      <c r="T124" s="62"/>
      <c r="U124" s="257" t="s">
        <v>191</v>
      </c>
      <c r="V124" s="257"/>
      <c r="W124" s="257"/>
    </row>
    <row r="125" spans="1:23" ht="21" customHeight="1" x14ac:dyDescent="0.2">
      <c r="A125" s="217"/>
      <c r="B125" s="217"/>
      <c r="C125" s="217"/>
      <c r="D125" s="217"/>
      <c r="E125" s="217"/>
      <c r="F125" s="217"/>
      <c r="G125" s="217"/>
      <c r="H125" s="217"/>
      <c r="I125" s="217"/>
      <c r="J125" s="217"/>
      <c r="K125" s="217"/>
      <c r="L125" s="218"/>
      <c r="M125" s="62"/>
      <c r="O125" s="62"/>
      <c r="P125" s="219"/>
      <c r="Q125" s="62"/>
      <c r="R125" s="62"/>
      <c r="S125" s="62"/>
      <c r="T125" s="62"/>
      <c r="U125" s="258" t="s">
        <v>192</v>
      </c>
      <c r="V125" s="258"/>
      <c r="W125" s="258"/>
    </row>
    <row r="126" spans="1:23" ht="21" customHeight="1" x14ac:dyDescent="0.2">
      <c r="A126" s="217"/>
      <c r="B126" s="217"/>
      <c r="C126" s="217"/>
      <c r="D126" s="217"/>
      <c r="E126" s="217"/>
      <c r="F126" s="217"/>
      <c r="G126" s="217"/>
      <c r="H126" s="217"/>
      <c r="I126" s="217"/>
      <c r="J126" s="217"/>
      <c r="K126" s="217"/>
      <c r="L126" s="218"/>
      <c r="M126" s="62"/>
      <c r="O126" s="62"/>
      <c r="P126" s="219"/>
      <c r="Q126" s="62"/>
      <c r="R126" s="62"/>
      <c r="S126" s="62"/>
      <c r="T126" s="62"/>
      <c r="U126" s="259"/>
      <c r="V126" s="259"/>
      <c r="W126" s="259"/>
    </row>
    <row r="127" spans="1:23" ht="21" customHeight="1" x14ac:dyDescent="0.2">
      <c r="A127" s="217"/>
      <c r="B127" s="217"/>
      <c r="C127" s="217"/>
      <c r="D127" s="217"/>
      <c r="E127" s="217"/>
      <c r="F127" s="217"/>
      <c r="G127" s="217"/>
      <c r="H127" s="217"/>
      <c r="I127" s="217"/>
      <c r="J127" s="217"/>
      <c r="K127" s="217"/>
      <c r="L127" s="218"/>
      <c r="M127" s="62"/>
      <c r="O127" s="62"/>
      <c r="P127" s="219"/>
      <c r="Q127" s="62"/>
      <c r="R127" s="62"/>
      <c r="S127" s="62"/>
      <c r="T127" s="62"/>
      <c r="U127" s="259"/>
      <c r="V127" s="259"/>
      <c r="W127" s="259"/>
    </row>
    <row r="128" spans="1:23" ht="15.75" x14ac:dyDescent="0.2">
      <c r="A128" s="217"/>
      <c r="B128" s="217"/>
      <c r="C128" s="217"/>
      <c r="D128" s="217"/>
      <c r="E128" s="217"/>
      <c r="F128" s="217"/>
      <c r="G128" s="217"/>
      <c r="H128" s="217"/>
      <c r="I128" s="217"/>
      <c r="J128" s="217"/>
      <c r="K128" s="217"/>
      <c r="L128" s="218"/>
      <c r="M128" s="62"/>
      <c r="O128" s="62"/>
      <c r="P128" s="219"/>
      <c r="Q128" s="62"/>
      <c r="R128" s="62"/>
      <c r="S128" s="62"/>
      <c r="T128" s="62"/>
      <c r="U128" s="260"/>
      <c r="V128" s="260"/>
      <c r="W128" s="220"/>
    </row>
    <row r="129" spans="1:23" ht="15.75" x14ac:dyDescent="0.2">
      <c r="A129" s="217"/>
      <c r="B129" s="217"/>
      <c r="C129" s="217"/>
      <c r="D129" s="217"/>
      <c r="E129" s="217"/>
      <c r="F129" s="217"/>
      <c r="G129" s="217"/>
      <c r="H129" s="217"/>
      <c r="I129" s="217"/>
      <c r="J129" s="217"/>
      <c r="K129" s="217"/>
      <c r="L129" s="218"/>
      <c r="M129" s="62"/>
      <c r="O129" s="62"/>
      <c r="P129" s="219"/>
      <c r="Q129" s="62"/>
      <c r="R129" s="62"/>
      <c r="S129" s="62"/>
      <c r="T129" s="62"/>
      <c r="U129" s="260"/>
      <c r="V129" s="260"/>
      <c r="W129" s="220"/>
    </row>
    <row r="130" spans="1:23" ht="15.75" x14ac:dyDescent="0.2">
      <c r="A130" s="217"/>
      <c r="B130" s="217"/>
      <c r="C130" s="217"/>
      <c r="D130" s="217"/>
      <c r="E130" s="217"/>
      <c r="F130" s="217"/>
      <c r="G130" s="217"/>
      <c r="H130" s="217"/>
      <c r="I130" s="217"/>
      <c r="J130" s="217"/>
      <c r="K130" s="217"/>
      <c r="L130" s="218"/>
      <c r="M130" s="62"/>
      <c r="O130" s="62"/>
      <c r="P130" s="219"/>
      <c r="Q130" s="62"/>
      <c r="R130" s="62"/>
      <c r="S130" s="62"/>
      <c r="T130" s="62"/>
      <c r="U130" s="260"/>
      <c r="V130" s="260"/>
      <c r="W130" s="220"/>
    </row>
    <row r="131" spans="1:23" ht="15.75" x14ac:dyDescent="0.2">
      <c r="A131" s="217"/>
      <c r="B131" s="217"/>
      <c r="C131" s="217"/>
      <c r="D131" s="217"/>
      <c r="E131" s="217"/>
      <c r="F131" s="217"/>
      <c r="G131" s="217"/>
      <c r="H131" s="217"/>
      <c r="I131" s="217"/>
      <c r="J131" s="217"/>
      <c r="K131" s="217"/>
      <c r="L131" s="218"/>
      <c r="M131" s="62"/>
      <c r="O131" s="62"/>
      <c r="P131" s="219"/>
      <c r="Q131" s="62"/>
      <c r="R131" s="62"/>
      <c r="S131" s="62"/>
      <c r="T131" s="62"/>
      <c r="U131" s="260"/>
      <c r="V131" s="260"/>
      <c r="W131" s="220"/>
    </row>
    <row r="132" spans="1:23" ht="13.5" customHeight="1" x14ac:dyDescent="0.2">
      <c r="A132" s="221"/>
      <c r="B132" s="221"/>
      <c r="C132" s="221"/>
      <c r="D132" s="221"/>
      <c r="E132" s="217"/>
      <c r="F132" s="217"/>
      <c r="G132" s="217"/>
      <c r="H132" s="217"/>
      <c r="I132" s="217"/>
      <c r="J132" s="217"/>
      <c r="K132" s="217"/>
      <c r="L132" s="218"/>
      <c r="M132" s="62"/>
      <c r="O132" s="62"/>
      <c r="P132" s="219"/>
      <c r="Q132" s="62"/>
      <c r="R132" s="62"/>
      <c r="S132" s="62"/>
      <c r="T132" s="62"/>
      <c r="U132" s="261" t="s">
        <v>50</v>
      </c>
      <c r="V132" s="261"/>
      <c r="W132" s="261"/>
    </row>
    <row r="133" spans="1:23" ht="38.25" customHeight="1" x14ac:dyDescent="0.2">
      <c r="A133" s="221"/>
      <c r="B133" s="221"/>
      <c r="C133" s="221"/>
      <c r="D133" s="221"/>
      <c r="E133" s="217"/>
      <c r="F133" s="217"/>
      <c r="G133" s="217"/>
      <c r="H133" s="217"/>
      <c r="I133" s="217"/>
      <c r="J133" s="217"/>
      <c r="K133" s="217"/>
      <c r="L133" s="218"/>
      <c r="M133" s="62"/>
      <c r="O133" s="62"/>
      <c r="P133" s="219"/>
      <c r="Q133" s="62"/>
      <c r="R133" s="62"/>
      <c r="S133" s="62"/>
      <c r="T133" s="62"/>
      <c r="U133" s="257" t="s">
        <v>51</v>
      </c>
      <c r="V133" s="257"/>
      <c r="W133" s="257"/>
    </row>
    <row r="134" spans="1:23" x14ac:dyDescent="0.2">
      <c r="A134" s="221"/>
      <c r="B134" s="221"/>
      <c r="C134" s="221"/>
      <c r="D134" s="221"/>
      <c r="E134" s="217"/>
      <c r="F134" s="217"/>
      <c r="G134" s="217"/>
      <c r="H134" s="217"/>
      <c r="I134" s="217"/>
      <c r="J134" s="217"/>
      <c r="K134" s="217"/>
      <c r="L134" s="218"/>
      <c r="M134" s="62"/>
      <c r="O134" s="62"/>
      <c r="P134" s="219"/>
      <c r="Q134" s="62"/>
      <c r="R134" s="62"/>
      <c r="S134" s="62"/>
      <c r="T134" s="62"/>
      <c r="U134" s="62"/>
      <c r="V134" s="220"/>
      <c r="W134" s="220"/>
    </row>
    <row r="135" spans="1:23" x14ac:dyDescent="0.2">
      <c r="A135" s="221"/>
      <c r="B135" s="221"/>
      <c r="C135" s="221"/>
      <c r="D135" s="221"/>
      <c r="E135" s="217"/>
      <c r="F135" s="217"/>
      <c r="G135" s="217"/>
      <c r="H135" s="217"/>
      <c r="I135" s="217"/>
      <c r="J135" s="217"/>
      <c r="K135" s="217"/>
      <c r="L135" s="218"/>
      <c r="M135" s="62"/>
      <c r="O135" s="62"/>
      <c r="P135" s="219"/>
      <c r="Q135" s="62"/>
      <c r="R135" s="62"/>
      <c r="S135" s="62"/>
      <c r="T135" s="62"/>
      <c r="U135" s="62"/>
      <c r="V135" s="220"/>
      <c r="W135" s="220"/>
    </row>
    <row r="136" spans="1:23" x14ac:dyDescent="0.2">
      <c r="A136" s="221"/>
      <c r="B136" s="221"/>
      <c r="C136" s="221"/>
      <c r="D136" s="221"/>
      <c r="E136" s="217"/>
      <c r="F136" s="217"/>
      <c r="G136" s="217"/>
      <c r="H136" s="217"/>
      <c r="I136" s="217"/>
      <c r="J136" s="217"/>
      <c r="K136" s="217"/>
      <c r="L136" s="218"/>
      <c r="M136" s="62"/>
      <c r="O136" s="62"/>
      <c r="P136" s="219"/>
      <c r="Q136" s="62"/>
      <c r="R136" s="62"/>
      <c r="S136" s="62"/>
      <c r="T136" s="62"/>
      <c r="U136" s="62"/>
      <c r="V136" s="220"/>
      <c r="W136" s="220"/>
    </row>
    <row r="137" spans="1:23" x14ac:dyDescent="0.2">
      <c r="A137" s="221"/>
      <c r="B137" s="221"/>
      <c r="C137" s="221"/>
      <c r="D137" s="221"/>
      <c r="E137" s="217"/>
      <c r="F137" s="217"/>
      <c r="G137" s="217"/>
      <c r="H137" s="217"/>
      <c r="I137" s="217"/>
      <c r="J137" s="217"/>
      <c r="K137" s="217"/>
      <c r="L137" s="218"/>
      <c r="M137" s="62"/>
      <c r="O137" s="62"/>
      <c r="P137" s="219"/>
      <c r="Q137" s="62"/>
      <c r="R137" s="62"/>
      <c r="S137" s="62"/>
      <c r="T137" s="62"/>
      <c r="U137" s="62"/>
      <c r="V137" s="220"/>
      <c r="W137" s="220"/>
    </row>
    <row r="138" spans="1:23" x14ac:dyDescent="0.2">
      <c r="A138" s="221"/>
      <c r="B138" s="221"/>
      <c r="C138" s="221"/>
      <c r="D138" s="221"/>
      <c r="E138" s="217"/>
      <c r="F138" s="217"/>
      <c r="G138" s="217"/>
      <c r="H138" s="217"/>
      <c r="I138" s="217"/>
      <c r="J138" s="217"/>
      <c r="K138" s="217"/>
      <c r="L138" s="218"/>
      <c r="M138" s="62"/>
      <c r="O138" s="62"/>
      <c r="P138" s="219"/>
      <c r="Q138" s="62"/>
      <c r="R138" s="62"/>
      <c r="S138" s="62"/>
      <c r="T138" s="62"/>
      <c r="U138" s="62"/>
      <c r="V138" s="220"/>
      <c r="W138" s="220"/>
    </row>
    <row r="139" spans="1:23" x14ac:dyDescent="0.2">
      <c r="A139" s="221"/>
      <c r="B139" s="221"/>
      <c r="C139" s="221"/>
      <c r="D139" s="221"/>
      <c r="E139" s="217"/>
      <c r="F139" s="217"/>
      <c r="G139" s="217"/>
      <c r="H139" s="217"/>
      <c r="I139" s="217"/>
      <c r="J139" s="217"/>
      <c r="K139" s="217"/>
      <c r="L139" s="218"/>
      <c r="M139" s="62"/>
      <c r="O139" s="62"/>
      <c r="P139" s="219"/>
      <c r="Q139" s="62"/>
      <c r="R139" s="62"/>
      <c r="S139" s="62"/>
      <c r="T139" s="62"/>
      <c r="U139" s="62"/>
      <c r="V139" s="220"/>
      <c r="W139" s="220"/>
    </row>
    <row r="140" spans="1:23" x14ac:dyDescent="0.2">
      <c r="A140" s="221"/>
      <c r="B140" s="221"/>
      <c r="C140" s="221"/>
      <c r="D140" s="221"/>
      <c r="E140" s="217"/>
      <c r="F140" s="217"/>
      <c r="G140" s="217"/>
      <c r="H140" s="217"/>
      <c r="I140" s="217"/>
      <c r="J140" s="217"/>
      <c r="K140" s="217"/>
      <c r="L140" s="218"/>
      <c r="M140" s="62"/>
      <c r="O140" s="62"/>
      <c r="P140" s="219"/>
      <c r="Q140" s="62"/>
      <c r="R140" s="62"/>
      <c r="S140" s="62"/>
      <c r="T140" s="62"/>
      <c r="U140" s="62"/>
      <c r="V140" s="220"/>
      <c r="W140" s="220"/>
    </row>
    <row r="141" spans="1:23" x14ac:dyDescent="0.2">
      <c r="A141" s="221"/>
      <c r="B141" s="221"/>
      <c r="C141" s="221"/>
      <c r="D141" s="221"/>
      <c r="E141" s="217"/>
      <c r="F141" s="217"/>
      <c r="G141" s="217"/>
      <c r="H141" s="217"/>
      <c r="I141" s="217"/>
      <c r="J141" s="217"/>
      <c r="K141" s="217"/>
      <c r="L141" s="218"/>
      <c r="M141" s="62"/>
      <c r="O141" s="62"/>
      <c r="P141" s="219"/>
      <c r="Q141" s="62"/>
      <c r="R141" s="62"/>
      <c r="S141" s="62"/>
      <c r="T141" s="62"/>
      <c r="U141" s="62"/>
      <c r="V141" s="220"/>
      <c r="W141" s="220"/>
    </row>
    <row r="142" spans="1:23" x14ac:dyDescent="0.2">
      <c r="A142" s="221"/>
      <c r="B142" s="221"/>
      <c r="C142" s="221"/>
      <c r="D142" s="221"/>
      <c r="E142" s="217"/>
      <c r="F142" s="217"/>
      <c r="G142" s="217"/>
      <c r="H142" s="217"/>
      <c r="I142" s="217"/>
      <c r="J142" s="217"/>
      <c r="K142" s="217"/>
      <c r="L142" s="218"/>
      <c r="M142" s="62"/>
      <c r="O142" s="62"/>
      <c r="P142" s="219"/>
      <c r="Q142" s="62"/>
      <c r="R142" s="62"/>
      <c r="S142" s="62"/>
      <c r="T142" s="62"/>
      <c r="U142" s="62"/>
      <c r="V142" s="220"/>
      <c r="W142" s="220"/>
    </row>
    <row r="143" spans="1:23" x14ac:dyDescent="0.2">
      <c r="A143" s="221"/>
      <c r="B143" s="221"/>
      <c r="C143" s="221"/>
      <c r="D143" s="221"/>
      <c r="E143" s="217"/>
      <c r="F143" s="217"/>
      <c r="G143" s="217"/>
      <c r="H143" s="217"/>
      <c r="I143" s="217"/>
      <c r="J143" s="217"/>
      <c r="K143" s="217"/>
      <c r="L143" s="218"/>
      <c r="M143" s="62"/>
      <c r="O143" s="62"/>
      <c r="P143" s="219"/>
      <c r="Q143" s="62"/>
      <c r="R143" s="62"/>
      <c r="S143" s="62"/>
      <c r="T143" s="62"/>
      <c r="U143" s="62"/>
      <c r="V143" s="220"/>
      <c r="W143" s="220"/>
    </row>
    <row r="144" spans="1:23" x14ac:dyDescent="0.2">
      <c r="A144" s="221"/>
      <c r="B144" s="221"/>
      <c r="C144" s="221"/>
      <c r="D144" s="221"/>
      <c r="E144" s="217"/>
      <c r="F144" s="217"/>
      <c r="G144" s="217"/>
      <c r="H144" s="217"/>
      <c r="I144" s="217"/>
      <c r="J144" s="217"/>
      <c r="K144" s="217"/>
      <c r="L144" s="218"/>
      <c r="M144" s="62"/>
      <c r="O144" s="62"/>
      <c r="P144" s="219"/>
      <c r="Q144" s="62"/>
      <c r="R144" s="62"/>
      <c r="S144" s="62"/>
      <c r="T144" s="62"/>
      <c r="U144" s="62"/>
      <c r="V144" s="220"/>
      <c r="W144" s="220"/>
    </row>
    <row r="145" spans="1:23" x14ac:dyDescent="0.2">
      <c r="A145" s="221"/>
      <c r="B145" s="221"/>
      <c r="C145" s="221"/>
      <c r="D145" s="221"/>
      <c r="E145" s="217"/>
      <c r="F145" s="217"/>
      <c r="G145" s="217"/>
      <c r="H145" s="217"/>
      <c r="I145" s="217"/>
      <c r="J145" s="217"/>
      <c r="K145" s="217"/>
      <c r="L145" s="218"/>
      <c r="M145" s="62"/>
      <c r="O145" s="62"/>
      <c r="P145" s="219"/>
      <c r="Q145" s="62"/>
      <c r="R145" s="62"/>
      <c r="S145" s="62"/>
      <c r="T145" s="62"/>
      <c r="U145" s="62"/>
      <c r="V145" s="220"/>
      <c r="W145" s="220"/>
    </row>
    <row r="146" spans="1:23" x14ac:dyDescent="0.2">
      <c r="A146" s="221"/>
      <c r="B146" s="221"/>
      <c r="C146" s="221"/>
      <c r="D146" s="221"/>
      <c r="E146" s="217"/>
      <c r="F146" s="217"/>
      <c r="G146" s="217"/>
      <c r="H146" s="217"/>
      <c r="I146" s="217"/>
      <c r="J146" s="217"/>
      <c r="K146" s="217"/>
      <c r="L146" s="218"/>
      <c r="M146" s="62"/>
      <c r="O146" s="62"/>
      <c r="P146" s="219"/>
      <c r="Q146" s="62"/>
      <c r="R146" s="62"/>
      <c r="S146" s="62"/>
      <c r="T146" s="62"/>
      <c r="U146" s="62"/>
      <c r="V146" s="220"/>
      <c r="W146" s="220"/>
    </row>
    <row r="147" spans="1:23" x14ac:dyDescent="0.2">
      <c r="A147" s="221"/>
      <c r="B147" s="221"/>
      <c r="C147" s="221"/>
      <c r="D147" s="221"/>
      <c r="E147" s="217"/>
      <c r="F147" s="217"/>
      <c r="G147" s="217"/>
      <c r="H147" s="217"/>
      <c r="I147" s="217"/>
      <c r="J147" s="217"/>
      <c r="K147" s="217"/>
      <c r="L147" s="218"/>
      <c r="M147" s="62"/>
      <c r="O147" s="62"/>
      <c r="P147" s="219"/>
      <c r="Q147" s="62"/>
      <c r="R147" s="62"/>
      <c r="S147" s="62"/>
      <c r="T147" s="62"/>
      <c r="U147" s="62"/>
      <c r="V147" s="220"/>
      <c r="W147" s="220"/>
    </row>
    <row r="148" spans="1:23" x14ac:dyDescent="0.2">
      <c r="A148" s="221"/>
      <c r="B148" s="221"/>
      <c r="C148" s="221"/>
      <c r="D148" s="221"/>
      <c r="E148" s="217"/>
      <c r="F148" s="217"/>
      <c r="G148" s="217"/>
      <c r="H148" s="217"/>
      <c r="I148" s="217"/>
      <c r="J148" s="217"/>
      <c r="K148" s="217"/>
      <c r="L148" s="218"/>
      <c r="M148" s="62"/>
      <c r="O148" s="62"/>
      <c r="P148" s="219"/>
      <c r="Q148" s="62"/>
      <c r="R148" s="62"/>
      <c r="S148" s="62"/>
      <c r="T148" s="62"/>
      <c r="U148" s="62"/>
      <c r="V148" s="220"/>
      <c r="W148" s="220"/>
    </row>
    <row r="149" spans="1:23" x14ac:dyDescent="0.2">
      <c r="A149" s="221"/>
      <c r="B149" s="221"/>
      <c r="C149" s="221"/>
      <c r="D149" s="221"/>
      <c r="E149" s="217"/>
      <c r="F149" s="217"/>
      <c r="G149" s="217"/>
      <c r="H149" s="217"/>
      <c r="I149" s="217"/>
      <c r="J149" s="217"/>
      <c r="K149" s="217"/>
      <c r="L149" s="218"/>
      <c r="M149" s="62"/>
      <c r="O149" s="62"/>
      <c r="P149" s="219"/>
      <c r="Q149" s="62"/>
      <c r="R149" s="62"/>
      <c r="S149" s="62"/>
      <c r="T149" s="62"/>
      <c r="U149" s="62"/>
      <c r="V149" s="220"/>
      <c r="W149" s="220"/>
    </row>
    <row r="150" spans="1:23" x14ac:dyDescent="0.2">
      <c r="A150" s="221"/>
      <c r="B150" s="221"/>
      <c r="C150" s="221"/>
      <c r="D150" s="221"/>
      <c r="E150" s="217"/>
      <c r="F150" s="217"/>
      <c r="G150" s="217"/>
      <c r="H150" s="217"/>
      <c r="I150" s="217"/>
      <c r="J150" s="217"/>
      <c r="K150" s="217"/>
      <c r="L150" s="218"/>
      <c r="M150" s="62"/>
      <c r="O150" s="62"/>
      <c r="P150" s="219"/>
      <c r="Q150" s="62"/>
      <c r="R150" s="62"/>
      <c r="S150" s="62"/>
      <c r="T150" s="62"/>
      <c r="U150" s="62"/>
      <c r="V150" s="220"/>
      <c r="W150" s="220"/>
    </row>
    <row r="151" spans="1:23" x14ac:dyDescent="0.2">
      <c r="A151" s="217"/>
      <c r="B151" s="217"/>
      <c r="C151" s="217"/>
      <c r="D151" s="217"/>
      <c r="E151" s="217"/>
      <c r="F151" s="217"/>
      <c r="G151" s="217"/>
      <c r="H151" s="217"/>
      <c r="I151" s="217"/>
      <c r="J151" s="217"/>
      <c r="K151" s="217"/>
      <c r="L151" s="218"/>
      <c r="M151" s="62"/>
      <c r="O151" s="62"/>
      <c r="P151" s="219"/>
      <c r="Q151" s="62"/>
      <c r="R151" s="62"/>
      <c r="S151" s="62"/>
      <c r="T151" s="62"/>
      <c r="U151" s="62"/>
      <c r="V151" s="220"/>
      <c r="W151" s="220"/>
    </row>
    <row r="152" spans="1:23" x14ac:dyDescent="0.2">
      <c r="A152" s="217"/>
      <c r="B152" s="217"/>
      <c r="C152" s="217"/>
      <c r="D152" s="217"/>
      <c r="E152" s="217"/>
      <c r="F152" s="217"/>
      <c r="G152" s="217"/>
      <c r="H152" s="217"/>
      <c r="I152" s="217"/>
      <c r="J152" s="217"/>
      <c r="K152" s="217"/>
      <c r="L152" s="218"/>
      <c r="M152" s="62"/>
      <c r="O152" s="62"/>
      <c r="P152" s="219"/>
      <c r="Q152" s="62"/>
      <c r="R152" s="62"/>
      <c r="S152" s="62"/>
      <c r="T152" s="62"/>
      <c r="U152" s="62"/>
      <c r="V152" s="220"/>
      <c r="W152" s="220"/>
    </row>
    <row r="153" spans="1:23" x14ac:dyDescent="0.2">
      <c r="A153" s="217"/>
      <c r="B153" s="217"/>
      <c r="C153" s="217"/>
      <c r="D153" s="217"/>
      <c r="E153" s="217"/>
      <c r="F153" s="217"/>
      <c r="G153" s="217"/>
      <c r="H153" s="217"/>
      <c r="I153" s="217"/>
      <c r="J153" s="217"/>
      <c r="K153" s="217"/>
      <c r="L153" s="218"/>
      <c r="M153" s="62"/>
      <c r="O153" s="62"/>
      <c r="P153" s="219"/>
      <c r="Q153" s="62"/>
      <c r="R153" s="62"/>
      <c r="S153" s="62"/>
      <c r="T153" s="62"/>
      <c r="U153" s="62"/>
      <c r="V153" s="220"/>
      <c r="W153" s="220"/>
    </row>
    <row r="154" spans="1:23" x14ac:dyDescent="0.2">
      <c r="A154" s="217"/>
      <c r="B154" s="217"/>
      <c r="C154" s="217"/>
      <c r="D154" s="217"/>
      <c r="E154" s="217"/>
      <c r="F154" s="217"/>
      <c r="G154" s="217"/>
      <c r="H154" s="217"/>
      <c r="I154" s="217"/>
      <c r="J154" s="217"/>
      <c r="K154" s="217"/>
      <c r="L154" s="218"/>
      <c r="M154" s="62"/>
      <c r="O154" s="62"/>
      <c r="P154" s="219"/>
      <c r="Q154" s="62"/>
      <c r="R154" s="62"/>
      <c r="S154" s="62"/>
      <c r="T154" s="62"/>
      <c r="U154" s="62"/>
      <c r="V154" s="220"/>
      <c r="W154" s="220"/>
    </row>
    <row r="155" spans="1:23" x14ac:dyDescent="0.2">
      <c r="M155" s="62"/>
      <c r="O155" s="62"/>
      <c r="P155" s="219"/>
      <c r="Q155" s="62"/>
      <c r="R155" s="62"/>
      <c r="S155" s="62"/>
      <c r="T155" s="62"/>
      <c r="U155" s="62"/>
      <c r="V155" s="220"/>
      <c r="W155" s="220"/>
    </row>
    <row r="156" spans="1:23" x14ac:dyDescent="0.2">
      <c r="M156" s="62"/>
      <c r="O156" s="62"/>
      <c r="P156" s="219"/>
      <c r="Q156" s="62"/>
      <c r="R156" s="62"/>
      <c r="S156" s="62"/>
      <c r="T156" s="62"/>
      <c r="U156" s="62"/>
      <c r="V156" s="220"/>
      <c r="W156" s="220"/>
    </row>
    <row r="157" spans="1:23" x14ac:dyDescent="0.2">
      <c r="M157" s="62"/>
      <c r="O157" s="62"/>
      <c r="P157" s="219"/>
      <c r="Q157" s="62"/>
      <c r="R157" s="62"/>
      <c r="S157" s="62"/>
      <c r="T157" s="62"/>
      <c r="U157" s="62"/>
      <c r="V157" s="220"/>
      <c r="W157" s="220"/>
    </row>
    <row r="158" spans="1:23" x14ac:dyDescent="0.2">
      <c r="M158" s="62"/>
      <c r="O158" s="62"/>
      <c r="P158" s="219"/>
      <c r="Q158" s="62"/>
      <c r="R158" s="62"/>
      <c r="S158" s="62"/>
      <c r="T158" s="62"/>
      <c r="U158" s="62"/>
      <c r="V158" s="220"/>
      <c r="W158" s="220"/>
    </row>
    <row r="159" spans="1:23" x14ac:dyDescent="0.2">
      <c r="M159" s="62"/>
      <c r="O159" s="62"/>
      <c r="P159" s="219"/>
      <c r="Q159" s="62"/>
      <c r="R159" s="62"/>
      <c r="S159" s="62"/>
      <c r="T159" s="62"/>
      <c r="U159" s="62"/>
      <c r="V159" s="220"/>
      <c r="W159" s="220"/>
    </row>
    <row r="160" spans="1:23" x14ac:dyDescent="0.2">
      <c r="M160" s="62"/>
      <c r="O160" s="62"/>
      <c r="P160" s="219"/>
      <c r="Q160" s="62"/>
      <c r="R160" s="62"/>
      <c r="S160" s="62"/>
      <c r="T160" s="62"/>
      <c r="U160" s="62"/>
      <c r="V160" s="220"/>
      <c r="W160" s="220"/>
    </row>
    <row r="161" spans="2:23" x14ac:dyDescent="0.2">
      <c r="M161" s="62"/>
      <c r="O161" s="62"/>
      <c r="P161" s="219"/>
      <c r="Q161" s="62"/>
      <c r="R161" s="62"/>
      <c r="S161" s="62"/>
      <c r="T161" s="62"/>
      <c r="U161" s="62"/>
      <c r="V161" s="220"/>
      <c r="W161" s="220"/>
    </row>
    <row r="162" spans="2:23" x14ac:dyDescent="0.2">
      <c r="M162" s="62"/>
      <c r="O162" s="62"/>
      <c r="P162" s="219"/>
      <c r="Q162" s="62"/>
      <c r="R162" s="62"/>
      <c r="S162" s="62"/>
      <c r="T162" s="62"/>
      <c r="U162" s="62"/>
      <c r="V162" s="220"/>
      <c r="W162" s="220"/>
    </row>
    <row r="163" spans="2:23" x14ac:dyDescent="0.2">
      <c r="M163" s="62"/>
      <c r="O163" s="62"/>
      <c r="P163" s="219"/>
      <c r="Q163" s="62"/>
      <c r="R163" s="62"/>
      <c r="S163" s="62"/>
      <c r="T163" s="62"/>
      <c r="U163" s="62"/>
      <c r="V163" s="220"/>
      <c r="W163" s="220"/>
    </row>
    <row r="164" spans="2:23" x14ac:dyDescent="0.2">
      <c r="M164" s="62"/>
      <c r="O164" s="62"/>
      <c r="P164" s="219"/>
      <c r="Q164" s="62"/>
      <c r="R164" s="62"/>
      <c r="S164" s="62"/>
      <c r="T164" s="62"/>
      <c r="U164" s="62"/>
      <c r="V164" s="220"/>
      <c r="W164" s="220"/>
    </row>
    <row r="165" spans="2:23" x14ac:dyDescent="0.2">
      <c r="M165" s="62"/>
      <c r="O165" s="62"/>
      <c r="P165" s="219"/>
      <c r="Q165" s="62"/>
      <c r="R165" s="62"/>
      <c r="S165" s="62"/>
      <c r="T165" s="62"/>
      <c r="U165" s="62"/>
      <c r="V165" s="220"/>
      <c r="W165" s="220"/>
    </row>
    <row r="166" spans="2:23" x14ac:dyDescent="0.2">
      <c r="M166" s="62"/>
      <c r="O166" s="62"/>
      <c r="P166" s="219"/>
      <c r="Q166" s="62"/>
      <c r="R166" s="62"/>
      <c r="S166" s="62"/>
      <c r="T166" s="62"/>
      <c r="U166" s="62"/>
      <c r="V166" s="220"/>
      <c r="W166" s="220"/>
    </row>
    <row r="167" spans="2:23" x14ac:dyDescent="0.2">
      <c r="M167" s="62"/>
      <c r="O167" s="62"/>
      <c r="P167" s="219"/>
      <c r="Q167" s="62"/>
      <c r="R167" s="62"/>
      <c r="S167" s="62"/>
      <c r="T167" s="62"/>
      <c r="U167" s="62"/>
      <c r="V167" s="220"/>
      <c r="W167" s="220"/>
    </row>
    <row r="168" spans="2:23" x14ac:dyDescent="0.2">
      <c r="M168" s="62"/>
      <c r="O168" s="62"/>
      <c r="P168" s="219"/>
      <c r="Q168" s="62"/>
      <c r="R168" s="62"/>
      <c r="S168" s="62"/>
      <c r="T168" s="62"/>
      <c r="U168" s="62"/>
      <c r="V168" s="220"/>
      <c r="W168" s="220"/>
    </row>
    <row r="169" spans="2:23" x14ac:dyDescent="0.2">
      <c r="M169" s="62"/>
      <c r="O169" s="62"/>
      <c r="P169" s="219"/>
      <c r="Q169" s="62"/>
      <c r="R169" s="62"/>
      <c r="S169" s="62"/>
      <c r="T169" s="62"/>
      <c r="U169" s="62"/>
      <c r="V169" s="220"/>
      <c r="W169" s="220"/>
    </row>
    <row r="170" spans="2:23" x14ac:dyDescent="0.2">
      <c r="M170" s="62"/>
      <c r="O170" s="62"/>
      <c r="P170" s="219"/>
      <c r="Q170" s="62"/>
      <c r="R170" s="62"/>
      <c r="S170" s="62"/>
      <c r="T170" s="62"/>
      <c r="U170" s="62"/>
      <c r="V170" s="220"/>
      <c r="W170" s="220"/>
    </row>
    <row r="171" spans="2:23" x14ac:dyDescent="0.2">
      <c r="M171" s="62"/>
      <c r="O171" s="62"/>
      <c r="P171" s="219"/>
      <c r="Q171" s="62"/>
      <c r="R171" s="62"/>
      <c r="S171" s="62"/>
      <c r="T171" s="62"/>
      <c r="U171" s="62"/>
      <c r="V171" s="220"/>
      <c r="W171" s="220"/>
    </row>
    <row r="172" spans="2:23" x14ac:dyDescent="0.2">
      <c r="M172" s="62"/>
      <c r="O172" s="62"/>
      <c r="P172" s="219"/>
      <c r="Q172" s="62"/>
      <c r="R172" s="62"/>
      <c r="S172" s="62"/>
      <c r="T172" s="62"/>
      <c r="U172" s="62"/>
      <c r="V172" s="220"/>
      <c r="W172" s="220"/>
    </row>
    <row r="173" spans="2:23" x14ac:dyDescent="0.2">
      <c r="M173" s="62"/>
      <c r="O173" s="62"/>
      <c r="P173" s="219"/>
      <c r="Q173" s="62"/>
      <c r="R173" s="62"/>
      <c r="S173" s="62"/>
      <c r="T173" s="62"/>
      <c r="U173" s="62"/>
      <c r="V173" s="220"/>
      <c r="W173" s="220"/>
    </row>
    <row r="174" spans="2:23" x14ac:dyDescent="0.2">
      <c r="M174" s="62"/>
      <c r="O174" s="62"/>
      <c r="P174" s="219"/>
      <c r="Q174" s="62"/>
      <c r="R174" s="62"/>
      <c r="S174" s="62"/>
      <c r="T174" s="62"/>
      <c r="U174" s="62"/>
      <c r="V174" s="220"/>
      <c r="W174" s="220"/>
    </row>
    <row r="175" spans="2:23" x14ac:dyDescent="0.2">
      <c r="B175" s="222"/>
      <c r="C175" s="222"/>
      <c r="D175" s="222"/>
      <c r="E175" s="222"/>
      <c r="F175" s="222"/>
      <c r="G175" s="222"/>
      <c r="H175" s="222"/>
      <c r="I175" s="222"/>
      <c r="J175" s="222"/>
      <c r="K175" s="222"/>
      <c r="M175" s="62"/>
      <c r="O175" s="62"/>
      <c r="P175" s="219"/>
      <c r="Q175" s="62"/>
      <c r="R175" s="62"/>
      <c r="S175" s="62"/>
      <c r="T175" s="62"/>
      <c r="U175" s="62"/>
      <c r="V175" s="220"/>
      <c r="W175" s="220"/>
    </row>
    <row r="176" spans="2:23" x14ac:dyDescent="0.2">
      <c r="B176" s="222"/>
      <c r="C176" s="222"/>
      <c r="D176" s="222"/>
      <c r="E176" s="222"/>
      <c r="F176" s="222"/>
      <c r="G176" s="222"/>
      <c r="H176" s="222"/>
      <c r="I176" s="222"/>
      <c r="J176" s="222"/>
      <c r="K176" s="222"/>
      <c r="M176" s="62"/>
      <c r="O176" s="62"/>
      <c r="P176" s="219"/>
      <c r="Q176" s="62"/>
      <c r="R176" s="62"/>
      <c r="S176" s="62"/>
      <c r="T176" s="62"/>
      <c r="U176" s="62"/>
      <c r="V176" s="220"/>
      <c r="W176" s="220"/>
    </row>
    <row r="177" spans="2:23" x14ac:dyDescent="0.2">
      <c r="B177" s="222"/>
      <c r="C177" s="222"/>
      <c r="D177" s="222"/>
      <c r="E177" s="222"/>
      <c r="F177" s="222"/>
      <c r="G177" s="222"/>
      <c r="H177" s="222"/>
      <c r="I177" s="222"/>
      <c r="J177" s="222"/>
      <c r="K177" s="222"/>
      <c r="M177" s="62"/>
      <c r="O177" s="62"/>
      <c r="P177" s="219"/>
      <c r="Q177" s="62"/>
      <c r="R177" s="62"/>
      <c r="S177" s="62"/>
      <c r="T177" s="62"/>
      <c r="U177" s="62"/>
      <c r="V177" s="220"/>
      <c r="W177" s="220"/>
    </row>
    <row r="178" spans="2:23" x14ac:dyDescent="0.2">
      <c r="B178" s="222"/>
      <c r="C178" s="222"/>
      <c r="D178" s="222"/>
      <c r="E178" s="222"/>
      <c r="F178" s="222"/>
      <c r="G178" s="222"/>
      <c r="H178" s="222"/>
      <c r="I178" s="222"/>
      <c r="J178" s="222"/>
      <c r="K178" s="222"/>
      <c r="M178" s="62"/>
      <c r="O178" s="62"/>
      <c r="P178" s="219"/>
      <c r="Q178" s="62"/>
      <c r="R178" s="62"/>
      <c r="S178" s="62"/>
      <c r="T178" s="62"/>
      <c r="U178" s="62"/>
      <c r="V178" s="220"/>
      <c r="W178" s="220"/>
    </row>
    <row r="179" spans="2:23" x14ac:dyDescent="0.2">
      <c r="B179" s="222"/>
      <c r="C179" s="222"/>
      <c r="D179" s="222"/>
      <c r="E179" s="222"/>
      <c r="F179" s="222"/>
      <c r="G179" s="222"/>
      <c r="H179" s="222"/>
      <c r="I179" s="222"/>
      <c r="J179" s="222"/>
      <c r="K179" s="222"/>
      <c r="M179" s="62"/>
      <c r="O179" s="62"/>
      <c r="P179" s="219"/>
      <c r="Q179" s="62"/>
      <c r="R179" s="62"/>
      <c r="S179" s="62"/>
      <c r="T179" s="62"/>
      <c r="U179" s="62"/>
      <c r="V179" s="220"/>
      <c r="W179" s="220"/>
    </row>
    <row r="180" spans="2:23" x14ac:dyDescent="0.2">
      <c r="B180" s="222"/>
      <c r="C180" s="222"/>
      <c r="D180" s="222"/>
      <c r="E180" s="222"/>
      <c r="F180" s="222"/>
      <c r="G180" s="222"/>
      <c r="H180" s="222"/>
      <c r="I180" s="222"/>
      <c r="J180" s="222"/>
      <c r="K180" s="222"/>
      <c r="M180" s="62"/>
      <c r="O180" s="62"/>
      <c r="P180" s="219"/>
      <c r="Q180" s="62"/>
      <c r="R180" s="62"/>
      <c r="S180" s="62"/>
      <c r="T180" s="62"/>
      <c r="U180" s="62"/>
      <c r="V180" s="220"/>
      <c r="W180" s="220"/>
    </row>
    <row r="181" spans="2:23" x14ac:dyDescent="0.2">
      <c r="B181" s="222"/>
      <c r="C181" s="222"/>
      <c r="D181" s="222"/>
      <c r="E181" s="222"/>
      <c r="F181" s="222"/>
      <c r="G181" s="222"/>
      <c r="H181" s="222"/>
      <c r="I181" s="222"/>
      <c r="J181" s="222"/>
      <c r="K181" s="222"/>
      <c r="M181" s="62"/>
      <c r="O181" s="62"/>
      <c r="P181" s="219"/>
      <c r="Q181" s="62"/>
      <c r="R181" s="62"/>
      <c r="S181" s="62"/>
      <c r="T181" s="62"/>
      <c r="U181" s="62"/>
      <c r="V181" s="220"/>
      <c r="W181" s="220"/>
    </row>
    <row r="182" spans="2:23" x14ac:dyDescent="0.2">
      <c r="B182" s="222"/>
      <c r="C182" s="222"/>
      <c r="D182" s="222"/>
      <c r="E182" s="222"/>
      <c r="F182" s="222"/>
      <c r="G182" s="222"/>
      <c r="H182" s="222"/>
      <c r="I182" s="222"/>
      <c r="J182" s="222"/>
      <c r="K182" s="222"/>
      <c r="M182" s="62"/>
      <c r="O182" s="62"/>
      <c r="P182" s="219"/>
      <c r="Q182" s="62"/>
      <c r="R182" s="62"/>
      <c r="S182" s="62"/>
      <c r="T182" s="62"/>
      <c r="U182" s="62"/>
      <c r="V182" s="220"/>
      <c r="W182" s="220"/>
    </row>
    <row r="183" spans="2:23" x14ac:dyDescent="0.2">
      <c r="B183" s="222"/>
      <c r="C183" s="222"/>
      <c r="D183" s="222"/>
      <c r="E183" s="222"/>
      <c r="F183" s="222"/>
      <c r="G183" s="222"/>
      <c r="H183" s="222"/>
      <c r="I183" s="222"/>
      <c r="J183" s="222"/>
      <c r="K183" s="222"/>
      <c r="M183" s="62"/>
      <c r="O183" s="62"/>
      <c r="P183" s="219"/>
      <c r="Q183" s="62"/>
      <c r="R183" s="62"/>
      <c r="S183" s="62"/>
      <c r="T183" s="62"/>
      <c r="U183" s="62"/>
      <c r="V183" s="220"/>
      <c r="W183" s="220"/>
    </row>
    <row r="184" spans="2:23" x14ac:dyDescent="0.2">
      <c r="B184" s="222"/>
      <c r="C184" s="222"/>
      <c r="D184" s="222"/>
      <c r="E184" s="222"/>
      <c r="F184" s="222"/>
      <c r="G184" s="222"/>
      <c r="H184" s="222"/>
      <c r="I184" s="222"/>
      <c r="J184" s="222"/>
      <c r="K184" s="222"/>
      <c r="M184" s="62"/>
      <c r="O184" s="62"/>
      <c r="P184" s="219"/>
      <c r="Q184" s="62"/>
      <c r="R184" s="62"/>
      <c r="S184" s="62"/>
      <c r="T184" s="62"/>
      <c r="U184" s="62"/>
      <c r="V184" s="220"/>
      <c r="W184" s="220"/>
    </row>
    <row r="185" spans="2:23" x14ac:dyDescent="0.2">
      <c r="B185" s="222"/>
      <c r="C185" s="222"/>
      <c r="D185" s="222"/>
      <c r="E185" s="222"/>
      <c r="F185" s="222"/>
      <c r="G185" s="222"/>
      <c r="H185" s="222"/>
      <c r="I185" s="222"/>
      <c r="J185" s="222"/>
      <c r="K185" s="222"/>
      <c r="L185" s="225"/>
      <c r="M185" s="62"/>
      <c r="O185" s="62"/>
      <c r="P185" s="219"/>
      <c r="Q185" s="62"/>
      <c r="R185" s="62"/>
      <c r="S185" s="62"/>
      <c r="T185" s="62"/>
      <c r="U185" s="62"/>
      <c r="V185" s="220"/>
      <c r="W185" s="220"/>
    </row>
    <row r="186" spans="2:23" x14ac:dyDescent="0.2">
      <c r="B186" s="222"/>
      <c r="C186" s="222"/>
      <c r="D186" s="222"/>
      <c r="E186" s="222"/>
      <c r="F186" s="222"/>
      <c r="G186" s="222"/>
      <c r="H186" s="222"/>
      <c r="I186" s="222"/>
      <c r="J186" s="222"/>
      <c r="K186" s="222"/>
      <c r="L186" s="225"/>
      <c r="M186" s="62"/>
      <c r="O186" s="62"/>
      <c r="P186" s="219"/>
      <c r="Q186" s="62"/>
      <c r="R186" s="62"/>
      <c r="S186" s="62"/>
      <c r="T186" s="62"/>
      <c r="U186" s="62"/>
      <c r="V186" s="220"/>
      <c r="W186" s="220"/>
    </row>
    <row r="187" spans="2:23" x14ac:dyDescent="0.2">
      <c r="B187" s="222"/>
      <c r="C187" s="222"/>
      <c r="D187" s="222"/>
      <c r="E187" s="222"/>
      <c r="F187" s="222"/>
      <c r="G187" s="222"/>
      <c r="H187" s="222"/>
      <c r="I187" s="222"/>
      <c r="J187" s="222"/>
      <c r="K187" s="222"/>
      <c r="L187" s="225"/>
      <c r="M187" s="62"/>
      <c r="O187" s="62"/>
      <c r="P187" s="219"/>
      <c r="Q187" s="62"/>
      <c r="R187" s="62"/>
      <c r="S187" s="62"/>
      <c r="T187" s="62"/>
      <c r="U187" s="62"/>
      <c r="V187" s="220"/>
      <c r="W187" s="220"/>
    </row>
    <row r="188" spans="2:23" x14ac:dyDescent="0.2">
      <c r="B188" s="222"/>
      <c r="C188" s="222"/>
      <c r="D188" s="222"/>
      <c r="E188" s="222"/>
      <c r="F188" s="222"/>
      <c r="G188" s="222"/>
      <c r="H188" s="222"/>
      <c r="I188" s="222"/>
      <c r="J188" s="222"/>
      <c r="K188" s="222"/>
      <c r="L188" s="225"/>
    </row>
    <row r="189" spans="2:23" x14ac:dyDescent="0.2">
      <c r="B189" s="222"/>
      <c r="C189" s="222"/>
      <c r="D189" s="222"/>
      <c r="E189" s="222"/>
      <c r="F189" s="222"/>
      <c r="G189" s="222"/>
      <c r="H189" s="222"/>
      <c r="I189" s="222"/>
      <c r="J189" s="222"/>
      <c r="K189" s="222"/>
      <c r="L189" s="225"/>
    </row>
    <row r="190" spans="2:23" x14ac:dyDescent="0.2">
      <c r="B190" s="222"/>
      <c r="C190" s="222"/>
      <c r="D190" s="222"/>
      <c r="E190" s="222"/>
      <c r="F190" s="222"/>
      <c r="G190" s="222"/>
      <c r="H190" s="222"/>
      <c r="I190" s="222"/>
      <c r="J190" s="222"/>
      <c r="K190" s="222"/>
      <c r="L190" s="225"/>
    </row>
    <row r="191" spans="2:23" x14ac:dyDescent="0.2">
      <c r="B191" s="222"/>
      <c r="C191" s="222"/>
      <c r="D191" s="222"/>
      <c r="E191" s="222"/>
      <c r="F191" s="222"/>
      <c r="G191" s="222"/>
      <c r="H191" s="222"/>
      <c r="I191" s="222"/>
      <c r="J191" s="222"/>
      <c r="K191" s="222"/>
      <c r="L191" s="225"/>
    </row>
    <row r="192" spans="2:23" x14ac:dyDescent="0.2">
      <c r="B192" s="222"/>
      <c r="C192" s="222"/>
      <c r="D192" s="222"/>
      <c r="E192" s="222"/>
      <c r="F192" s="222"/>
      <c r="G192" s="222"/>
      <c r="H192" s="222"/>
      <c r="I192" s="222"/>
      <c r="J192" s="222"/>
      <c r="K192" s="222"/>
      <c r="L192" s="225"/>
    </row>
    <row r="193" spans="2:12" x14ac:dyDescent="0.2">
      <c r="B193" s="222"/>
      <c r="C193" s="222"/>
      <c r="D193" s="222"/>
      <c r="E193" s="222"/>
      <c r="F193" s="222"/>
      <c r="G193" s="222"/>
      <c r="H193" s="222"/>
      <c r="I193" s="222"/>
      <c r="J193" s="222"/>
      <c r="K193" s="222"/>
      <c r="L193" s="225"/>
    </row>
    <row r="194" spans="2:12" x14ac:dyDescent="0.2">
      <c r="B194" s="222"/>
      <c r="C194" s="222"/>
      <c r="D194" s="222"/>
      <c r="E194" s="222"/>
      <c r="F194" s="222"/>
      <c r="G194" s="222"/>
      <c r="H194" s="222"/>
      <c r="I194" s="222"/>
      <c r="J194" s="222"/>
      <c r="K194" s="222"/>
      <c r="L194" s="225"/>
    </row>
    <row r="195" spans="2:12" x14ac:dyDescent="0.2">
      <c r="B195" s="222"/>
      <c r="C195" s="222"/>
      <c r="D195" s="222"/>
      <c r="E195" s="222"/>
      <c r="F195" s="222"/>
      <c r="G195" s="222"/>
      <c r="H195" s="222"/>
      <c r="I195" s="222"/>
      <c r="J195" s="222"/>
      <c r="K195" s="222"/>
      <c r="L195" s="225"/>
    </row>
    <row r="196" spans="2:12" x14ac:dyDescent="0.2">
      <c r="B196" s="222"/>
      <c r="C196" s="222"/>
      <c r="D196" s="222"/>
      <c r="E196" s="222"/>
      <c r="F196" s="222"/>
      <c r="G196" s="222"/>
      <c r="H196" s="222"/>
      <c r="I196" s="222"/>
      <c r="J196" s="222"/>
      <c r="K196" s="222"/>
      <c r="L196" s="225"/>
    </row>
    <row r="197" spans="2:12" x14ac:dyDescent="0.2">
      <c r="B197" s="222"/>
      <c r="C197" s="222"/>
      <c r="D197" s="222"/>
      <c r="E197" s="222"/>
      <c r="F197" s="222"/>
      <c r="G197" s="222"/>
      <c r="H197" s="222"/>
      <c r="I197" s="222"/>
      <c r="J197" s="222"/>
      <c r="K197" s="222"/>
      <c r="L197" s="225"/>
    </row>
    <row r="198" spans="2:12" x14ac:dyDescent="0.2">
      <c r="B198" s="222"/>
      <c r="C198" s="222"/>
      <c r="D198" s="222"/>
      <c r="E198" s="222"/>
      <c r="F198" s="222"/>
      <c r="G198" s="222"/>
      <c r="H198" s="222"/>
      <c r="I198" s="222"/>
      <c r="J198" s="222"/>
      <c r="K198" s="222"/>
      <c r="L198" s="225"/>
    </row>
    <row r="199" spans="2:12" x14ac:dyDescent="0.2">
      <c r="B199" s="222"/>
      <c r="C199" s="222"/>
      <c r="D199" s="222"/>
      <c r="E199" s="222"/>
      <c r="F199" s="222"/>
      <c r="G199" s="222"/>
      <c r="H199" s="222"/>
      <c r="I199" s="222"/>
      <c r="J199" s="222"/>
      <c r="K199" s="222"/>
      <c r="L199" s="225"/>
    </row>
  </sheetData>
  <mergeCells count="22">
    <mergeCell ref="A1:W1"/>
    <mergeCell ref="A2:W2"/>
    <mergeCell ref="A3:W3"/>
    <mergeCell ref="A4:W4"/>
    <mergeCell ref="A6:K9"/>
    <mergeCell ref="L6:L9"/>
    <mergeCell ref="M6:M9"/>
    <mergeCell ref="N6:N9"/>
    <mergeCell ref="O6:U6"/>
    <mergeCell ref="V6:V9"/>
    <mergeCell ref="W6:W9"/>
    <mergeCell ref="O7:P7"/>
    <mergeCell ref="Q7:R7"/>
    <mergeCell ref="S7:U7"/>
    <mergeCell ref="O8:P8"/>
    <mergeCell ref="Q8:R8"/>
    <mergeCell ref="S8:T8"/>
    <mergeCell ref="U123:W123"/>
    <mergeCell ref="U124:W124"/>
    <mergeCell ref="U125:W125"/>
    <mergeCell ref="U132:W132"/>
    <mergeCell ref="U133:W133"/>
  </mergeCells>
  <pageMargins left="0.27559055118110237" right="0.15748031496062992" top="0.47244094488188981" bottom="0.47244094488188981" header="0.31496062992125984" footer="0.31496062992125984"/>
  <pageSetup paperSize="5" scale="37" orientation="portrait" horizontalDpi="4294967293" r:id="rId1"/>
  <rowBreaks count="1" manualBreakCount="1">
    <brk id="110" max="22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PKK TW 3 20</vt:lpstr>
      <vt:lpstr>REALISASI FISIK SEPTEMBER 20</vt:lpstr>
      <vt:lpstr>Sheet1</vt:lpstr>
      <vt:lpstr>'PKK TW 3 20'!Print_Area</vt:lpstr>
      <vt:lpstr>'REALISASI FISIK SEPTEMBER 20'!Print_Area</vt:lpstr>
      <vt:lpstr>'PKK TW 3 20'!Print_Titles</vt:lpstr>
      <vt:lpstr>'REALISASI FISIK SEPTEMBER 20'!Print_Titles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ismail - [2010]</cp:lastModifiedBy>
  <cp:lastPrinted>2020-10-08T03:52:11Z</cp:lastPrinted>
  <dcterms:created xsi:type="dcterms:W3CDTF">2020-10-08T00:48:19Z</dcterms:created>
  <dcterms:modified xsi:type="dcterms:W3CDTF">2020-10-08T03:54:46Z</dcterms:modified>
</cp:coreProperties>
</file>