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IDOLA\"/>
    </mc:Choice>
  </mc:AlternateContent>
  <bookViews>
    <workbookView xWindow="0" yWindow="0" windowWidth="28800" windowHeight="12435"/>
  </bookViews>
  <sheets>
    <sheet name="REKAP JAN-SEPT" sheetId="3" r:id="rId1"/>
  </sheets>
  <definedNames>
    <definedName name="_xlnm.Print_Area" localSheetId="0">'REKAP JAN-SEPT'!$A$1:$AA$113</definedName>
  </definedNames>
  <calcPr calcId="152511" iterate="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2" i="3" l="1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5" i="3"/>
  <c r="W64" i="3"/>
  <c r="W63" i="3"/>
  <c r="W61" i="3"/>
  <c r="W60" i="3"/>
  <c r="W58" i="3"/>
  <c r="W57" i="3"/>
  <c r="W56" i="3"/>
  <c r="W54" i="3"/>
  <c r="W53" i="3"/>
  <c r="W52" i="3"/>
  <c r="W51" i="3"/>
  <c r="W50" i="3"/>
  <c r="W49" i="3"/>
  <c r="W48" i="3"/>
  <c r="W47" i="3"/>
  <c r="W45" i="3"/>
  <c r="W44" i="3"/>
  <c r="W43" i="3"/>
  <c r="W42" i="3"/>
  <c r="W40" i="3"/>
  <c r="W39" i="3"/>
  <c r="W38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1" i="3"/>
  <c r="W20" i="3"/>
  <c r="W19" i="3"/>
  <c r="W17" i="3"/>
  <c r="W16" i="3"/>
  <c r="W15" i="3"/>
  <c r="W14" i="3"/>
  <c r="W12" i="3"/>
  <c r="W11" i="3"/>
  <c r="W10" i="3"/>
  <c r="W9" i="3"/>
  <c r="W8" i="3"/>
  <c r="V98" i="3"/>
  <c r="V93" i="3"/>
  <c r="V90" i="3"/>
  <c r="V87" i="3"/>
  <c r="V86" i="3"/>
  <c r="V17" i="3" s="1"/>
  <c r="V83" i="3"/>
  <c r="V79" i="3"/>
  <c r="V76" i="3"/>
  <c r="V70" i="3"/>
  <c r="V67" i="3"/>
  <c r="V63" i="3"/>
  <c r="V60" i="3"/>
  <c r="V56" i="3"/>
  <c r="V50" i="3"/>
  <c r="V47" i="3"/>
  <c r="V42" i="3"/>
  <c r="V38" i="3"/>
  <c r="V23" i="3" s="1"/>
  <c r="V16" i="3" s="1"/>
  <c r="V24" i="3"/>
  <c r="V20" i="3"/>
  <c r="V19" i="3"/>
  <c r="V15" i="3" s="1"/>
  <c r="V10" i="3"/>
  <c r="V11" i="3" s="1"/>
  <c r="V12" i="3" s="1"/>
  <c r="V14" i="3" l="1"/>
  <c r="V102" i="3" s="1"/>
  <c r="W68" i="3"/>
  <c r="U10" i="3"/>
  <c r="U11" i="3" s="1"/>
  <c r="U12" i="3" s="1"/>
  <c r="U98" i="3" l="1"/>
  <c r="U93" i="3"/>
  <c r="U90" i="3"/>
  <c r="U87" i="3"/>
  <c r="U86" i="3" s="1"/>
  <c r="U17" i="3" s="1"/>
  <c r="U83" i="3"/>
  <c r="U79" i="3"/>
  <c r="U76" i="3"/>
  <c r="U70" i="3"/>
  <c r="U67" i="3"/>
  <c r="U63" i="3"/>
  <c r="U60" i="3"/>
  <c r="U56" i="3"/>
  <c r="U50" i="3"/>
  <c r="U47" i="3"/>
  <c r="U42" i="3"/>
  <c r="U38" i="3"/>
  <c r="U24" i="3"/>
  <c r="U23" i="3"/>
  <c r="U16" i="3" s="1"/>
  <c r="U20" i="3"/>
  <c r="U19" i="3"/>
  <c r="U15" i="3" s="1"/>
  <c r="U14" i="3" s="1"/>
  <c r="U102" i="3" s="1"/>
  <c r="T10" i="3" l="1"/>
  <c r="T11" i="3" s="1"/>
  <c r="T12" i="3" s="1"/>
  <c r="T98" i="3"/>
  <c r="T93" i="3"/>
  <c r="T90" i="3"/>
  <c r="T87" i="3"/>
  <c r="T86" i="3" s="1"/>
  <c r="T17" i="3" s="1"/>
  <c r="T83" i="3"/>
  <c r="T79" i="3"/>
  <c r="T76" i="3"/>
  <c r="T70" i="3"/>
  <c r="T67" i="3"/>
  <c r="T63" i="3"/>
  <c r="T60" i="3"/>
  <c r="T56" i="3"/>
  <c r="T50" i="3"/>
  <c r="T47" i="3"/>
  <c r="T42" i="3"/>
  <c r="T38" i="3"/>
  <c r="T24" i="3"/>
  <c r="T23" i="3"/>
  <c r="T16" i="3" s="1"/>
  <c r="T20" i="3"/>
  <c r="T19" i="3" s="1"/>
  <c r="T15" i="3" s="1"/>
  <c r="T14" i="3" l="1"/>
  <c r="T102" i="3" s="1"/>
  <c r="X99" i="3"/>
  <c r="X98" i="3"/>
  <c r="X96" i="3"/>
  <c r="X95" i="3"/>
  <c r="X94" i="3"/>
  <c r="X93" i="3"/>
  <c r="X91" i="3"/>
  <c r="X90" i="3"/>
  <c r="X88" i="3"/>
  <c r="X87" i="3"/>
  <c r="X86" i="3"/>
  <c r="X84" i="3"/>
  <c r="X83" i="3"/>
  <c r="X81" i="3"/>
  <c r="X80" i="3"/>
  <c r="X77" i="3"/>
  <c r="X74" i="3"/>
  <c r="X73" i="3"/>
  <c r="X72" i="3"/>
  <c r="X71" i="3"/>
  <c r="X68" i="3"/>
  <c r="X65" i="3"/>
  <c r="X64" i="3"/>
  <c r="X61" i="3"/>
  <c r="X58" i="3"/>
  <c r="X57" i="3"/>
  <c r="X54" i="3"/>
  <c r="X53" i="3"/>
  <c r="X52" i="3"/>
  <c r="X51" i="3"/>
  <c r="X48" i="3"/>
  <c r="X45" i="3"/>
  <c r="X44" i="3"/>
  <c r="X43" i="3"/>
  <c r="X40" i="3"/>
  <c r="X39" i="3"/>
  <c r="X36" i="3"/>
  <c r="X35" i="3"/>
  <c r="X34" i="3"/>
  <c r="X33" i="3"/>
  <c r="X32" i="3"/>
  <c r="X31" i="3"/>
  <c r="X30" i="3"/>
  <c r="X29" i="3"/>
  <c r="X28" i="3"/>
  <c r="X27" i="3"/>
  <c r="X26" i="3"/>
  <c r="X25" i="3"/>
  <c r="X21" i="3"/>
  <c r="S98" i="3" l="1"/>
  <c r="S93" i="3"/>
  <c r="S90" i="3"/>
  <c r="S86" i="3" s="1"/>
  <c r="S17" i="3" s="1"/>
  <c r="S87" i="3"/>
  <c r="S83" i="3"/>
  <c r="S79" i="3"/>
  <c r="S76" i="3"/>
  <c r="S70" i="3"/>
  <c r="S67" i="3"/>
  <c r="S63" i="3"/>
  <c r="S60" i="3"/>
  <c r="S56" i="3"/>
  <c r="S50" i="3"/>
  <c r="S47" i="3"/>
  <c r="S42" i="3"/>
  <c r="S38" i="3"/>
  <c r="S24" i="3"/>
  <c r="S20" i="3"/>
  <c r="S19" i="3" s="1"/>
  <c r="S15" i="3" s="1"/>
  <c r="R98" i="3"/>
  <c r="R93" i="3"/>
  <c r="R90" i="3"/>
  <c r="R86" i="3" s="1"/>
  <c r="R17" i="3" s="1"/>
  <c r="R87" i="3"/>
  <c r="R83" i="3"/>
  <c r="R79" i="3"/>
  <c r="R76" i="3"/>
  <c r="R70" i="3"/>
  <c r="R67" i="3"/>
  <c r="R63" i="3"/>
  <c r="R60" i="3"/>
  <c r="R56" i="3"/>
  <c r="R50" i="3"/>
  <c r="R47" i="3"/>
  <c r="R42" i="3"/>
  <c r="R38" i="3"/>
  <c r="R24" i="3"/>
  <c r="R20" i="3"/>
  <c r="R19" i="3" s="1"/>
  <c r="R15" i="3" s="1"/>
  <c r="S10" i="3"/>
  <c r="S11" i="3" s="1"/>
  <c r="S12" i="3" s="1"/>
  <c r="R10" i="3"/>
  <c r="R11" i="3" s="1"/>
  <c r="R12" i="3" s="1"/>
  <c r="Q98" i="3"/>
  <c r="Q93" i="3"/>
  <c r="Q90" i="3"/>
  <c r="Q86" i="3" s="1"/>
  <c r="Q17" i="3" s="1"/>
  <c r="Q87" i="3"/>
  <c r="Q83" i="3"/>
  <c r="Q79" i="3"/>
  <c r="Q76" i="3"/>
  <c r="Q70" i="3"/>
  <c r="Q67" i="3"/>
  <c r="Q63" i="3"/>
  <c r="Q60" i="3"/>
  <c r="Q56" i="3"/>
  <c r="Q50" i="3"/>
  <c r="Q47" i="3"/>
  <c r="Q42" i="3"/>
  <c r="Q38" i="3"/>
  <c r="Q24" i="3"/>
  <c r="Q20" i="3"/>
  <c r="Q19" i="3" s="1"/>
  <c r="Q15" i="3" s="1"/>
  <c r="Q10" i="3"/>
  <c r="Q11" i="3" s="1"/>
  <c r="Q12" i="3" s="1"/>
  <c r="R23" i="3" l="1"/>
  <c r="R16" i="3" s="1"/>
  <c r="R14" i="3" s="1"/>
  <c r="R102" i="3" s="1"/>
  <c r="Q23" i="3"/>
  <c r="Q16" i="3" s="1"/>
  <c r="Q14" i="3" s="1"/>
  <c r="Q102" i="3" s="1"/>
  <c r="S23" i="3"/>
  <c r="S16" i="3" s="1"/>
  <c r="S14" i="3" s="1"/>
  <c r="S102" i="3" s="1"/>
  <c r="P98" i="3" l="1"/>
  <c r="P93" i="3"/>
  <c r="P90" i="3"/>
  <c r="P86" i="3" s="1"/>
  <c r="P17" i="3" s="1"/>
  <c r="P87" i="3"/>
  <c r="P83" i="3"/>
  <c r="P79" i="3"/>
  <c r="P76" i="3"/>
  <c r="P70" i="3"/>
  <c r="P67" i="3"/>
  <c r="P63" i="3"/>
  <c r="P60" i="3"/>
  <c r="P56" i="3"/>
  <c r="P50" i="3"/>
  <c r="P47" i="3"/>
  <c r="P42" i="3"/>
  <c r="P38" i="3"/>
  <c r="P23" i="3" s="1"/>
  <c r="P16" i="3" s="1"/>
  <c r="P24" i="3"/>
  <c r="P20" i="3"/>
  <c r="P19" i="3" s="1"/>
  <c r="P15" i="3" s="1"/>
  <c r="P10" i="3"/>
  <c r="P11" i="3" s="1"/>
  <c r="P12" i="3" s="1"/>
  <c r="O98" i="3"/>
  <c r="O93" i="3"/>
  <c r="O90" i="3"/>
  <c r="O87" i="3"/>
  <c r="O86" i="3"/>
  <c r="O17" i="3" s="1"/>
  <c r="O83" i="3"/>
  <c r="O79" i="3"/>
  <c r="O76" i="3"/>
  <c r="O70" i="3"/>
  <c r="O67" i="3"/>
  <c r="O63" i="3"/>
  <c r="O60" i="3"/>
  <c r="O56" i="3"/>
  <c r="O50" i="3"/>
  <c r="O47" i="3"/>
  <c r="O42" i="3"/>
  <c r="O38" i="3"/>
  <c r="O24" i="3"/>
  <c r="O20" i="3"/>
  <c r="O19" i="3" s="1"/>
  <c r="O15" i="3" s="1"/>
  <c r="O10" i="3"/>
  <c r="O11" i="3" s="1"/>
  <c r="O12" i="3" s="1"/>
  <c r="N98" i="3"/>
  <c r="N93" i="3"/>
  <c r="N90" i="3"/>
  <c r="N86" i="3" s="1"/>
  <c r="N17" i="3" s="1"/>
  <c r="N87" i="3"/>
  <c r="N83" i="3"/>
  <c r="N79" i="3"/>
  <c r="N76" i="3"/>
  <c r="N70" i="3"/>
  <c r="N67" i="3"/>
  <c r="W67" i="3" s="1"/>
  <c r="N63" i="3"/>
  <c r="N60" i="3"/>
  <c r="N56" i="3"/>
  <c r="N50" i="3"/>
  <c r="N47" i="3"/>
  <c r="N42" i="3"/>
  <c r="N38" i="3"/>
  <c r="N24" i="3"/>
  <c r="N20" i="3"/>
  <c r="N10" i="3"/>
  <c r="N19" i="3" l="1"/>
  <c r="X76" i="3"/>
  <c r="N23" i="3"/>
  <c r="X47" i="3"/>
  <c r="P14" i="3"/>
  <c r="P102" i="3" s="1"/>
  <c r="N15" i="3"/>
  <c r="X38" i="3"/>
  <c r="O23" i="3"/>
  <c r="O16" i="3" s="1"/>
  <c r="O14" i="3" s="1"/>
  <c r="O102" i="3" s="1"/>
  <c r="X20" i="3"/>
  <c r="N11" i="3"/>
  <c r="Y99" i="3"/>
  <c r="M98" i="3"/>
  <c r="Y98" i="3" s="1"/>
  <c r="Y95" i="3"/>
  <c r="Y94" i="3"/>
  <c r="M93" i="3"/>
  <c r="Y93" i="3" s="1"/>
  <c r="M90" i="3"/>
  <c r="M87" i="3"/>
  <c r="M86" i="3" s="1"/>
  <c r="M83" i="3"/>
  <c r="M79" i="3"/>
  <c r="X79" i="3" s="1"/>
  <c r="M76" i="3"/>
  <c r="M70" i="3"/>
  <c r="M67" i="3"/>
  <c r="M63" i="3"/>
  <c r="X63" i="3" s="1"/>
  <c r="M60" i="3"/>
  <c r="Y60" i="3" s="1"/>
  <c r="M56" i="3"/>
  <c r="Y56" i="3" s="1"/>
  <c r="M50" i="3"/>
  <c r="X50" i="3" s="1"/>
  <c r="M47" i="3"/>
  <c r="Y44" i="3"/>
  <c r="M42" i="3"/>
  <c r="Y42" i="3" s="1"/>
  <c r="Z38" i="3"/>
  <c r="M38" i="3"/>
  <c r="Y38" i="3" s="1"/>
  <c r="Y29" i="3"/>
  <c r="Y28" i="3"/>
  <c r="M24" i="3"/>
  <c r="Y24" i="3" s="1"/>
  <c r="Y21" i="3"/>
  <c r="Z20" i="3"/>
  <c r="M20" i="3"/>
  <c r="Y20" i="3" s="1"/>
  <c r="Z17" i="3"/>
  <c r="Z16" i="3"/>
  <c r="Z15" i="3"/>
  <c r="M11" i="3"/>
  <c r="M12" i="3" s="1"/>
  <c r="N16" i="3" l="1"/>
  <c r="Y63" i="3"/>
  <c r="X67" i="3"/>
  <c r="X24" i="3"/>
  <c r="X60" i="3"/>
  <c r="X70" i="3"/>
  <c r="X42" i="3"/>
  <c r="X56" i="3"/>
  <c r="N12" i="3"/>
  <c r="M19" i="3"/>
  <c r="M15" i="3" s="1"/>
  <c r="X15" i="3" s="1"/>
  <c r="Z14" i="3"/>
  <c r="Z102" i="3" s="1"/>
  <c r="M23" i="3"/>
  <c r="M16" i="3" s="1"/>
  <c r="Y87" i="3"/>
  <c r="M17" i="3"/>
  <c r="X17" i="3" s="1"/>
  <c r="Y86" i="3"/>
  <c r="Y15" i="3" l="1"/>
  <c r="X16" i="3"/>
  <c r="N14" i="3"/>
  <c r="X19" i="3"/>
  <c r="X23" i="3"/>
  <c r="M14" i="3"/>
  <c r="Y23" i="3"/>
  <c r="N102" i="3" l="1"/>
  <c r="X14" i="3"/>
  <c r="M102" i="3"/>
  <c r="Y14" i="3"/>
  <c r="Y102" i="3" l="1"/>
  <c r="X102" i="3"/>
</calcChain>
</file>

<file path=xl/sharedStrings.xml><?xml version="1.0" encoding="utf-8"?>
<sst xmlns="http://schemas.openxmlformats.org/spreadsheetml/2006/main" count="446" uniqueCount="116">
  <si>
    <t>LAPORAN REALISASI DANA KAPITASI JKN PADA FKTP PUSKESMAS CIBEUREUM</t>
  </si>
  <si>
    <t>KOTA CIMAHI</t>
  </si>
  <si>
    <t>NO</t>
  </si>
  <si>
    <t>KODE REKENING</t>
  </si>
  <si>
    <t>URAIAN</t>
  </si>
  <si>
    <t>JUMLAH ANGGARAN
(Rp.)</t>
  </si>
  <si>
    <t>SISA PAGU ANGGARAN
(Rp.)</t>
  </si>
  <si>
    <t>SELISIH / KURANG
(Rp.)</t>
  </si>
  <si>
    <t>Saldo bulan lalu</t>
  </si>
  <si>
    <t>4</t>
  </si>
  <si>
    <t>1</t>
  </si>
  <si>
    <t>Lain-lain Pendapatan Asli Daerah yang Sah</t>
  </si>
  <si>
    <t>16</t>
  </si>
  <si>
    <t>Dana Kapitasi JKN pada FKTP</t>
  </si>
  <si>
    <t>10</t>
  </si>
  <si>
    <t>Dana Kapitasi JKN pada FKTP Cibeureum</t>
  </si>
  <si>
    <t>Jumlah</t>
  </si>
  <si>
    <t>02</t>
  </si>
  <si>
    <t>01</t>
  </si>
  <si>
    <t>38</t>
  </si>
  <si>
    <t>11</t>
  </si>
  <si>
    <t>BELANJA LANGSUNG</t>
  </si>
  <si>
    <t>BELANJA PEGAWAI</t>
  </si>
  <si>
    <t>BELANJA BARANG DAN JASA</t>
  </si>
  <si>
    <t>BELANJA MODAL</t>
  </si>
  <si>
    <t>08</t>
  </si>
  <si>
    <t>Jasa Pelayanan</t>
  </si>
  <si>
    <t>Jasa Pelayanan Kesehatan</t>
  </si>
  <si>
    <t>Belanja Bahan  Pakai Habis</t>
  </si>
  <si>
    <t>Belanja alat tulis kantor</t>
  </si>
  <si>
    <t>03</t>
  </si>
  <si>
    <t>Belanja Alat Listrik Dan Elektronik</t>
  </si>
  <si>
    <t>04</t>
  </si>
  <si>
    <t>Belanja perangko, materai dan benda pos lainnya</t>
  </si>
  <si>
    <t>05</t>
  </si>
  <si>
    <t>Belanja peralatan kebersihan dan bahan pembersih</t>
  </si>
  <si>
    <t>06</t>
  </si>
  <si>
    <t>Belanja bahan bakar minyak/gas</t>
  </si>
  <si>
    <t>07</t>
  </si>
  <si>
    <t>Belanja Pengisian Tabung Pemadam Kebakaran</t>
  </si>
  <si>
    <t>Belanja Pengisian Tabung Gas</t>
  </si>
  <si>
    <t xml:space="preserve">Belanja Bahan Kebutuhan Medis di Puskesmas Cibeureum </t>
  </si>
  <si>
    <t>12</t>
  </si>
  <si>
    <t xml:space="preserve">Belanja Bahan Habis Pakai  Peralatan Rumah Tangga </t>
  </si>
  <si>
    <t>15</t>
  </si>
  <si>
    <t>Belanja Cinderamata</t>
  </si>
  <si>
    <t>Belanja Dokumentasi dan Media Periklanan</t>
  </si>
  <si>
    <t>Belanja bahan /material</t>
  </si>
  <si>
    <t>Belanja Bahan Obat obatan</t>
  </si>
  <si>
    <t>Belanja bahan pokok / natura</t>
  </si>
  <si>
    <t>Belanja Jasa Kantor</t>
  </si>
  <si>
    <t>Belanja kawat / faksimili / internet</t>
  </si>
  <si>
    <t>09</t>
  </si>
  <si>
    <t>Belanja Jasa Transaksi Keuangan (buku cek + RTGS)</t>
  </si>
  <si>
    <t>Belanja Jasa Pemeliharaan Peralatan dan Perlengkapan Kantor</t>
  </si>
  <si>
    <t>Belanja cetak dan penggandaan</t>
  </si>
  <si>
    <t>Belanja cetak</t>
  </si>
  <si>
    <t>Belanja penggandaan</t>
  </si>
  <si>
    <t>Belanja makanan dan minuman</t>
  </si>
  <si>
    <t>Belanja makanan dan minuman rapat</t>
  </si>
  <si>
    <t>Belanja Perjalanan Dinas</t>
  </si>
  <si>
    <t>Belanja Perjalanan Dinas Dalam Daerah</t>
  </si>
  <si>
    <t>Belanja Perjalanan Dinas Luar Daerah</t>
  </si>
  <si>
    <t>Belanja Kursus,Pelatihan,Sosialisasi, dan Bimbingan Teknis PNS</t>
  </si>
  <si>
    <t>Belanja Kursus-kursus /Pelatihan</t>
  </si>
  <si>
    <t>Belanja Pemeliharaan</t>
  </si>
  <si>
    <t>Belanja Pemeliharaan Alat Kesehatan</t>
  </si>
  <si>
    <t>Belanja Pemeliharaan Gedung</t>
  </si>
  <si>
    <t>Belanja Pemeliharaan Jaringan WAN/LAN</t>
  </si>
  <si>
    <t>Belanja Penyedia Jasa</t>
  </si>
  <si>
    <t>Belanja Jasa Tenaga Ahli / Instruktur /Narasumber/ Penceramah</t>
  </si>
  <si>
    <t xml:space="preserve">Jasa Instruktur </t>
  </si>
  <si>
    <t>Jasa Narasumber/Widyaiswara</t>
  </si>
  <si>
    <t xml:space="preserve">Belanja Jasa Peserta Kegiatan </t>
  </si>
  <si>
    <t>Belanja Jasa Peserta Kegiatan Non PNS</t>
  </si>
  <si>
    <t>Belanja Modal</t>
  </si>
  <si>
    <t>Belanja Modal Pengadaan Alat Pendingin</t>
  </si>
  <si>
    <t>Belanja Modal Peralatan dan Mesin- Alat Kedokteran</t>
  </si>
  <si>
    <t xml:space="preserve">Jumlah 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</si>
  <si>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</si>
  <si>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Demikian laporan realisasi ini dibuat untuk digunakan sebagaimana mestinya.</t>
  </si>
  <si>
    <t>Kepala FKTP Puskesmas Cibeureum</t>
  </si>
  <si>
    <t>Selaku Kuasa Pengguna Anggaran</t>
  </si>
  <si>
    <t>dr. Mami Rosmala Dewi</t>
  </si>
  <si>
    <t>NIP. 19810511 201001 2 011</t>
  </si>
  <si>
    <t>Belanja BBM dan Pelumas Kendaraan</t>
  </si>
  <si>
    <t>Belanja Premi Asuransi</t>
  </si>
  <si>
    <t>Belanja Premi Asuransi Barang Milik Daerah</t>
  </si>
  <si>
    <t>Belanja Perawatan Kendaraan Bermotor</t>
  </si>
  <si>
    <t>Belanja Jasa Service</t>
  </si>
  <si>
    <t>Belanja Penggantian Suku Cadang</t>
  </si>
  <si>
    <t>Belanja Jasa KIR</t>
  </si>
  <si>
    <t>Belanja Surat Tanda Nomor Kendaraan</t>
  </si>
  <si>
    <t>Belanja Pemeliharaan Penampung Air/Reservoir</t>
  </si>
  <si>
    <t>Belanja Penyedia Jasa Pemeriksaan Sampel</t>
  </si>
  <si>
    <t>Belanja Modal Peralatan dan Mesin-Alat Kantor</t>
  </si>
  <si>
    <t>Belanja Modal Alat Kantor Lainnya</t>
  </si>
  <si>
    <t>Belanja Modal Peralatan dan Mesin-Alat Rumahtangga</t>
  </si>
  <si>
    <t>Belanja modal Alat Kedokteran Umum</t>
  </si>
  <si>
    <t>Belanja modal Alat Kedokteran Gigi</t>
  </si>
  <si>
    <t>Belanja modal  Alat Kesehatan Kebidanan dan Penyakit Kandungan</t>
  </si>
  <si>
    <t>Belanja Modal Peralatan dan Mesin- Unit Alat Laboratorium</t>
  </si>
  <si>
    <t>Belanja modal unit-alat laboratorium lainnya</t>
  </si>
  <si>
    <t>JUMLAH REALISASI JANUARI
(Rp.)</t>
  </si>
  <si>
    <t>JUMLAH REALISASI FEBRUARI
(Rp.)</t>
  </si>
  <si>
    <t>JUMLAH REALISASI MARET
(Rp.)</t>
  </si>
  <si>
    <t>JUMLAH 
(Rp.)</t>
  </si>
  <si>
    <t>JUMLAH REALISASI APRIL
(Rp.)</t>
  </si>
  <si>
    <t>JUMLAH REALISASI MEI
(Rp.)</t>
  </si>
  <si>
    <t>JUMLAH REALISASI JUNI
(Rp.)</t>
  </si>
  <si>
    <t>%</t>
  </si>
  <si>
    <t>JUMLAH REALISASI JULI
(Rp.)</t>
  </si>
  <si>
    <t>JUMLAH REALISASI AGUSTUS
(Rp.)</t>
  </si>
  <si>
    <t>JUMLAH REALISASI SEPTEMBER
(Rp.)</t>
  </si>
  <si>
    <t>Cimahi, 30 September 2020</t>
  </si>
  <si>
    <t>Bersama ini kami laporkan realisasi atas penggunaan dana kapitasi JKN untuk bulan Januari-September 2020
Sebagai berikut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</si>
</sst>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6" xfId="0" applyBorder="1"/>
    <xf numFmtId="49" fontId="6" fillId="3" borderId="7" xfId="3" applyNumberFormat="1" applyFont="1" applyFill="1" applyBorder="1" applyAlignment="1">
      <alignment vertical="center" wrapText="1"/>
    </xf>
    <xf numFmtId="41" fontId="6" fillId="4" borderId="6" xfId="1" applyNumberFormat="1" applyFont="1" applyFill="1" applyBorder="1" applyAlignment="1">
      <alignment horizontal="left" vertical="center" wrapText="1"/>
    </xf>
    <xf numFmtId="43" fontId="6" fillId="0" borderId="7" xfId="1" applyFont="1" applyBorder="1" applyAlignment="1">
      <alignment horizontal="left" vertical="center" wrapText="1"/>
    </xf>
    <xf numFmtId="0" fontId="0" fillId="0" borderId="8" xfId="0" applyBorder="1"/>
    <xf numFmtId="49" fontId="7" fillId="4" borderId="7" xfId="3" quotePrefix="1" applyNumberFormat="1" applyFont="1" applyFill="1" applyBorder="1" applyAlignment="1">
      <alignment horizontal="center" vertical="top" wrapText="1"/>
    </xf>
    <xf numFmtId="49" fontId="6" fillId="3" borderId="5" xfId="3" applyNumberFormat="1" applyFont="1" applyFill="1" applyBorder="1" applyAlignment="1">
      <alignment vertical="center" wrapText="1"/>
    </xf>
    <xf numFmtId="0" fontId="0" fillId="0" borderId="5" xfId="0" applyBorder="1"/>
    <xf numFmtId="49" fontId="6" fillId="4" borderId="7" xfId="3" applyNumberFormat="1" applyFont="1" applyFill="1" applyBorder="1" applyAlignment="1">
      <alignment horizontal="center" vertical="top" wrapText="1"/>
    </xf>
    <xf numFmtId="49" fontId="7" fillId="4" borderId="7" xfId="3" applyNumberFormat="1" applyFont="1" applyFill="1" applyBorder="1" applyAlignment="1">
      <alignment horizontal="center" vertical="top" wrapText="1"/>
    </xf>
    <xf numFmtId="0" fontId="0" fillId="0" borderId="9" xfId="0" applyBorder="1"/>
    <xf numFmtId="41" fontId="6" fillId="4" borderId="6" xfId="4" applyNumberFormat="1" applyFont="1" applyFill="1" applyBorder="1" applyAlignment="1">
      <alignment horizontal="right" vertical="top"/>
    </xf>
    <xf numFmtId="49" fontId="7" fillId="4" borderId="6" xfId="3" applyNumberFormat="1" applyFont="1" applyFill="1" applyBorder="1" applyAlignment="1">
      <alignment horizontal="center" vertical="top" wrapText="1"/>
    </xf>
    <xf numFmtId="49" fontId="7" fillId="4" borderId="10" xfId="3" applyNumberFormat="1" applyFont="1" applyFill="1" applyBorder="1" applyAlignment="1">
      <alignment horizontal="center" vertical="top" wrapText="1"/>
    </xf>
    <xf numFmtId="49" fontId="7" fillId="4" borderId="0" xfId="3" applyNumberFormat="1" applyFont="1" applyFill="1" applyBorder="1" applyAlignment="1">
      <alignment horizontal="center" vertical="top" wrapText="1"/>
    </xf>
    <xf numFmtId="49" fontId="6" fillId="4" borderId="0" xfId="3" applyNumberFormat="1" applyFont="1" applyFill="1" applyBorder="1" applyAlignment="1">
      <alignment horizontal="center" vertical="top" wrapText="1"/>
    </xf>
    <xf numFmtId="49" fontId="6" fillId="4" borderId="11" xfId="3" applyNumberFormat="1" applyFont="1" applyFill="1" applyBorder="1" applyAlignment="1">
      <alignment horizontal="center" vertical="top" wrapText="1"/>
    </xf>
    <xf numFmtId="49" fontId="6" fillId="3" borderId="9" xfId="3" applyNumberFormat="1" applyFont="1" applyFill="1" applyBorder="1" applyAlignment="1">
      <alignment vertical="center" wrapText="1"/>
    </xf>
    <xf numFmtId="41" fontId="6" fillId="4" borderId="5" xfId="4" applyNumberFormat="1" applyFont="1" applyFill="1" applyBorder="1" applyAlignment="1">
      <alignment horizontal="right" vertical="top"/>
    </xf>
    <xf numFmtId="41" fontId="6" fillId="4" borderId="10" xfId="4" applyNumberFormat="1" applyFont="1" applyFill="1" applyBorder="1" applyAlignment="1">
      <alignment horizontal="right" vertical="top"/>
    </xf>
    <xf numFmtId="0" fontId="6" fillId="0" borderId="8" xfId="5" applyFont="1" applyBorder="1" applyAlignment="1">
      <alignment horizontal="center" vertical="top" wrapText="1"/>
    </xf>
    <xf numFmtId="0" fontId="6" fillId="0" borderId="12" xfId="5" quotePrefix="1" applyFont="1" applyBorder="1" applyAlignment="1">
      <alignment horizontal="center" vertical="top" wrapText="1"/>
    </xf>
    <xf numFmtId="49" fontId="6" fillId="4" borderId="10" xfId="3" quotePrefix="1" applyNumberFormat="1" applyFont="1" applyFill="1" applyBorder="1" applyAlignment="1">
      <alignment horizontal="center" vertical="top" wrapText="1"/>
    </xf>
    <xf numFmtId="49" fontId="6" fillId="4" borderId="10" xfId="3" applyNumberFormat="1" applyFont="1" applyFill="1" applyBorder="1" applyAlignment="1">
      <alignment horizontal="center" vertical="top" wrapText="1"/>
    </xf>
    <xf numFmtId="0" fontId="6" fillId="0" borderId="12" xfId="5" applyFont="1" applyBorder="1" applyAlignment="1">
      <alignment horizontal="center" vertical="top" wrapText="1"/>
    </xf>
    <xf numFmtId="0" fontId="6" fillId="0" borderId="9" xfId="5" applyFont="1" applyBorder="1" applyAlignment="1">
      <alignment horizontal="center" vertical="top" wrapText="1"/>
    </xf>
    <xf numFmtId="0" fontId="6" fillId="0" borderId="9" xfId="5" applyFont="1" applyBorder="1" applyAlignment="1">
      <alignment horizontal="left" vertical="top" wrapText="1"/>
    </xf>
    <xf numFmtId="41" fontId="8" fillId="0" borderId="9" xfId="2" applyFont="1" applyBorder="1" applyAlignment="1">
      <alignment vertical="center"/>
    </xf>
    <xf numFmtId="41" fontId="8" fillId="0" borderId="5" xfId="2" applyFont="1" applyBorder="1" applyAlignment="1">
      <alignment vertical="center"/>
    </xf>
    <xf numFmtId="0" fontId="8" fillId="5" borderId="6" xfId="0" applyFont="1" applyFill="1" applyBorder="1" applyAlignment="1">
      <alignment horizontal="center"/>
    </xf>
    <xf numFmtId="0" fontId="8" fillId="5" borderId="10" xfId="0" quotePrefix="1" applyFont="1" applyFill="1" applyBorder="1" applyAlignment="1">
      <alignment horizontal="center"/>
    </xf>
    <xf numFmtId="49" fontId="7" fillId="5" borderId="12" xfId="3" quotePrefix="1" applyNumberFormat="1" applyFont="1" applyFill="1" applyBorder="1" applyAlignment="1">
      <alignment horizontal="center" vertical="top" wrapText="1"/>
    </xf>
    <xf numFmtId="49" fontId="6" fillId="5" borderId="12" xfId="3" applyNumberFormat="1" applyFont="1" applyFill="1" applyBorder="1" applyAlignment="1">
      <alignment horizontal="center" vertical="top" wrapText="1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left" vertical="center"/>
    </xf>
    <xf numFmtId="41" fontId="8" fillId="5" borderId="11" xfId="2" applyFont="1" applyFill="1" applyBorder="1" applyAlignment="1">
      <alignment vertical="center"/>
    </xf>
    <xf numFmtId="41" fontId="8" fillId="5" borderId="7" xfId="2" applyFont="1" applyFill="1" applyBorder="1" applyAlignment="1">
      <alignment vertical="center"/>
    </xf>
    <xf numFmtId="0" fontId="8" fillId="6" borderId="8" xfId="0" applyFont="1" applyFill="1" applyBorder="1" applyAlignment="1">
      <alignment horizontal="center"/>
    </xf>
    <xf numFmtId="0" fontId="8" fillId="6" borderId="12" xfId="0" quotePrefix="1" applyFont="1" applyFill="1" applyBorder="1" applyAlignment="1">
      <alignment horizontal="center"/>
    </xf>
    <xf numFmtId="49" fontId="7" fillId="7" borderId="12" xfId="3" quotePrefix="1" applyNumberFormat="1" applyFont="1" applyFill="1" applyBorder="1" applyAlignment="1">
      <alignment horizontal="center" vertical="top" wrapText="1"/>
    </xf>
    <xf numFmtId="49" fontId="6" fillId="7" borderId="12" xfId="3" applyNumberFormat="1" applyFont="1" applyFill="1" applyBorder="1" applyAlignment="1">
      <alignment horizontal="center" vertical="top" wrapText="1"/>
    </xf>
    <xf numFmtId="0" fontId="8" fillId="6" borderId="12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left" vertical="center"/>
    </xf>
    <xf numFmtId="41" fontId="8" fillId="6" borderId="9" xfId="2" applyFont="1" applyFill="1" applyBorder="1" applyAlignment="1">
      <alignment vertical="center"/>
    </xf>
    <xf numFmtId="41" fontId="8" fillId="6" borderId="5" xfId="2" applyFont="1" applyFill="1" applyBorder="1" applyAlignment="1">
      <alignment vertical="center"/>
    </xf>
    <xf numFmtId="0" fontId="8" fillId="8" borderId="8" xfId="0" applyFont="1" applyFill="1" applyBorder="1" applyAlignment="1">
      <alignment horizontal="center"/>
    </xf>
    <xf numFmtId="0" fontId="8" fillId="8" borderId="12" xfId="0" quotePrefix="1" applyFont="1" applyFill="1" applyBorder="1" applyAlignment="1">
      <alignment horizontal="center"/>
    </xf>
    <xf numFmtId="49" fontId="7" fillId="8" borderId="12" xfId="3" quotePrefix="1" applyNumberFormat="1" applyFont="1" applyFill="1" applyBorder="1" applyAlignment="1">
      <alignment horizontal="center" vertical="top" wrapText="1"/>
    </xf>
    <xf numFmtId="49" fontId="6" fillId="8" borderId="12" xfId="3" applyNumberFormat="1" applyFont="1" applyFill="1" applyBorder="1" applyAlignment="1">
      <alignment horizontal="center" vertical="top" wrapText="1"/>
    </xf>
    <xf numFmtId="0" fontId="8" fillId="8" borderId="12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8" borderId="9" xfId="0" applyFont="1" applyFill="1" applyBorder="1" applyAlignment="1">
      <alignment horizontal="left" vertical="center"/>
    </xf>
    <xf numFmtId="41" fontId="8" fillId="8" borderId="9" xfId="2" applyFont="1" applyFill="1" applyBorder="1" applyAlignment="1">
      <alignment vertical="center"/>
    </xf>
    <xf numFmtId="0" fontId="8" fillId="0" borderId="2" xfId="0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5" applyFont="1" applyAlignment="1">
      <alignment horizontal="center" vertical="top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6" fillId="5" borderId="12" xfId="5" applyFont="1" applyFill="1" applyBorder="1" applyAlignment="1">
      <alignment horizontal="center" vertical="top" wrapText="1"/>
    </xf>
    <xf numFmtId="0" fontId="6" fillId="5" borderId="12" xfId="5" quotePrefix="1" applyFont="1" applyFill="1" applyBorder="1" applyAlignment="1">
      <alignment horizontal="center" vertical="top" wrapText="1"/>
    </xf>
    <xf numFmtId="49" fontId="6" fillId="5" borderId="10" xfId="3" quotePrefix="1" applyNumberFormat="1" applyFont="1" applyFill="1" applyBorder="1" applyAlignment="1">
      <alignment horizontal="center" vertical="top" wrapText="1"/>
    </xf>
    <xf numFmtId="49" fontId="6" fillId="5" borderId="10" xfId="3" applyNumberFormat="1" applyFont="1" applyFill="1" applyBorder="1" applyAlignment="1">
      <alignment horizontal="center" vertical="top" wrapText="1"/>
    </xf>
    <xf numFmtId="0" fontId="6" fillId="5" borderId="9" xfId="5" applyFont="1" applyFill="1" applyBorder="1" applyAlignment="1">
      <alignment horizontal="center" vertical="top" wrapText="1"/>
    </xf>
    <xf numFmtId="0" fontId="6" fillId="5" borderId="5" xfId="5" applyFont="1" applyFill="1" applyBorder="1" applyAlignment="1">
      <alignment horizontal="left" vertical="top" wrapText="1"/>
    </xf>
    <xf numFmtId="41" fontId="8" fillId="5" borderId="9" xfId="2" applyFont="1" applyFill="1" applyBorder="1" applyAlignment="1">
      <alignment vertical="center"/>
    </xf>
    <xf numFmtId="0" fontId="8" fillId="0" borderId="8" xfId="0" applyFont="1" applyBorder="1" applyAlignment="1">
      <alignment horizontal="center"/>
    </xf>
    <xf numFmtId="0" fontId="8" fillId="0" borderId="12" xfId="0" quotePrefix="1" applyFont="1" applyBorder="1" applyAlignment="1">
      <alignment horizontal="center"/>
    </xf>
    <xf numFmtId="49" fontId="7" fillId="4" borderId="12" xfId="3" quotePrefix="1" applyNumberFormat="1" applyFont="1" applyFill="1" applyBorder="1" applyAlignment="1">
      <alignment horizontal="center" vertical="top" wrapText="1"/>
    </xf>
    <xf numFmtId="49" fontId="6" fillId="4" borderId="12" xfId="3" applyNumberFormat="1" applyFont="1" applyFill="1" applyBorder="1" applyAlignment="1">
      <alignment horizontal="center" vertical="top" wrapText="1"/>
    </xf>
    <xf numFmtId="0" fontId="8" fillId="0" borderId="12" xfId="0" applyFont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8" fillId="0" borderId="9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41" fontId="0" fillId="0" borderId="9" xfId="2" applyFont="1" applyBorder="1" applyAlignment="1">
      <alignment vertical="center"/>
    </xf>
    <xf numFmtId="0" fontId="0" fillId="0" borderId="0" xfId="0" applyBorder="1" applyAlignment="1">
      <alignment horizontal="center"/>
    </xf>
    <xf numFmtId="49" fontId="7" fillId="7" borderId="10" xfId="3" quotePrefix="1" applyNumberFormat="1" applyFont="1" applyFill="1" applyBorder="1" applyAlignment="1">
      <alignment horizontal="center" vertical="top" wrapText="1"/>
    </xf>
    <xf numFmtId="49" fontId="6" fillId="7" borderId="10" xfId="3" applyNumberFormat="1" applyFont="1" applyFill="1" applyBorder="1" applyAlignment="1">
      <alignment horizontal="center" vertical="top" wrapText="1"/>
    </xf>
    <xf numFmtId="41" fontId="0" fillId="0" borderId="0" xfId="2" applyFont="1"/>
    <xf numFmtId="0" fontId="8" fillId="0" borderId="9" xfId="0" quotePrefix="1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41" fontId="0" fillId="0" borderId="5" xfId="2" applyFont="1" applyBorder="1" applyAlignment="1">
      <alignment vertical="center"/>
    </xf>
    <xf numFmtId="41" fontId="0" fillId="0" borderId="0" xfId="0" applyNumberFormat="1"/>
    <xf numFmtId="41" fontId="2" fillId="0" borderId="9" xfId="2" applyBorder="1" applyAlignment="1">
      <alignment vertical="center"/>
    </xf>
    <xf numFmtId="0" fontId="7" fillId="0" borderId="0" xfId="5" applyFont="1" applyAlignment="1">
      <alignment horizontal="center" vertical="top" wrapText="1"/>
    </xf>
    <xf numFmtId="49" fontId="7" fillId="4" borderId="0" xfId="3" quotePrefix="1" applyNumberFormat="1" applyFont="1" applyFill="1" applyBorder="1" applyAlignment="1">
      <alignment horizontal="center" vertical="top" wrapText="1"/>
    </xf>
    <xf numFmtId="0" fontId="7" fillId="0" borderId="0" xfId="5" applyFont="1" applyBorder="1" applyAlignment="1">
      <alignment horizontal="center" vertical="top" wrapText="1"/>
    </xf>
    <xf numFmtId="49" fontId="6" fillId="8" borderId="10" xfId="3" quotePrefix="1" applyNumberFormat="1" applyFont="1" applyFill="1" applyBorder="1" applyAlignment="1">
      <alignment horizontal="center" vertical="top" wrapText="1"/>
    </xf>
    <xf numFmtId="49" fontId="6" fillId="8" borderId="10" xfId="3" applyNumberFormat="1" applyFont="1" applyFill="1" applyBorder="1" applyAlignment="1">
      <alignment horizontal="center" vertical="top" wrapText="1"/>
    </xf>
    <xf numFmtId="0" fontId="8" fillId="8" borderId="9" xfId="0" quotePrefix="1" applyFont="1" applyFill="1" applyBorder="1" applyAlignment="1">
      <alignment horizontal="center"/>
    </xf>
    <xf numFmtId="0" fontId="8" fillId="8" borderId="9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wrapText="1"/>
    </xf>
    <xf numFmtId="0" fontId="0" fillId="0" borderId="8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Font="1" applyBorder="1" applyAlignment="1">
      <alignment horizontal="left" wrapText="1"/>
    </xf>
    <xf numFmtId="41" fontId="2" fillId="0" borderId="9" xfId="2" applyFont="1" applyBorder="1" applyAlignment="1">
      <alignment vertical="center"/>
    </xf>
    <xf numFmtId="0" fontId="0" fillId="0" borderId="9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5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7" fillId="4" borderId="12" xfId="3" quotePrefix="1" applyNumberFormat="1" applyFont="1" applyFill="1" applyBorder="1" applyAlignment="1">
      <alignment horizontal="center" wrapText="1"/>
    </xf>
    <xf numFmtId="49" fontId="6" fillId="4" borderId="12" xfId="3" applyNumberFormat="1" applyFont="1" applyFill="1" applyBorder="1" applyAlignment="1">
      <alignment horizontal="center" wrapText="1"/>
    </xf>
    <xf numFmtId="49" fontId="7" fillId="4" borderId="12" xfId="3" quotePrefix="1" applyNumberFormat="1" applyFont="1" applyFill="1" applyBorder="1" applyAlignment="1">
      <alignment horizontal="center" vertical="center" wrapText="1"/>
    </xf>
    <xf numFmtId="49" fontId="6" fillId="4" borderId="12" xfId="3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7" fillId="0" borderId="0" xfId="5" applyFont="1" applyAlignment="1">
      <alignment horizontal="center" wrapText="1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41" fontId="0" fillId="0" borderId="4" xfId="2" applyFont="1" applyBorder="1" applyAlignment="1">
      <alignment vertical="center"/>
    </xf>
    <xf numFmtId="41" fontId="8" fillId="0" borderId="4" xfId="2" applyFont="1" applyBorder="1" applyAlignment="1">
      <alignment vertical="center"/>
    </xf>
    <xf numFmtId="0" fontId="0" fillId="0" borderId="1" xfId="0" applyBorder="1"/>
    <xf numFmtId="0" fontId="7" fillId="0" borderId="12" xfId="5" applyFont="1" applyBorder="1" applyAlignment="1">
      <alignment horizontal="center" wrapText="1"/>
    </xf>
    <xf numFmtId="0" fontId="0" fillId="0" borderId="4" xfId="0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right"/>
    </xf>
    <xf numFmtId="41" fontId="8" fillId="0" borderId="16" xfId="2" applyFont="1" applyBorder="1" applyAlignment="1">
      <alignment vertical="center"/>
    </xf>
    <xf numFmtId="41" fontId="8" fillId="0" borderId="15" xfId="2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0" fontId="12" fillId="0" borderId="8" xfId="0" applyFont="1" applyFill="1" applyBorder="1" applyAlignment="1">
      <alignment horizontal="center" vertical="center"/>
    </xf>
    <xf numFmtId="0" fontId="12" fillId="0" borderId="12" xfId="0" quotePrefix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 wrapText="1"/>
    </xf>
    <xf numFmtId="0" fontId="14" fillId="0" borderId="9" xfId="3" quotePrefix="1" applyFont="1" applyFill="1" applyBorder="1" applyAlignment="1">
      <alignment horizontal="center" vertical="center" wrapText="1"/>
    </xf>
    <xf numFmtId="0" fontId="14" fillId="0" borderId="12" xfId="3" quotePrefix="1" applyFont="1" applyFill="1" applyBorder="1" applyAlignment="1">
      <alignment horizontal="center" vertical="center" wrapText="1"/>
    </xf>
    <xf numFmtId="0" fontId="14" fillId="0" borderId="9" xfId="3" applyFont="1" applyFill="1" applyBorder="1" applyAlignment="1">
      <alignment vertical="center" wrapText="1"/>
    </xf>
    <xf numFmtId="0" fontId="15" fillId="0" borderId="8" xfId="0" applyFont="1" applyFill="1" applyBorder="1" applyAlignment="1">
      <alignment horizontal="center" vertical="center"/>
    </xf>
    <xf numFmtId="0" fontId="15" fillId="0" borderId="12" xfId="0" quotePrefix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12" xfId="3" applyFont="1" applyFill="1" applyBorder="1" applyAlignment="1">
      <alignment horizontal="center" vertical="center" wrapText="1"/>
    </xf>
    <xf numFmtId="0" fontId="18" fillId="0" borderId="12" xfId="3" quotePrefix="1" applyFont="1" applyFill="1" applyBorder="1" applyAlignment="1">
      <alignment horizontal="center" vertical="center" wrapText="1"/>
    </xf>
    <xf numFmtId="0" fontId="17" fillId="0" borderId="9" xfId="3" quotePrefix="1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7" fillId="0" borderId="12" xfId="3" quotePrefix="1" applyFont="1" applyFill="1" applyBorder="1" applyAlignment="1">
      <alignment horizontal="center" vertical="center" wrapText="1"/>
    </xf>
    <xf numFmtId="0" fontId="17" fillId="0" borderId="5" xfId="3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1" fontId="8" fillId="5" borderId="10" xfId="2" applyFont="1" applyFill="1" applyBorder="1" applyAlignment="1">
      <alignment vertical="center"/>
    </xf>
    <xf numFmtId="41" fontId="8" fillId="0" borderId="14" xfId="2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41" fontId="8" fillId="0" borderId="12" xfId="2" applyFont="1" applyBorder="1" applyAlignment="1">
      <alignment vertical="center"/>
    </xf>
    <xf numFmtId="41" fontId="8" fillId="6" borderId="12" xfId="2" applyFont="1" applyFill="1" applyBorder="1" applyAlignment="1">
      <alignment vertical="center"/>
    </xf>
    <xf numFmtId="41" fontId="8" fillId="8" borderId="12" xfId="2" applyFont="1" applyFill="1" applyBorder="1" applyAlignment="1">
      <alignment vertical="center"/>
    </xf>
    <xf numFmtId="41" fontId="8" fillId="5" borderId="12" xfId="2" applyFont="1" applyFill="1" applyBorder="1" applyAlignment="1">
      <alignment vertical="center"/>
    </xf>
    <xf numFmtId="41" fontId="0" fillId="0" borderId="12" xfId="2" applyFont="1" applyBorder="1" applyAlignment="1">
      <alignment vertical="center"/>
    </xf>
    <xf numFmtId="41" fontId="0" fillId="0" borderId="8" xfId="2" applyFont="1" applyBorder="1" applyAlignment="1">
      <alignment vertical="center"/>
    </xf>
    <xf numFmtId="41" fontId="2" fillId="0" borderId="12" xfId="2" applyBorder="1" applyAlignment="1">
      <alignment vertical="center"/>
    </xf>
    <xf numFmtId="41" fontId="2" fillId="0" borderId="12" xfId="2" applyFont="1" applyBorder="1" applyAlignment="1">
      <alignment vertical="center"/>
    </xf>
    <xf numFmtId="41" fontId="0" fillId="0" borderId="3" xfId="2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1" xfId="0" applyBorder="1"/>
    <xf numFmtId="10" fontId="6" fillId="4" borderId="11" xfId="6" applyNumberFormat="1" applyFont="1" applyFill="1" applyBorder="1" applyAlignment="1">
      <alignment horizontal="right" vertical="center" wrapText="1"/>
    </xf>
    <xf numFmtId="41" fontId="8" fillId="0" borderId="19" xfId="2" applyFont="1" applyBorder="1" applyAlignment="1">
      <alignment vertical="center"/>
    </xf>
    <xf numFmtId="41" fontId="6" fillId="4" borderId="18" xfId="1" applyNumberFormat="1" applyFont="1" applyFill="1" applyBorder="1" applyAlignment="1">
      <alignment horizontal="left" vertical="center" wrapText="1"/>
    </xf>
    <xf numFmtId="41" fontId="0" fillId="0" borderId="19" xfId="2" applyFont="1" applyBorder="1" applyAlignment="1">
      <alignment vertical="center"/>
    </xf>
    <xf numFmtId="41" fontId="6" fillId="4" borderId="11" xfId="1" applyNumberFormat="1" applyFont="1" applyFill="1" applyBorder="1" applyAlignment="1">
      <alignment horizontal="left" vertical="center" wrapText="1"/>
    </xf>
    <xf numFmtId="41" fontId="6" fillId="4" borderId="11" xfId="4" applyNumberFormat="1" applyFont="1" applyFill="1" applyBorder="1" applyAlignment="1">
      <alignment horizontal="right" vertical="top"/>
    </xf>
    <xf numFmtId="0" fontId="5" fillId="2" borderId="20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41" fontId="6" fillId="4" borderId="17" xfId="4" applyNumberFormat="1" applyFont="1" applyFill="1" applyBorder="1" applyAlignment="1">
      <alignment horizontal="right" vertical="top"/>
    </xf>
    <xf numFmtId="10" fontId="6" fillId="4" borderId="21" xfId="6" applyNumberFormat="1" applyFont="1" applyFill="1" applyBorder="1" applyAlignment="1">
      <alignment horizontal="right" vertical="center" wrapText="1"/>
    </xf>
    <xf numFmtId="10" fontId="6" fillId="4" borderId="13" xfId="6" applyNumberFormat="1" applyFont="1" applyFill="1" applyBorder="1" applyAlignment="1">
      <alignment horizontal="right" vertical="center" wrapText="1"/>
    </xf>
    <xf numFmtId="10" fontId="6" fillId="8" borderId="11" xfId="6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41" fontId="6" fillId="4" borderId="0" xfId="4" applyNumberFormat="1" applyFont="1" applyFill="1" applyBorder="1" applyAlignment="1">
      <alignment horizontal="right" vertical="top"/>
    </xf>
    <xf numFmtId="41" fontId="8" fillId="0" borderId="23" xfId="2" applyFont="1" applyBorder="1" applyAlignment="1">
      <alignment vertical="center"/>
    </xf>
    <xf numFmtId="41" fontId="8" fillId="5" borderId="24" xfId="2" applyFont="1" applyFill="1" applyBorder="1" applyAlignment="1">
      <alignment vertical="center"/>
    </xf>
    <xf numFmtId="41" fontId="8" fillId="6" borderId="23" xfId="2" applyFont="1" applyFill="1" applyBorder="1" applyAlignment="1">
      <alignment vertical="center"/>
    </xf>
    <xf numFmtId="41" fontId="8" fillId="8" borderId="23" xfId="2" applyFont="1" applyFill="1" applyBorder="1" applyAlignment="1">
      <alignment vertical="center"/>
    </xf>
    <xf numFmtId="41" fontId="8" fillId="5" borderId="23" xfId="2" applyFont="1" applyFill="1" applyBorder="1" applyAlignment="1">
      <alignment vertical="center"/>
    </xf>
    <xf numFmtId="41" fontId="0" fillId="0" borderId="23" xfId="2" applyFont="1" applyBorder="1" applyAlignment="1">
      <alignment vertical="center"/>
    </xf>
    <xf numFmtId="41" fontId="2" fillId="0" borderId="23" xfId="2" applyBorder="1" applyAlignment="1">
      <alignment vertical="center"/>
    </xf>
    <xf numFmtId="41" fontId="2" fillId="0" borderId="23" xfId="2" applyFont="1" applyBorder="1" applyAlignment="1">
      <alignment vertical="center"/>
    </xf>
    <xf numFmtId="41" fontId="0" fillId="0" borderId="25" xfId="2" applyFont="1" applyBorder="1" applyAlignment="1">
      <alignment vertical="center"/>
    </xf>
    <xf numFmtId="0" fontId="0" fillId="0" borderId="22" xfId="0" applyBorder="1"/>
    <xf numFmtId="0" fontId="4" fillId="0" borderId="0" xfId="0" applyFont="1" applyAlignment="1">
      <alignment horizontal="left" vertical="center" wrapText="1"/>
    </xf>
    <xf numFmtId="3" fontId="19" fillId="0" borderId="5" xfId="0" applyNumberFormat="1" applyFont="1" applyBorder="1" applyAlignment="1">
      <alignment vertical="center"/>
    </xf>
    <xf numFmtId="41" fontId="20" fillId="0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7">
    <cellStyle name="Comma" xfId="1" builtinId="3"/>
    <cellStyle name="Comma [0]" xfId="2" builtinId="6"/>
    <cellStyle name="Comma [0] 3" xfId="4"/>
    <cellStyle name="Normal" xfId="0" builtinId="0"/>
    <cellStyle name="Normal 2" xfId="3"/>
    <cellStyle name="Normal 5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abSelected="1" view="pageBreakPreview" topLeftCell="M1" zoomScale="70" zoomScaleNormal="115" zoomScaleSheetLayoutView="70" workbookViewId="0">
      <selection activeCell="R46" sqref="R46"/>
    </sheetView>
  </sheetViews>
  <sheetFormatPr defaultRowHeight="15" x14ac:dyDescent="0.25"/>
  <cols>
    <col min="1" max="1" width="5.85546875" customWidth="1"/>
    <col min="2" max="11" width="3.28515625" customWidth="1"/>
    <col min="12" max="12" width="62.42578125" customWidth="1"/>
    <col min="13" max="23" width="15.7109375" customWidth="1"/>
    <col min="24" max="24" width="11.140625" customWidth="1"/>
    <col min="25" max="25" width="9.7109375" hidden="1" customWidth="1"/>
    <col min="26" max="26" width="15.7109375" customWidth="1"/>
    <col min="27" max="27" width="13.140625" hidden="1" customWidth="1"/>
    <col min="28" max="28" width="4.140625" bestFit="1" customWidth="1"/>
    <col min="29" max="29" width="1.85546875" bestFit="1" customWidth="1"/>
    <col min="30" max="32" width="2.85546875" bestFit="1" customWidth="1"/>
    <col min="33" max="33" width="7.140625" bestFit="1" customWidth="1"/>
    <col min="34" max="36" width="1.85546875" bestFit="1" customWidth="1"/>
    <col min="37" max="38" width="2.85546875" bestFit="1" customWidth="1"/>
    <col min="39" max="39" width="48.7109375" bestFit="1" customWidth="1"/>
    <col min="40" max="42" width="14.28515625" bestFit="1" customWidth="1"/>
    <col min="43" max="43" width="9.28515625" bestFit="1" customWidth="1"/>
    <col min="44" max="44" width="14.140625" bestFit="1" customWidth="1"/>
  </cols>
  <sheetData>
    <row r="1" spans="1:26" ht="18.75" x14ac:dyDescent="0.3">
      <c r="A1" s="206" t="s">
        <v>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</row>
    <row r="2" spans="1:26" ht="18.75" x14ac:dyDescent="0.3">
      <c r="A2" s="206" t="s">
        <v>1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</row>
    <row r="3" spans="1:26" ht="18.7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26" ht="18.75" x14ac:dyDescent="0.25">
      <c r="A4" s="207" t="s">
        <v>115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</row>
    <row r="5" spans="1:26" ht="15.75" thickBot="1" x14ac:dyDescent="0.3"/>
    <row r="6" spans="1:26" ht="63" customHeight="1" x14ac:dyDescent="0.25">
      <c r="A6" s="2" t="s">
        <v>2</v>
      </c>
      <c r="B6" s="208" t="s">
        <v>3</v>
      </c>
      <c r="C6" s="209"/>
      <c r="D6" s="209"/>
      <c r="E6" s="209"/>
      <c r="F6" s="209"/>
      <c r="G6" s="209"/>
      <c r="H6" s="209"/>
      <c r="I6" s="209"/>
      <c r="J6" s="209"/>
      <c r="K6" s="210"/>
      <c r="L6" s="2" t="s">
        <v>4</v>
      </c>
      <c r="M6" s="3" t="s">
        <v>5</v>
      </c>
      <c r="N6" s="3" t="s">
        <v>103</v>
      </c>
      <c r="O6" s="3" t="s">
        <v>104</v>
      </c>
      <c r="P6" s="3" t="s">
        <v>105</v>
      </c>
      <c r="Q6" s="3" t="s">
        <v>107</v>
      </c>
      <c r="R6" s="3" t="s">
        <v>108</v>
      </c>
      <c r="S6" s="160" t="s">
        <v>109</v>
      </c>
      <c r="T6" s="160" t="s">
        <v>111</v>
      </c>
      <c r="U6" s="3" t="s">
        <v>112</v>
      </c>
      <c r="V6" s="3" t="s">
        <v>113</v>
      </c>
      <c r="W6" s="180" t="s">
        <v>106</v>
      </c>
      <c r="X6" s="171" t="s">
        <v>110</v>
      </c>
      <c r="Y6" s="3" t="s">
        <v>6</v>
      </c>
      <c r="Z6" s="3" t="s">
        <v>7</v>
      </c>
    </row>
    <row r="7" spans="1:26" ht="15.7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5"/>
      <c r="O7" s="5"/>
      <c r="P7" s="5"/>
      <c r="Q7" s="5"/>
      <c r="R7" s="5"/>
      <c r="S7" s="161"/>
      <c r="T7" s="188"/>
      <c r="U7" s="5"/>
      <c r="V7" s="188"/>
      <c r="W7" s="181"/>
      <c r="X7" s="172"/>
      <c r="Y7" s="172"/>
      <c r="Z7" s="5"/>
    </row>
    <row r="8" spans="1:26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 t="s">
        <v>8</v>
      </c>
      <c r="M8" s="8">
        <v>0</v>
      </c>
      <c r="N8" s="8">
        <v>332315322</v>
      </c>
      <c r="O8" s="8">
        <v>386343892</v>
      </c>
      <c r="P8" s="8">
        <v>505814292</v>
      </c>
      <c r="Q8" s="8">
        <v>431683031</v>
      </c>
      <c r="R8" s="8">
        <v>459010871</v>
      </c>
      <c r="S8" s="8">
        <v>521380291</v>
      </c>
      <c r="T8" s="8">
        <v>385952391</v>
      </c>
      <c r="U8" s="8">
        <v>418070731</v>
      </c>
      <c r="V8" s="8">
        <v>341238881</v>
      </c>
      <c r="W8" s="176">
        <f>SUM(N8:V8)</f>
        <v>3781809702</v>
      </c>
      <c r="X8" s="178"/>
      <c r="Y8" s="173"/>
      <c r="Z8" s="9">
        <v>0</v>
      </c>
    </row>
    <row r="9" spans="1:26" x14ac:dyDescent="0.25">
      <c r="A9" s="10"/>
      <c r="B9" s="11" t="s">
        <v>9</v>
      </c>
      <c r="C9" s="11" t="s">
        <v>10</v>
      </c>
      <c r="D9" s="11" t="s">
        <v>9</v>
      </c>
      <c r="E9" s="7"/>
      <c r="F9" s="7"/>
      <c r="G9" s="7"/>
      <c r="H9" s="7"/>
      <c r="I9" s="7"/>
      <c r="J9" s="7"/>
      <c r="K9" s="7"/>
      <c r="L9" s="12" t="s">
        <v>11</v>
      </c>
      <c r="M9" s="8">
        <v>0</v>
      </c>
      <c r="N9" s="8">
        <v>151984800</v>
      </c>
      <c r="O9" s="8">
        <v>143149800</v>
      </c>
      <c r="P9" s="8">
        <v>140583600</v>
      </c>
      <c r="Q9" s="8">
        <v>139935600</v>
      </c>
      <c r="R9" s="8">
        <v>128800800</v>
      </c>
      <c r="S9" s="8">
        <v>137133000</v>
      </c>
      <c r="T9" s="8">
        <v>137014200</v>
      </c>
      <c r="U9" s="8">
        <v>136371600</v>
      </c>
      <c r="V9" s="8">
        <v>141706800</v>
      </c>
      <c r="W9" s="176">
        <f t="shared" ref="W9:W12" si="0">SUM(N9:V9)</f>
        <v>1256680200</v>
      </c>
      <c r="X9" s="178"/>
      <c r="Y9" s="16"/>
      <c r="Z9" s="9">
        <v>0</v>
      </c>
    </row>
    <row r="10" spans="1:26" x14ac:dyDescent="0.25">
      <c r="A10" s="10"/>
      <c r="B10" s="11" t="s">
        <v>9</v>
      </c>
      <c r="C10" s="11" t="s">
        <v>10</v>
      </c>
      <c r="D10" s="11" t="s">
        <v>9</v>
      </c>
      <c r="E10" s="11" t="s">
        <v>12</v>
      </c>
      <c r="F10" s="7"/>
      <c r="G10" s="7"/>
      <c r="H10" s="7"/>
      <c r="I10" s="7"/>
      <c r="J10" s="7"/>
      <c r="K10" s="7"/>
      <c r="L10" s="12" t="s">
        <v>13</v>
      </c>
      <c r="M10" s="8">
        <v>0</v>
      </c>
      <c r="N10" s="8">
        <f t="shared" ref="N10:P11" si="1">SUM(N9)</f>
        <v>151984800</v>
      </c>
      <c r="O10" s="8">
        <f t="shared" si="1"/>
        <v>143149800</v>
      </c>
      <c r="P10" s="8">
        <f t="shared" si="1"/>
        <v>140583600</v>
      </c>
      <c r="Q10" s="8">
        <f t="shared" ref="Q10:S11" si="2">SUM(Q9)</f>
        <v>139935600</v>
      </c>
      <c r="R10" s="8">
        <f t="shared" si="2"/>
        <v>128800800</v>
      </c>
      <c r="S10" s="8">
        <f t="shared" si="2"/>
        <v>137133000</v>
      </c>
      <c r="T10" s="8">
        <f t="shared" ref="T10:V11" si="3">SUM(T9)</f>
        <v>137014200</v>
      </c>
      <c r="U10" s="8">
        <f t="shared" si="3"/>
        <v>136371600</v>
      </c>
      <c r="V10" s="8">
        <f t="shared" si="3"/>
        <v>141706800</v>
      </c>
      <c r="W10" s="176">
        <f t="shared" si="0"/>
        <v>1256680200</v>
      </c>
      <c r="X10" s="178"/>
      <c r="Y10" s="16"/>
      <c r="Z10" s="9">
        <v>0</v>
      </c>
    </row>
    <row r="11" spans="1:26" x14ac:dyDescent="0.25">
      <c r="A11" s="10"/>
      <c r="B11" s="11" t="s">
        <v>9</v>
      </c>
      <c r="C11" s="11" t="s">
        <v>10</v>
      </c>
      <c r="D11" s="11" t="s">
        <v>9</v>
      </c>
      <c r="E11" s="11" t="s">
        <v>12</v>
      </c>
      <c r="F11" s="14" t="s">
        <v>14</v>
      </c>
      <c r="G11" s="15"/>
      <c r="H11" s="15"/>
      <c r="I11" s="15"/>
      <c r="J11" s="15"/>
      <c r="K11" s="14"/>
      <c r="L11" s="12" t="s">
        <v>15</v>
      </c>
      <c r="M11" s="8">
        <f>SUM(M10)</f>
        <v>0</v>
      </c>
      <c r="N11" s="8">
        <f t="shared" si="1"/>
        <v>151984800</v>
      </c>
      <c r="O11" s="8">
        <f t="shared" si="1"/>
        <v>143149800</v>
      </c>
      <c r="P11" s="8">
        <f t="shared" si="1"/>
        <v>140583600</v>
      </c>
      <c r="Q11" s="8">
        <f t="shared" si="2"/>
        <v>139935600</v>
      </c>
      <c r="R11" s="8">
        <f t="shared" si="2"/>
        <v>128800800</v>
      </c>
      <c r="S11" s="8">
        <f t="shared" si="2"/>
        <v>137133000</v>
      </c>
      <c r="T11" s="8">
        <f t="shared" si="3"/>
        <v>137014200</v>
      </c>
      <c r="U11" s="8">
        <f t="shared" si="3"/>
        <v>136371600</v>
      </c>
      <c r="V11" s="8">
        <f t="shared" si="3"/>
        <v>141706800</v>
      </c>
      <c r="W11" s="176">
        <f t="shared" si="0"/>
        <v>1256680200</v>
      </c>
      <c r="X11" s="178"/>
      <c r="Y11" s="16"/>
      <c r="Z11" s="9">
        <v>0</v>
      </c>
    </row>
    <row r="12" spans="1:26" x14ac:dyDescent="0.25">
      <c r="A12" s="10"/>
      <c r="B12" s="15"/>
      <c r="C12" s="15"/>
      <c r="D12" s="15"/>
      <c r="E12" s="15"/>
      <c r="F12" s="14"/>
      <c r="G12" s="15"/>
      <c r="H12" s="15"/>
      <c r="I12" s="15"/>
      <c r="J12" s="15"/>
      <c r="K12" s="14"/>
      <c r="L12" s="12" t="s">
        <v>16</v>
      </c>
      <c r="M12" s="17">
        <f t="shared" ref="M12:S12" si="4">+M8+M11</f>
        <v>0</v>
      </c>
      <c r="N12" s="17">
        <f t="shared" si="4"/>
        <v>484300122</v>
      </c>
      <c r="O12" s="17">
        <f t="shared" si="4"/>
        <v>529493692</v>
      </c>
      <c r="P12" s="17">
        <f t="shared" si="4"/>
        <v>646397892</v>
      </c>
      <c r="Q12" s="17">
        <f t="shared" si="4"/>
        <v>571618631</v>
      </c>
      <c r="R12" s="17">
        <f t="shared" si="4"/>
        <v>587811671</v>
      </c>
      <c r="S12" s="17">
        <f t="shared" si="4"/>
        <v>658513291</v>
      </c>
      <c r="T12" s="17">
        <f>+T8+T11</f>
        <v>522966591</v>
      </c>
      <c r="U12" s="17">
        <f>+U8+U11</f>
        <v>554442331</v>
      </c>
      <c r="V12" s="17">
        <f>+V8+V11</f>
        <v>482945681</v>
      </c>
      <c r="W12" s="176">
        <f t="shared" si="0"/>
        <v>5038489902</v>
      </c>
      <c r="X12" s="178"/>
      <c r="Y12" s="16"/>
      <c r="Z12" s="9">
        <v>0</v>
      </c>
    </row>
    <row r="13" spans="1:26" ht="15.75" thickBot="1" x14ac:dyDescent="0.3">
      <c r="A13" s="10"/>
      <c r="B13" s="18"/>
      <c r="C13" s="19"/>
      <c r="D13" s="19"/>
      <c r="E13" s="20"/>
      <c r="F13" s="21"/>
      <c r="G13" s="19"/>
      <c r="H13" s="19"/>
      <c r="I13" s="19"/>
      <c r="J13" s="19"/>
      <c r="K13" s="22"/>
      <c r="L13" s="23"/>
      <c r="M13" s="24"/>
      <c r="N13" s="25"/>
      <c r="O13" s="25"/>
      <c r="P13" s="25"/>
      <c r="Q13" s="25"/>
      <c r="R13" s="25"/>
      <c r="S13" s="25"/>
      <c r="T13" s="189"/>
      <c r="U13" s="25"/>
      <c r="V13" s="189"/>
      <c r="W13" s="182"/>
      <c r="X13" s="179"/>
      <c r="Y13" s="16"/>
      <c r="Z13" s="9"/>
    </row>
    <row r="14" spans="1:26" x14ac:dyDescent="0.25">
      <c r="A14" s="10"/>
      <c r="B14" s="26">
        <v>1</v>
      </c>
      <c r="C14" s="27" t="s">
        <v>17</v>
      </c>
      <c r="D14" s="27" t="s">
        <v>18</v>
      </c>
      <c r="E14" s="28" t="s">
        <v>19</v>
      </c>
      <c r="F14" s="29" t="s">
        <v>20</v>
      </c>
      <c r="G14" s="30">
        <v>5</v>
      </c>
      <c r="H14" s="30">
        <v>2</v>
      </c>
      <c r="I14" s="30"/>
      <c r="J14" s="30"/>
      <c r="K14" s="31"/>
      <c r="L14" s="32" t="s">
        <v>21</v>
      </c>
      <c r="M14" s="33">
        <f t="shared" ref="M14:S14" si="5">SUM(M15:M17)</f>
        <v>2107224000</v>
      </c>
      <c r="N14" s="33">
        <f t="shared" si="5"/>
        <v>97956230</v>
      </c>
      <c r="O14" s="33">
        <f t="shared" si="5"/>
        <v>23679400</v>
      </c>
      <c r="P14" s="33">
        <f t="shared" si="5"/>
        <v>214714861</v>
      </c>
      <c r="Q14" s="33">
        <f t="shared" si="5"/>
        <v>112607760</v>
      </c>
      <c r="R14" s="33">
        <f t="shared" si="5"/>
        <v>66431380</v>
      </c>
      <c r="S14" s="162">
        <f t="shared" si="5"/>
        <v>272560900</v>
      </c>
      <c r="T14" s="190">
        <f>SUM(T15:T17)</f>
        <v>104895860</v>
      </c>
      <c r="U14" s="33">
        <f>SUM(U15:U17)</f>
        <v>213203450</v>
      </c>
      <c r="V14" s="33">
        <f>SUM(V15:V17)</f>
        <v>107089230</v>
      </c>
      <c r="W14" s="176">
        <f t="shared" ref="W14:W17" si="6">SUM(N14:V14)</f>
        <v>1213139071</v>
      </c>
      <c r="X14" s="174">
        <f>W14/M14</f>
        <v>0.5757048472302897</v>
      </c>
      <c r="Y14" s="33" t="e">
        <f>+M14-#REF!</f>
        <v>#REF!</v>
      </c>
      <c r="Z14" s="34">
        <f>+Z15+Z16+Z17</f>
        <v>0</v>
      </c>
    </row>
    <row r="15" spans="1:26" x14ac:dyDescent="0.25">
      <c r="A15" s="10"/>
      <c r="B15" s="35">
        <v>1</v>
      </c>
      <c r="C15" s="36" t="s">
        <v>17</v>
      </c>
      <c r="D15" s="36" t="s">
        <v>18</v>
      </c>
      <c r="E15" s="37" t="s">
        <v>19</v>
      </c>
      <c r="F15" s="38" t="s">
        <v>20</v>
      </c>
      <c r="G15" s="39">
        <v>5</v>
      </c>
      <c r="H15" s="39">
        <v>2</v>
      </c>
      <c r="I15" s="39">
        <v>1</v>
      </c>
      <c r="J15" s="39"/>
      <c r="K15" s="40"/>
      <c r="L15" s="41" t="s">
        <v>22</v>
      </c>
      <c r="M15" s="42">
        <f t="shared" ref="M15:S15" si="7">SUM(M19)</f>
        <v>1264334400</v>
      </c>
      <c r="N15" s="42">
        <f t="shared" si="7"/>
        <v>91088280</v>
      </c>
      <c r="O15" s="42">
        <f t="shared" si="7"/>
        <v>0</v>
      </c>
      <c r="P15" s="42">
        <f t="shared" si="7"/>
        <v>170251920</v>
      </c>
      <c r="Q15" s="42">
        <f t="shared" si="7"/>
        <v>83880360</v>
      </c>
      <c r="R15" s="42">
        <f t="shared" si="7"/>
        <v>249480</v>
      </c>
      <c r="S15" s="158">
        <f t="shared" si="7"/>
        <v>159482520</v>
      </c>
      <c r="T15" s="191">
        <f>SUM(T19)</f>
        <v>82163160</v>
      </c>
      <c r="U15" s="42">
        <f>SUM(U19)</f>
        <v>81868320</v>
      </c>
      <c r="V15" s="42">
        <f>SUM(V19)</f>
        <v>85024080</v>
      </c>
      <c r="W15" s="176">
        <f t="shared" si="6"/>
        <v>754008120</v>
      </c>
      <c r="X15" s="174">
        <f t="shared" ref="X15:X77" si="8">W15/M15</f>
        <v>0.5963676381817975</v>
      </c>
      <c r="Y15" s="42" t="e">
        <f>+M15-#REF!</f>
        <v>#REF!</v>
      </c>
      <c r="Z15" s="43">
        <f>+Z19</f>
        <v>0</v>
      </c>
    </row>
    <row r="16" spans="1:26" x14ac:dyDescent="0.25">
      <c r="A16" s="10"/>
      <c r="B16" s="44">
        <v>1</v>
      </c>
      <c r="C16" s="45" t="s">
        <v>17</v>
      </c>
      <c r="D16" s="45" t="s">
        <v>18</v>
      </c>
      <c r="E16" s="46" t="s">
        <v>19</v>
      </c>
      <c r="F16" s="47" t="s">
        <v>20</v>
      </c>
      <c r="G16" s="48">
        <v>5</v>
      </c>
      <c r="H16" s="48">
        <v>2</v>
      </c>
      <c r="I16" s="48">
        <v>2</v>
      </c>
      <c r="J16" s="48"/>
      <c r="K16" s="49"/>
      <c r="L16" s="50" t="s">
        <v>23</v>
      </c>
      <c r="M16" s="51">
        <f t="shared" ref="M16:S16" si="9">SUM(M23)</f>
        <v>680605210</v>
      </c>
      <c r="N16" s="51">
        <f t="shared" si="9"/>
        <v>6867950</v>
      </c>
      <c r="O16" s="51">
        <f t="shared" si="9"/>
        <v>23679400</v>
      </c>
      <c r="P16" s="51">
        <f t="shared" si="9"/>
        <v>44462941</v>
      </c>
      <c r="Q16" s="51">
        <f t="shared" si="9"/>
        <v>28727400</v>
      </c>
      <c r="R16" s="51">
        <f t="shared" si="9"/>
        <v>66181900</v>
      </c>
      <c r="S16" s="163">
        <f t="shared" si="9"/>
        <v>113078380</v>
      </c>
      <c r="T16" s="192">
        <f>SUM(T23)</f>
        <v>20282700</v>
      </c>
      <c r="U16" s="51">
        <f>SUM(U23)</f>
        <v>73302700</v>
      </c>
      <c r="V16" s="51">
        <f>SUM(V23)</f>
        <v>15465150</v>
      </c>
      <c r="W16" s="176">
        <f t="shared" si="6"/>
        <v>392048521</v>
      </c>
      <c r="X16" s="174">
        <f t="shared" si="8"/>
        <v>0.57602926812740674</v>
      </c>
      <c r="Y16" s="51"/>
      <c r="Z16" s="52">
        <f>+Z23</f>
        <v>0</v>
      </c>
    </row>
    <row r="17" spans="1:39" x14ac:dyDescent="0.25">
      <c r="A17" s="10"/>
      <c r="B17" s="53">
        <v>1</v>
      </c>
      <c r="C17" s="54" t="s">
        <v>17</v>
      </c>
      <c r="D17" s="54" t="s">
        <v>18</v>
      </c>
      <c r="E17" s="55" t="s">
        <v>19</v>
      </c>
      <c r="F17" s="56" t="s">
        <v>20</v>
      </c>
      <c r="G17" s="57">
        <v>5</v>
      </c>
      <c r="H17" s="57">
        <v>2</v>
      </c>
      <c r="I17" s="57">
        <v>3</v>
      </c>
      <c r="J17" s="57"/>
      <c r="K17" s="58"/>
      <c r="L17" s="59" t="s">
        <v>24</v>
      </c>
      <c r="M17" s="60">
        <f t="shared" ref="M17:S17" si="10">SUM(M86)</f>
        <v>162284390</v>
      </c>
      <c r="N17" s="60">
        <f t="shared" si="10"/>
        <v>0</v>
      </c>
      <c r="O17" s="60">
        <f t="shared" si="10"/>
        <v>0</v>
      </c>
      <c r="P17" s="60">
        <f t="shared" si="10"/>
        <v>0</v>
      </c>
      <c r="Q17" s="60">
        <f t="shared" si="10"/>
        <v>0</v>
      </c>
      <c r="R17" s="60">
        <f t="shared" si="10"/>
        <v>0</v>
      </c>
      <c r="S17" s="164">
        <f t="shared" si="10"/>
        <v>0</v>
      </c>
      <c r="T17" s="193">
        <f>SUM(T86)</f>
        <v>2450000</v>
      </c>
      <c r="U17" s="60">
        <f>SUM(U86)</f>
        <v>58032430</v>
      </c>
      <c r="V17" s="60">
        <f>SUM(V86)</f>
        <v>6600000</v>
      </c>
      <c r="W17" s="176">
        <f t="shared" si="6"/>
        <v>67082430</v>
      </c>
      <c r="X17" s="174">
        <f t="shared" si="8"/>
        <v>0.41336341714689873</v>
      </c>
      <c r="Y17" s="60"/>
      <c r="Z17" s="60">
        <f>+Z86</f>
        <v>0</v>
      </c>
    </row>
    <row r="18" spans="1:39" x14ac:dyDescent="0.25">
      <c r="A18" s="10"/>
      <c r="B18" s="61"/>
      <c r="C18" s="62"/>
      <c r="D18" s="62"/>
      <c r="E18" s="63"/>
      <c r="F18" s="64"/>
      <c r="G18" s="65"/>
      <c r="H18" s="65"/>
      <c r="I18" s="65"/>
      <c r="J18" s="65"/>
      <c r="K18" s="66"/>
      <c r="L18" s="67"/>
      <c r="M18" s="33"/>
      <c r="N18" s="33"/>
      <c r="O18" s="33"/>
      <c r="P18" s="33"/>
      <c r="Q18" s="33"/>
      <c r="R18" s="33"/>
      <c r="S18" s="162"/>
      <c r="T18" s="190"/>
      <c r="U18" s="33"/>
      <c r="V18" s="33"/>
      <c r="W18" s="175"/>
      <c r="X18" s="174"/>
      <c r="Y18" s="33"/>
      <c r="Z18" s="33"/>
    </row>
    <row r="19" spans="1:39" x14ac:dyDescent="0.25">
      <c r="A19" s="13"/>
      <c r="B19" s="68">
        <v>1</v>
      </c>
      <c r="C19" s="69" t="s">
        <v>17</v>
      </c>
      <c r="D19" s="69" t="s">
        <v>18</v>
      </c>
      <c r="E19" s="70" t="s">
        <v>19</v>
      </c>
      <c r="F19" s="71" t="s">
        <v>20</v>
      </c>
      <c r="G19" s="68">
        <v>5</v>
      </c>
      <c r="H19" s="68">
        <v>2</v>
      </c>
      <c r="I19" s="69">
        <v>1</v>
      </c>
      <c r="J19" s="68"/>
      <c r="K19" s="72"/>
      <c r="L19" s="73" t="s">
        <v>22</v>
      </c>
      <c r="M19" s="74">
        <f t="shared" ref="M19:S19" si="11">SUM(M20)</f>
        <v>1264334400</v>
      </c>
      <c r="N19" s="74">
        <f t="shared" si="11"/>
        <v>91088280</v>
      </c>
      <c r="O19" s="74">
        <f t="shared" si="11"/>
        <v>0</v>
      </c>
      <c r="P19" s="74">
        <f t="shared" si="11"/>
        <v>170251920</v>
      </c>
      <c r="Q19" s="74">
        <f t="shared" si="11"/>
        <v>83880360</v>
      </c>
      <c r="R19" s="74">
        <f t="shared" si="11"/>
        <v>249480</v>
      </c>
      <c r="S19" s="165">
        <f t="shared" si="11"/>
        <v>159482520</v>
      </c>
      <c r="T19" s="194">
        <f t="shared" ref="T19:V20" si="12">SUM(T20)</f>
        <v>82163160</v>
      </c>
      <c r="U19" s="74">
        <f t="shared" si="12"/>
        <v>81868320</v>
      </c>
      <c r="V19" s="74">
        <f t="shared" si="12"/>
        <v>85024080</v>
      </c>
      <c r="W19" s="176">
        <f t="shared" ref="W19:W21" si="13">SUM(N19:V19)</f>
        <v>754008120</v>
      </c>
      <c r="X19" s="174">
        <f t="shared" si="8"/>
        <v>0.5963676381817975</v>
      </c>
      <c r="Y19" s="74"/>
      <c r="Z19" s="74">
        <v>0</v>
      </c>
    </row>
    <row r="20" spans="1:39" x14ac:dyDescent="0.25">
      <c r="A20" s="10"/>
      <c r="B20" s="75">
        <v>1</v>
      </c>
      <c r="C20" s="76" t="s">
        <v>17</v>
      </c>
      <c r="D20" s="76" t="s">
        <v>18</v>
      </c>
      <c r="E20" s="77" t="s">
        <v>19</v>
      </c>
      <c r="F20" s="78" t="s">
        <v>20</v>
      </c>
      <c r="G20" s="79">
        <v>5</v>
      </c>
      <c r="H20" s="79">
        <v>2</v>
      </c>
      <c r="I20" s="79">
        <v>1</v>
      </c>
      <c r="J20" s="76" t="s">
        <v>25</v>
      </c>
      <c r="K20" s="80"/>
      <c r="L20" s="81" t="s">
        <v>26</v>
      </c>
      <c r="M20" s="33">
        <f>M21</f>
        <v>1264334400</v>
      </c>
      <c r="N20" s="33">
        <f t="shared" ref="N20:S20" si="14">SUM(N21)</f>
        <v>91088280</v>
      </c>
      <c r="O20" s="33">
        <f t="shared" si="14"/>
        <v>0</v>
      </c>
      <c r="P20" s="33">
        <f t="shared" si="14"/>
        <v>170251920</v>
      </c>
      <c r="Q20" s="33">
        <f t="shared" si="14"/>
        <v>83880360</v>
      </c>
      <c r="R20" s="33">
        <f t="shared" si="14"/>
        <v>249480</v>
      </c>
      <c r="S20" s="162">
        <f t="shared" si="14"/>
        <v>159482520</v>
      </c>
      <c r="T20" s="190">
        <f t="shared" si="12"/>
        <v>82163160</v>
      </c>
      <c r="U20" s="33">
        <f t="shared" si="12"/>
        <v>81868320</v>
      </c>
      <c r="V20" s="33">
        <f t="shared" si="12"/>
        <v>85024080</v>
      </c>
      <c r="W20" s="176">
        <f t="shared" si="13"/>
        <v>754008120</v>
      </c>
      <c r="X20" s="174">
        <f t="shared" si="8"/>
        <v>0.5963676381817975</v>
      </c>
      <c r="Y20" s="33" t="e">
        <f>+M20-#REF!</f>
        <v>#REF!</v>
      </c>
      <c r="Z20" s="33">
        <f t="shared" ref="Z20" si="15">Z21</f>
        <v>0</v>
      </c>
    </row>
    <row r="21" spans="1:39" x14ac:dyDescent="0.25">
      <c r="A21" s="10"/>
      <c r="B21" s="82">
        <v>1</v>
      </c>
      <c r="C21" s="83" t="s">
        <v>17</v>
      </c>
      <c r="D21" s="83" t="s">
        <v>18</v>
      </c>
      <c r="E21" s="77" t="s">
        <v>19</v>
      </c>
      <c r="F21" s="78" t="s">
        <v>20</v>
      </c>
      <c r="G21" s="84">
        <v>5</v>
      </c>
      <c r="H21" s="84">
        <v>2</v>
      </c>
      <c r="I21" s="84">
        <v>1</v>
      </c>
      <c r="J21" s="83" t="s">
        <v>25</v>
      </c>
      <c r="K21" s="80" t="s">
        <v>18</v>
      </c>
      <c r="L21" s="85" t="s">
        <v>27</v>
      </c>
      <c r="M21" s="86">
        <v>1264334400</v>
      </c>
      <c r="N21" s="86">
        <v>91088280</v>
      </c>
      <c r="O21" s="86">
        <v>0</v>
      </c>
      <c r="P21" s="86">
        <v>170251920</v>
      </c>
      <c r="Q21" s="86">
        <v>83880360</v>
      </c>
      <c r="R21" s="86">
        <v>249480</v>
      </c>
      <c r="S21" s="166">
        <v>159482520</v>
      </c>
      <c r="T21" s="195">
        <v>82163160</v>
      </c>
      <c r="U21" s="86">
        <v>81868320</v>
      </c>
      <c r="V21" s="86">
        <v>85024080</v>
      </c>
      <c r="W21" s="176">
        <f t="shared" si="13"/>
        <v>754008120</v>
      </c>
      <c r="X21" s="174">
        <f t="shared" si="8"/>
        <v>0.5963676381817975</v>
      </c>
      <c r="Y21" s="86" t="e">
        <f>+M21-#REF!</f>
        <v>#REF!</v>
      </c>
      <c r="Z21" s="86"/>
    </row>
    <row r="22" spans="1:39" x14ac:dyDescent="0.25">
      <c r="A22" s="10"/>
      <c r="B22" s="82"/>
      <c r="C22" s="83"/>
      <c r="D22" s="83"/>
      <c r="E22" s="87"/>
      <c r="F22" s="64"/>
      <c r="G22" s="84"/>
      <c r="H22" s="84"/>
      <c r="I22" s="84"/>
      <c r="J22" s="83"/>
      <c r="K22" s="80"/>
      <c r="L22" s="85"/>
      <c r="M22" s="86"/>
      <c r="N22" s="86"/>
      <c r="O22" s="86"/>
      <c r="P22" s="86"/>
      <c r="Q22" s="86"/>
      <c r="R22" s="86"/>
      <c r="S22" s="166"/>
      <c r="T22" s="195"/>
      <c r="U22" s="86"/>
      <c r="V22" s="86"/>
      <c r="W22" s="177"/>
      <c r="X22" s="174"/>
      <c r="Y22" s="16"/>
      <c r="Z22" s="13"/>
    </row>
    <row r="23" spans="1:39" x14ac:dyDescent="0.25">
      <c r="A23" s="10"/>
      <c r="B23" s="44">
        <v>1</v>
      </c>
      <c r="C23" s="45" t="s">
        <v>17</v>
      </c>
      <c r="D23" s="45" t="s">
        <v>18</v>
      </c>
      <c r="E23" s="88" t="s">
        <v>19</v>
      </c>
      <c r="F23" s="89" t="s">
        <v>20</v>
      </c>
      <c r="G23" s="48">
        <v>5</v>
      </c>
      <c r="H23" s="48">
        <v>2</v>
      </c>
      <c r="I23" s="48">
        <v>2</v>
      </c>
      <c r="J23" s="48"/>
      <c r="K23" s="49"/>
      <c r="L23" s="50" t="s">
        <v>23</v>
      </c>
      <c r="M23" s="51">
        <f t="shared" ref="M23:S23" si="16">SUM(M24+M38+M42+M47+M50+M56+M60+M63+M67+M70+M76+M79+M83)</f>
        <v>680605210</v>
      </c>
      <c r="N23" s="51">
        <f t="shared" si="16"/>
        <v>6867950</v>
      </c>
      <c r="O23" s="51">
        <f t="shared" si="16"/>
        <v>23679400</v>
      </c>
      <c r="P23" s="51">
        <f t="shared" si="16"/>
        <v>44462941</v>
      </c>
      <c r="Q23" s="51">
        <f t="shared" si="16"/>
        <v>28727400</v>
      </c>
      <c r="R23" s="51">
        <f t="shared" si="16"/>
        <v>66181900</v>
      </c>
      <c r="S23" s="163">
        <f t="shared" si="16"/>
        <v>113078380</v>
      </c>
      <c r="T23" s="192">
        <f>SUM(T24+T38+T42+T47+T50+T56+T60+T63+T67+T70+T76+T79+T83)</f>
        <v>20282700</v>
      </c>
      <c r="U23" s="51">
        <f>SUM(U24+U38+U42+U47+U50+U56+U60+U63+U67+U70+U76+U79+U83)</f>
        <v>73302700</v>
      </c>
      <c r="V23" s="51">
        <f>SUM(V24+V38+V42+V47+V50+V56+V60+V63+V67+V70+V76+V79+V83)</f>
        <v>15465150</v>
      </c>
      <c r="W23" s="176">
        <f t="shared" ref="W23:W36" si="17">SUM(N23:V23)</f>
        <v>392048521</v>
      </c>
      <c r="X23" s="174">
        <f t="shared" si="8"/>
        <v>0.57602926812740674</v>
      </c>
      <c r="Y23" s="51" t="e">
        <f>+M23-#REF!</f>
        <v>#REF!</v>
      </c>
      <c r="Z23" s="51"/>
      <c r="AM23" s="90"/>
    </row>
    <row r="24" spans="1:39" x14ac:dyDescent="0.25">
      <c r="A24" s="10"/>
      <c r="B24" s="75">
        <v>1</v>
      </c>
      <c r="C24" s="76" t="s">
        <v>17</v>
      </c>
      <c r="D24" s="76" t="s">
        <v>18</v>
      </c>
      <c r="E24" s="77" t="s">
        <v>19</v>
      </c>
      <c r="F24" s="78" t="s">
        <v>20</v>
      </c>
      <c r="G24" s="79">
        <v>5</v>
      </c>
      <c r="H24" s="79">
        <v>2</v>
      </c>
      <c r="I24" s="79">
        <v>2</v>
      </c>
      <c r="J24" s="76" t="s">
        <v>18</v>
      </c>
      <c r="K24" s="91"/>
      <c r="L24" s="81" t="s">
        <v>28</v>
      </c>
      <c r="M24" s="33">
        <f t="shared" ref="M24:S24" si="18">SUM(M25:M36)</f>
        <v>269724210</v>
      </c>
      <c r="N24" s="33">
        <f t="shared" si="18"/>
        <v>500000</v>
      </c>
      <c r="O24" s="33">
        <f t="shared" si="18"/>
        <v>12012600</v>
      </c>
      <c r="P24" s="33">
        <f t="shared" si="18"/>
        <v>19359000</v>
      </c>
      <c r="Q24" s="33">
        <f t="shared" si="18"/>
        <v>791000</v>
      </c>
      <c r="R24" s="33">
        <f t="shared" si="18"/>
        <v>2215000</v>
      </c>
      <c r="S24" s="162">
        <f t="shared" si="18"/>
        <v>73653800</v>
      </c>
      <c r="T24" s="190">
        <f>SUM(T25:T36)</f>
        <v>5135000</v>
      </c>
      <c r="U24" s="33">
        <f>SUM(U25:U36)</f>
        <v>66340000</v>
      </c>
      <c r="V24" s="33">
        <f>SUM(V25:V36)</f>
        <v>6633100</v>
      </c>
      <c r="W24" s="176">
        <f t="shared" si="17"/>
        <v>186639500</v>
      </c>
      <c r="X24" s="174">
        <f t="shared" si="8"/>
        <v>0.69196421040588085</v>
      </c>
      <c r="Y24" s="33" t="e">
        <f>+M24-#REF!</f>
        <v>#REF!</v>
      </c>
      <c r="Z24" s="33"/>
      <c r="AM24" s="90"/>
    </row>
    <row r="25" spans="1:39" x14ac:dyDescent="0.25">
      <c r="A25" s="10"/>
      <c r="B25" s="82">
        <v>1</v>
      </c>
      <c r="C25" s="83" t="s">
        <v>17</v>
      </c>
      <c r="D25" s="83" t="s">
        <v>18</v>
      </c>
      <c r="E25" s="77" t="s">
        <v>19</v>
      </c>
      <c r="F25" s="78" t="s">
        <v>20</v>
      </c>
      <c r="G25" s="84">
        <v>5</v>
      </c>
      <c r="H25" s="84">
        <v>2</v>
      </c>
      <c r="I25" s="84">
        <v>2</v>
      </c>
      <c r="J25" s="83" t="s">
        <v>18</v>
      </c>
      <c r="K25" s="80" t="s">
        <v>18</v>
      </c>
      <c r="L25" s="85" t="s">
        <v>29</v>
      </c>
      <c r="M25" s="86">
        <v>25884950</v>
      </c>
      <c r="N25" s="86">
        <v>0</v>
      </c>
      <c r="O25" s="86">
        <v>9212600</v>
      </c>
      <c r="P25" s="86">
        <v>15707000</v>
      </c>
      <c r="Q25" s="86">
        <v>0</v>
      </c>
      <c r="R25" s="86">
        <v>265000</v>
      </c>
      <c r="S25" s="166">
        <v>0</v>
      </c>
      <c r="T25" s="195">
        <v>0</v>
      </c>
      <c r="U25" s="86">
        <v>0</v>
      </c>
      <c r="V25" s="86">
        <v>0</v>
      </c>
      <c r="W25" s="176">
        <f t="shared" si="17"/>
        <v>25184600</v>
      </c>
      <c r="X25" s="174">
        <f t="shared" si="8"/>
        <v>0.97294373757724084</v>
      </c>
      <c r="Y25" s="16"/>
      <c r="Z25" s="86">
        <v>0</v>
      </c>
      <c r="AM25" s="90"/>
    </row>
    <row r="26" spans="1:39" x14ac:dyDescent="0.25">
      <c r="A26" s="10"/>
      <c r="B26" s="82">
        <v>1</v>
      </c>
      <c r="C26" s="83" t="s">
        <v>17</v>
      </c>
      <c r="D26" s="83" t="s">
        <v>18</v>
      </c>
      <c r="E26" s="77" t="s">
        <v>19</v>
      </c>
      <c r="F26" s="78" t="s">
        <v>20</v>
      </c>
      <c r="G26" s="84">
        <v>5</v>
      </c>
      <c r="H26" s="84">
        <v>2</v>
      </c>
      <c r="I26" s="84">
        <v>2</v>
      </c>
      <c r="J26" s="83" t="s">
        <v>18</v>
      </c>
      <c r="K26" s="80" t="s">
        <v>30</v>
      </c>
      <c r="L26" s="85" t="s">
        <v>31</v>
      </c>
      <c r="M26" s="86">
        <v>1119800</v>
      </c>
      <c r="N26" s="86">
        <v>0</v>
      </c>
      <c r="O26" s="86">
        <v>0</v>
      </c>
      <c r="P26" s="86">
        <v>1082000</v>
      </c>
      <c r="Q26" s="86">
        <v>0</v>
      </c>
      <c r="R26" s="86">
        <v>0</v>
      </c>
      <c r="S26" s="166">
        <v>0</v>
      </c>
      <c r="T26" s="195">
        <v>0</v>
      </c>
      <c r="U26" s="86">
        <v>0</v>
      </c>
      <c r="V26" s="86">
        <v>0</v>
      </c>
      <c r="W26" s="176">
        <f t="shared" si="17"/>
        <v>1082000</v>
      </c>
      <c r="X26" s="174">
        <f t="shared" si="8"/>
        <v>0.96624397213788171</v>
      </c>
      <c r="Y26" s="16"/>
      <c r="Z26" s="86"/>
      <c r="AM26" s="90"/>
    </row>
    <row r="27" spans="1:39" x14ac:dyDescent="0.25">
      <c r="A27" s="10"/>
      <c r="B27" s="82">
        <v>1</v>
      </c>
      <c r="C27" s="83" t="s">
        <v>17</v>
      </c>
      <c r="D27" s="83" t="s">
        <v>18</v>
      </c>
      <c r="E27" s="77" t="s">
        <v>19</v>
      </c>
      <c r="F27" s="78" t="s">
        <v>20</v>
      </c>
      <c r="G27" s="84">
        <v>5</v>
      </c>
      <c r="H27" s="84">
        <v>2</v>
      </c>
      <c r="I27" s="84">
        <v>2</v>
      </c>
      <c r="J27" s="83" t="s">
        <v>18</v>
      </c>
      <c r="K27" s="80" t="s">
        <v>32</v>
      </c>
      <c r="L27" s="85" t="s">
        <v>33</v>
      </c>
      <c r="M27" s="86">
        <v>1800000</v>
      </c>
      <c r="N27" s="86">
        <v>0</v>
      </c>
      <c r="O27" s="86">
        <v>1800000</v>
      </c>
      <c r="P27" s="86">
        <v>0</v>
      </c>
      <c r="Q27" s="86">
        <v>0</v>
      </c>
      <c r="R27" s="86">
        <v>0</v>
      </c>
      <c r="S27" s="166">
        <v>0</v>
      </c>
      <c r="T27" s="195">
        <v>0</v>
      </c>
      <c r="U27" s="86">
        <v>0</v>
      </c>
      <c r="V27" s="86">
        <v>0</v>
      </c>
      <c r="W27" s="176">
        <f t="shared" si="17"/>
        <v>1800000</v>
      </c>
      <c r="X27" s="174">
        <f t="shared" si="8"/>
        <v>1</v>
      </c>
      <c r="Y27" s="16"/>
      <c r="Z27" s="86">
        <v>0</v>
      </c>
      <c r="AM27" s="90"/>
    </row>
    <row r="28" spans="1:39" x14ac:dyDescent="0.25">
      <c r="A28" s="10"/>
      <c r="B28" s="82">
        <v>1</v>
      </c>
      <c r="C28" s="83" t="s">
        <v>17</v>
      </c>
      <c r="D28" s="83" t="s">
        <v>18</v>
      </c>
      <c r="E28" s="77" t="s">
        <v>19</v>
      </c>
      <c r="F28" s="78" t="s">
        <v>20</v>
      </c>
      <c r="G28" s="84">
        <v>5</v>
      </c>
      <c r="H28" s="84">
        <v>2</v>
      </c>
      <c r="I28" s="84">
        <v>2</v>
      </c>
      <c r="J28" s="83" t="s">
        <v>18</v>
      </c>
      <c r="K28" s="80" t="s">
        <v>34</v>
      </c>
      <c r="L28" s="85" t="s">
        <v>35</v>
      </c>
      <c r="M28" s="86">
        <v>4332860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166">
        <v>4276000</v>
      </c>
      <c r="T28" s="195">
        <v>0</v>
      </c>
      <c r="U28" s="86">
        <v>0</v>
      </c>
      <c r="V28" s="86">
        <v>0</v>
      </c>
      <c r="W28" s="176">
        <f t="shared" si="17"/>
        <v>4276000</v>
      </c>
      <c r="X28" s="174">
        <f t="shared" si="8"/>
        <v>0.98687702810614697</v>
      </c>
      <c r="Y28" s="33" t="e">
        <f>+M28-#REF!</f>
        <v>#REF!</v>
      </c>
      <c r="Z28" s="13"/>
      <c r="AM28" s="90"/>
    </row>
    <row r="29" spans="1:39" x14ac:dyDescent="0.25">
      <c r="A29" s="10"/>
      <c r="B29" s="82">
        <v>1</v>
      </c>
      <c r="C29" s="83" t="s">
        <v>17</v>
      </c>
      <c r="D29" s="83" t="s">
        <v>18</v>
      </c>
      <c r="E29" s="77" t="s">
        <v>19</v>
      </c>
      <c r="F29" s="78" t="s">
        <v>20</v>
      </c>
      <c r="G29" s="84">
        <v>5</v>
      </c>
      <c r="H29" s="84">
        <v>2</v>
      </c>
      <c r="I29" s="84">
        <v>2</v>
      </c>
      <c r="J29" s="83" t="s">
        <v>18</v>
      </c>
      <c r="K29" s="80" t="s">
        <v>36</v>
      </c>
      <c r="L29" s="85" t="s">
        <v>37</v>
      </c>
      <c r="M29" s="86">
        <v>375000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166">
        <v>0</v>
      </c>
      <c r="T29" s="195">
        <v>0</v>
      </c>
      <c r="U29" s="86">
        <v>0</v>
      </c>
      <c r="V29" s="86">
        <v>0</v>
      </c>
      <c r="W29" s="176">
        <f t="shared" si="17"/>
        <v>0</v>
      </c>
      <c r="X29" s="174">
        <f t="shared" si="8"/>
        <v>0</v>
      </c>
      <c r="Y29" s="33" t="e">
        <f>+M29-#REF!</f>
        <v>#REF!</v>
      </c>
      <c r="Z29" s="13"/>
      <c r="AM29" s="90"/>
    </row>
    <row r="30" spans="1:39" x14ac:dyDescent="0.25">
      <c r="A30" s="10"/>
      <c r="B30" s="82">
        <v>1</v>
      </c>
      <c r="C30" s="83" t="s">
        <v>17</v>
      </c>
      <c r="D30" s="83" t="s">
        <v>18</v>
      </c>
      <c r="E30" s="77" t="s">
        <v>19</v>
      </c>
      <c r="F30" s="78" t="s">
        <v>20</v>
      </c>
      <c r="G30" s="84">
        <v>5</v>
      </c>
      <c r="H30" s="84">
        <v>2</v>
      </c>
      <c r="I30" s="84">
        <v>2</v>
      </c>
      <c r="J30" s="83" t="s">
        <v>18</v>
      </c>
      <c r="K30" s="80" t="s">
        <v>38</v>
      </c>
      <c r="L30" s="85" t="s">
        <v>39</v>
      </c>
      <c r="M30" s="86">
        <v>1200000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166">
        <v>0</v>
      </c>
      <c r="T30" s="195">
        <v>0</v>
      </c>
      <c r="U30" s="86">
        <v>0</v>
      </c>
      <c r="V30" s="86">
        <v>0</v>
      </c>
      <c r="W30" s="176">
        <f t="shared" si="17"/>
        <v>0</v>
      </c>
      <c r="X30" s="174">
        <f t="shared" si="8"/>
        <v>0</v>
      </c>
      <c r="Y30" s="33"/>
      <c r="Z30" s="13"/>
      <c r="AM30" s="90"/>
    </row>
    <row r="31" spans="1:39" x14ac:dyDescent="0.25">
      <c r="A31" s="10"/>
      <c r="B31" s="82">
        <v>1</v>
      </c>
      <c r="C31" s="83" t="s">
        <v>17</v>
      </c>
      <c r="D31" s="83" t="s">
        <v>18</v>
      </c>
      <c r="E31" s="77" t="s">
        <v>19</v>
      </c>
      <c r="F31" s="78" t="s">
        <v>20</v>
      </c>
      <c r="G31" s="84">
        <v>5</v>
      </c>
      <c r="H31" s="84">
        <v>2</v>
      </c>
      <c r="I31" s="84">
        <v>2</v>
      </c>
      <c r="J31" s="83" t="s">
        <v>18</v>
      </c>
      <c r="K31" s="80" t="s">
        <v>25</v>
      </c>
      <c r="L31" s="85" t="s">
        <v>40</v>
      </c>
      <c r="M31" s="86">
        <v>300000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166">
        <v>0</v>
      </c>
      <c r="T31" s="195">
        <v>0</v>
      </c>
      <c r="U31" s="86">
        <v>0</v>
      </c>
      <c r="V31" s="86">
        <v>0</v>
      </c>
      <c r="W31" s="176">
        <f t="shared" si="17"/>
        <v>0</v>
      </c>
      <c r="X31" s="174">
        <f t="shared" si="8"/>
        <v>0</v>
      </c>
      <c r="Y31" s="33"/>
      <c r="Z31" s="13"/>
      <c r="AM31" s="90"/>
    </row>
    <row r="32" spans="1:39" x14ac:dyDescent="0.25">
      <c r="A32" s="10"/>
      <c r="B32" s="82">
        <v>1</v>
      </c>
      <c r="C32" s="83" t="s">
        <v>17</v>
      </c>
      <c r="D32" s="83" t="s">
        <v>18</v>
      </c>
      <c r="E32" s="77" t="s">
        <v>19</v>
      </c>
      <c r="F32" s="78" t="s">
        <v>20</v>
      </c>
      <c r="G32" s="84">
        <v>5</v>
      </c>
      <c r="H32" s="84">
        <v>2</v>
      </c>
      <c r="I32" s="84">
        <v>2</v>
      </c>
      <c r="J32" s="83" t="s">
        <v>18</v>
      </c>
      <c r="K32" s="80">
        <v>10</v>
      </c>
      <c r="L32" s="85" t="s">
        <v>85</v>
      </c>
      <c r="M32" s="93">
        <v>32730000</v>
      </c>
      <c r="N32" s="86"/>
      <c r="O32" s="86"/>
      <c r="P32" s="86">
        <v>240000</v>
      </c>
      <c r="Q32" s="86">
        <v>275000</v>
      </c>
      <c r="R32" s="86">
        <v>450000</v>
      </c>
      <c r="S32" s="166">
        <v>233200</v>
      </c>
      <c r="T32" s="195">
        <v>2400000</v>
      </c>
      <c r="U32" s="86">
        <v>0</v>
      </c>
      <c r="V32" s="86">
        <v>2633100</v>
      </c>
      <c r="W32" s="176">
        <f t="shared" si="17"/>
        <v>6231300</v>
      </c>
      <c r="X32" s="174">
        <f t="shared" si="8"/>
        <v>0.19038496791934006</v>
      </c>
      <c r="Y32" s="33"/>
      <c r="Z32" s="13"/>
      <c r="AM32" s="90"/>
    </row>
    <row r="33" spans="1:39" x14ac:dyDescent="0.25">
      <c r="A33" s="13"/>
      <c r="B33" s="82">
        <v>1</v>
      </c>
      <c r="C33" s="83" t="s">
        <v>17</v>
      </c>
      <c r="D33" s="83" t="s">
        <v>18</v>
      </c>
      <c r="E33" s="77" t="s">
        <v>19</v>
      </c>
      <c r="F33" s="78" t="s">
        <v>20</v>
      </c>
      <c r="G33" s="84">
        <v>5</v>
      </c>
      <c r="H33" s="84">
        <v>2</v>
      </c>
      <c r="I33" s="84">
        <v>2</v>
      </c>
      <c r="J33" s="83" t="s">
        <v>18</v>
      </c>
      <c r="K33" s="80">
        <v>11</v>
      </c>
      <c r="L33" s="92" t="s">
        <v>41</v>
      </c>
      <c r="M33" s="93">
        <v>173181600</v>
      </c>
      <c r="N33" s="93">
        <v>0</v>
      </c>
      <c r="O33" s="93">
        <v>500000</v>
      </c>
      <c r="P33" s="93">
        <v>1470000</v>
      </c>
      <c r="Q33" s="93">
        <v>516000</v>
      </c>
      <c r="R33" s="93">
        <v>500000</v>
      </c>
      <c r="S33" s="167">
        <v>63784600</v>
      </c>
      <c r="T33" s="195">
        <v>1875000</v>
      </c>
      <c r="U33" s="93">
        <v>65840000</v>
      </c>
      <c r="V33" s="93">
        <v>500000</v>
      </c>
      <c r="W33" s="176">
        <f t="shared" si="17"/>
        <v>134985600</v>
      </c>
      <c r="X33" s="174">
        <f t="shared" si="8"/>
        <v>0.77944539142726477</v>
      </c>
      <c r="Y33" s="16"/>
      <c r="Z33" s="93">
        <v>0</v>
      </c>
    </row>
    <row r="34" spans="1:39" x14ac:dyDescent="0.25">
      <c r="A34" s="10"/>
      <c r="B34" s="82">
        <v>1</v>
      </c>
      <c r="C34" s="83" t="s">
        <v>17</v>
      </c>
      <c r="D34" s="83" t="s">
        <v>18</v>
      </c>
      <c r="E34" s="77" t="s">
        <v>19</v>
      </c>
      <c r="F34" s="78" t="s">
        <v>20</v>
      </c>
      <c r="G34" s="84">
        <v>5</v>
      </c>
      <c r="H34" s="84">
        <v>2</v>
      </c>
      <c r="I34" s="84">
        <v>2</v>
      </c>
      <c r="J34" s="83" t="s">
        <v>18</v>
      </c>
      <c r="K34" s="80" t="s">
        <v>42</v>
      </c>
      <c r="L34" s="85" t="s">
        <v>43</v>
      </c>
      <c r="M34" s="86">
        <v>6000000</v>
      </c>
      <c r="N34" s="86">
        <v>500000</v>
      </c>
      <c r="O34" s="86">
        <v>500000</v>
      </c>
      <c r="P34" s="86">
        <v>500000</v>
      </c>
      <c r="Q34" s="86">
        <v>0</v>
      </c>
      <c r="R34" s="86">
        <v>1000000</v>
      </c>
      <c r="S34" s="166">
        <v>500000</v>
      </c>
      <c r="T34" s="195">
        <v>500000</v>
      </c>
      <c r="U34" s="86">
        <v>500000</v>
      </c>
      <c r="V34" s="86">
        <v>500000</v>
      </c>
      <c r="W34" s="176">
        <f t="shared" si="17"/>
        <v>4500000</v>
      </c>
      <c r="X34" s="174">
        <f t="shared" si="8"/>
        <v>0.75</v>
      </c>
      <c r="Y34" s="16"/>
      <c r="Z34" s="86"/>
      <c r="AM34" s="94"/>
    </row>
    <row r="35" spans="1:39" x14ac:dyDescent="0.25">
      <c r="A35" s="10"/>
      <c r="B35" s="82">
        <v>1</v>
      </c>
      <c r="C35" s="83" t="s">
        <v>17</v>
      </c>
      <c r="D35" s="83" t="s">
        <v>18</v>
      </c>
      <c r="E35" s="77" t="s">
        <v>19</v>
      </c>
      <c r="F35" s="78" t="s">
        <v>20</v>
      </c>
      <c r="G35" s="84">
        <v>5</v>
      </c>
      <c r="H35" s="84">
        <v>2</v>
      </c>
      <c r="I35" s="84">
        <v>2</v>
      </c>
      <c r="J35" s="83" t="s">
        <v>18</v>
      </c>
      <c r="K35" s="80" t="s">
        <v>44</v>
      </c>
      <c r="L35" s="85" t="s">
        <v>45</v>
      </c>
      <c r="M35" s="86">
        <v>18000000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166">
        <v>4500000</v>
      </c>
      <c r="T35" s="195">
        <v>0</v>
      </c>
      <c r="U35" s="86">
        <v>0</v>
      </c>
      <c r="V35" s="86">
        <v>0</v>
      </c>
      <c r="W35" s="176">
        <f t="shared" si="17"/>
        <v>4500000</v>
      </c>
      <c r="X35" s="174">
        <f t="shared" si="8"/>
        <v>0.25</v>
      </c>
      <c r="Y35" s="16"/>
      <c r="Z35" s="86"/>
    </row>
    <row r="36" spans="1:39" x14ac:dyDescent="0.25">
      <c r="A36" s="10"/>
      <c r="B36" s="82">
        <v>1</v>
      </c>
      <c r="C36" s="83" t="s">
        <v>17</v>
      </c>
      <c r="D36" s="83" t="s">
        <v>18</v>
      </c>
      <c r="E36" s="77" t="s">
        <v>19</v>
      </c>
      <c r="F36" s="78" t="s">
        <v>20</v>
      </c>
      <c r="G36" s="84">
        <v>5</v>
      </c>
      <c r="H36" s="84">
        <v>2</v>
      </c>
      <c r="I36" s="84">
        <v>2</v>
      </c>
      <c r="J36" s="83" t="s">
        <v>18</v>
      </c>
      <c r="K36" s="80">
        <v>16</v>
      </c>
      <c r="L36" s="85" t="s">
        <v>46</v>
      </c>
      <c r="M36" s="86">
        <v>4800000</v>
      </c>
      <c r="N36" s="86">
        <v>0</v>
      </c>
      <c r="O36" s="86">
        <v>0</v>
      </c>
      <c r="P36" s="86">
        <v>360000</v>
      </c>
      <c r="Q36" s="86">
        <v>0</v>
      </c>
      <c r="R36" s="86">
        <v>0</v>
      </c>
      <c r="S36" s="166">
        <v>360000</v>
      </c>
      <c r="T36" s="195">
        <v>360000</v>
      </c>
      <c r="U36" s="86">
        <v>0</v>
      </c>
      <c r="V36" s="86">
        <v>3000000</v>
      </c>
      <c r="W36" s="176">
        <f t="shared" si="17"/>
        <v>4080000</v>
      </c>
      <c r="X36" s="174">
        <f t="shared" si="8"/>
        <v>0.85</v>
      </c>
      <c r="Y36" s="16"/>
      <c r="Z36" s="86"/>
    </row>
    <row r="37" spans="1:39" x14ac:dyDescent="0.25">
      <c r="A37" s="10"/>
      <c r="B37" s="82"/>
      <c r="C37" s="83"/>
      <c r="D37" s="83"/>
      <c r="E37" s="87"/>
      <c r="F37" s="154"/>
      <c r="G37" s="84"/>
      <c r="H37" s="84"/>
      <c r="I37" s="84"/>
      <c r="J37" s="83"/>
      <c r="K37" s="80"/>
      <c r="L37" s="85"/>
      <c r="M37" s="86"/>
      <c r="N37" s="86"/>
      <c r="O37" s="86"/>
      <c r="P37" s="86"/>
      <c r="Q37" s="86"/>
      <c r="R37" s="86"/>
      <c r="S37" s="166"/>
      <c r="T37" s="195"/>
      <c r="U37" s="86"/>
      <c r="V37" s="86"/>
      <c r="W37" s="177"/>
      <c r="X37" s="174"/>
      <c r="Y37" s="16"/>
      <c r="Z37" s="86"/>
    </row>
    <row r="38" spans="1:39" x14ac:dyDescent="0.25">
      <c r="A38" s="10"/>
      <c r="B38" s="75">
        <v>1</v>
      </c>
      <c r="C38" s="76" t="s">
        <v>17</v>
      </c>
      <c r="D38" s="76" t="s">
        <v>18</v>
      </c>
      <c r="E38" s="28" t="s">
        <v>19</v>
      </c>
      <c r="F38" s="29" t="s">
        <v>20</v>
      </c>
      <c r="G38" s="79">
        <v>5</v>
      </c>
      <c r="H38" s="79">
        <v>2</v>
      </c>
      <c r="I38" s="79">
        <v>2</v>
      </c>
      <c r="J38" s="76" t="s">
        <v>17</v>
      </c>
      <c r="K38" s="80"/>
      <c r="L38" s="81" t="s">
        <v>47</v>
      </c>
      <c r="M38" s="33">
        <f t="shared" ref="M38:S38" si="19">SUM(M39:M40)</f>
        <v>12776000</v>
      </c>
      <c r="N38" s="33">
        <f t="shared" si="19"/>
        <v>648000</v>
      </c>
      <c r="O38" s="33">
        <f t="shared" si="19"/>
        <v>648000</v>
      </c>
      <c r="P38" s="33">
        <f t="shared" si="19"/>
        <v>648000</v>
      </c>
      <c r="Q38" s="33">
        <f t="shared" si="19"/>
        <v>648000</v>
      </c>
      <c r="R38" s="33">
        <f t="shared" si="19"/>
        <v>414000</v>
      </c>
      <c r="S38" s="162">
        <f t="shared" si="19"/>
        <v>648000</v>
      </c>
      <c r="T38" s="190">
        <f>SUM(T39:T40)</f>
        <v>648000</v>
      </c>
      <c r="U38" s="33">
        <f>SUM(U39:U40)</f>
        <v>648000</v>
      </c>
      <c r="V38" s="33">
        <f>SUM(V39:V40)</f>
        <v>648000</v>
      </c>
      <c r="W38" s="176">
        <f t="shared" ref="W38:W40" si="20">SUM(N38:V38)</f>
        <v>5598000</v>
      </c>
      <c r="X38" s="174">
        <f t="shared" si="8"/>
        <v>0.43816530995616781</v>
      </c>
      <c r="Y38" s="33" t="e">
        <f>+M38-#REF!</f>
        <v>#REF!</v>
      </c>
      <c r="Z38" s="33">
        <f>SUM(Z40:Z40)</f>
        <v>0</v>
      </c>
    </row>
    <row r="39" spans="1:39" x14ac:dyDescent="0.25">
      <c r="A39" s="10"/>
      <c r="B39" s="82">
        <v>1</v>
      </c>
      <c r="C39" s="83" t="s">
        <v>17</v>
      </c>
      <c r="D39" s="83" t="s">
        <v>18</v>
      </c>
      <c r="E39" s="77" t="s">
        <v>19</v>
      </c>
      <c r="F39" s="78" t="s">
        <v>20</v>
      </c>
      <c r="G39" s="84">
        <v>5</v>
      </c>
      <c r="H39" s="84">
        <v>2</v>
      </c>
      <c r="I39" s="84">
        <v>2</v>
      </c>
      <c r="J39" s="83" t="s">
        <v>17</v>
      </c>
      <c r="K39" s="80" t="s">
        <v>32</v>
      </c>
      <c r="L39" s="85" t="s">
        <v>48</v>
      </c>
      <c r="M39" s="95">
        <v>5000000</v>
      </c>
      <c r="N39" s="95">
        <v>0</v>
      </c>
      <c r="O39" s="95">
        <v>0</v>
      </c>
      <c r="P39" s="95">
        <v>0</v>
      </c>
      <c r="Q39" s="95">
        <v>0</v>
      </c>
      <c r="R39" s="95">
        <v>0</v>
      </c>
      <c r="S39" s="168">
        <v>0</v>
      </c>
      <c r="T39" s="196">
        <v>0</v>
      </c>
      <c r="U39" s="95">
        <v>0</v>
      </c>
      <c r="V39" s="95">
        <v>0</v>
      </c>
      <c r="W39" s="176">
        <f t="shared" si="20"/>
        <v>0</v>
      </c>
      <c r="X39" s="174">
        <f t="shared" si="8"/>
        <v>0</v>
      </c>
      <c r="Y39" s="33"/>
      <c r="Z39" s="33"/>
    </row>
    <row r="40" spans="1:39" x14ac:dyDescent="0.25">
      <c r="A40" s="10"/>
      <c r="B40" s="82">
        <v>1</v>
      </c>
      <c r="C40" s="83" t="s">
        <v>17</v>
      </c>
      <c r="D40" s="83" t="s">
        <v>18</v>
      </c>
      <c r="E40" s="77" t="s">
        <v>19</v>
      </c>
      <c r="F40" s="78" t="s">
        <v>20</v>
      </c>
      <c r="G40" s="84">
        <v>5</v>
      </c>
      <c r="H40" s="84">
        <v>2</v>
      </c>
      <c r="I40" s="84">
        <v>2</v>
      </c>
      <c r="J40" s="83" t="s">
        <v>17</v>
      </c>
      <c r="K40" s="80" t="s">
        <v>36</v>
      </c>
      <c r="L40" s="85" t="s">
        <v>49</v>
      </c>
      <c r="M40" s="86">
        <v>7776000</v>
      </c>
      <c r="N40" s="86">
        <v>648000</v>
      </c>
      <c r="O40" s="86">
        <v>648000</v>
      </c>
      <c r="P40" s="86">
        <v>648000</v>
      </c>
      <c r="Q40" s="86">
        <v>648000</v>
      </c>
      <c r="R40" s="86">
        <v>414000</v>
      </c>
      <c r="S40" s="166">
        <v>648000</v>
      </c>
      <c r="T40" s="195">
        <v>648000</v>
      </c>
      <c r="U40" s="86">
        <v>648000</v>
      </c>
      <c r="V40" s="86">
        <v>648000</v>
      </c>
      <c r="W40" s="176">
        <f t="shared" si="20"/>
        <v>5598000</v>
      </c>
      <c r="X40" s="174">
        <f t="shared" si="8"/>
        <v>0.71990740740740744</v>
      </c>
      <c r="Y40" s="16"/>
      <c r="Z40" s="86">
        <v>0</v>
      </c>
    </row>
    <row r="41" spans="1:39" x14ac:dyDescent="0.25">
      <c r="A41" s="10"/>
      <c r="B41" s="82"/>
      <c r="C41" s="83"/>
      <c r="D41" s="83"/>
      <c r="E41" s="87"/>
      <c r="F41" s="154"/>
      <c r="G41" s="84"/>
      <c r="H41" s="84"/>
      <c r="I41" s="84"/>
      <c r="J41" s="83"/>
      <c r="K41" s="80"/>
      <c r="L41" s="85"/>
      <c r="M41" s="86"/>
      <c r="N41" s="86"/>
      <c r="O41" s="86"/>
      <c r="P41" s="86"/>
      <c r="Q41" s="86"/>
      <c r="R41" s="86"/>
      <c r="S41" s="166"/>
      <c r="T41" s="195"/>
      <c r="U41" s="86"/>
      <c r="V41" s="86"/>
      <c r="W41" s="177"/>
      <c r="X41" s="174"/>
      <c r="Y41" s="16"/>
      <c r="Z41" s="13"/>
    </row>
    <row r="42" spans="1:39" x14ac:dyDescent="0.25">
      <c r="A42" s="10"/>
      <c r="B42" s="75">
        <v>1</v>
      </c>
      <c r="C42" s="76" t="s">
        <v>17</v>
      </c>
      <c r="D42" s="76" t="s">
        <v>18</v>
      </c>
      <c r="E42" s="28" t="s">
        <v>19</v>
      </c>
      <c r="F42" s="29" t="s">
        <v>20</v>
      </c>
      <c r="G42" s="79">
        <v>5</v>
      </c>
      <c r="H42" s="79">
        <v>2</v>
      </c>
      <c r="I42" s="79">
        <v>2</v>
      </c>
      <c r="J42" s="76" t="s">
        <v>30</v>
      </c>
      <c r="K42" s="91"/>
      <c r="L42" s="81" t="s">
        <v>50</v>
      </c>
      <c r="M42" s="33">
        <f t="shared" ref="M42:S42" si="21">SUM(M43:M45)</f>
        <v>29160000</v>
      </c>
      <c r="N42" s="33">
        <f t="shared" si="21"/>
        <v>894950</v>
      </c>
      <c r="O42" s="33">
        <f t="shared" si="21"/>
        <v>2011300</v>
      </c>
      <c r="P42" s="33">
        <f t="shared" si="21"/>
        <v>2056300</v>
      </c>
      <c r="Q42" s="33">
        <f t="shared" si="21"/>
        <v>1814700</v>
      </c>
      <c r="R42" s="33">
        <f t="shared" si="21"/>
        <v>855700</v>
      </c>
      <c r="S42" s="162">
        <f t="shared" si="21"/>
        <v>1789700</v>
      </c>
      <c r="T42" s="190">
        <f>SUM(T43:T45)</f>
        <v>1789700</v>
      </c>
      <c r="U42" s="33">
        <f>SUM(U43:U45)</f>
        <v>1789700</v>
      </c>
      <c r="V42" s="33">
        <f>SUM(V43:V45)</f>
        <v>2650350</v>
      </c>
      <c r="W42" s="176">
        <f t="shared" ref="W42:W45" si="22">SUM(N42:V42)</f>
        <v>15652400</v>
      </c>
      <c r="X42" s="174">
        <f t="shared" si="8"/>
        <v>0.53677640603566534</v>
      </c>
      <c r="Y42" s="33" t="e">
        <f>+M42-#REF!</f>
        <v>#REF!</v>
      </c>
      <c r="Z42" s="33"/>
    </row>
    <row r="43" spans="1:39" x14ac:dyDescent="0.25">
      <c r="A43" s="10"/>
      <c r="B43" s="82">
        <v>1</v>
      </c>
      <c r="C43" s="83" t="s">
        <v>17</v>
      </c>
      <c r="D43" s="83" t="s">
        <v>18</v>
      </c>
      <c r="E43" s="77" t="s">
        <v>19</v>
      </c>
      <c r="F43" s="78" t="s">
        <v>20</v>
      </c>
      <c r="G43" s="84">
        <v>5</v>
      </c>
      <c r="H43" s="84">
        <v>2</v>
      </c>
      <c r="I43" s="84">
        <v>2</v>
      </c>
      <c r="J43" s="83" t="s">
        <v>30</v>
      </c>
      <c r="K43" s="80" t="s">
        <v>36</v>
      </c>
      <c r="L43" s="85" t="s">
        <v>51</v>
      </c>
      <c r="M43" s="86">
        <v>12000000</v>
      </c>
      <c r="N43" s="86">
        <v>891450</v>
      </c>
      <c r="O43" s="86">
        <v>852800</v>
      </c>
      <c r="P43" s="86">
        <v>852800</v>
      </c>
      <c r="Q43" s="86">
        <v>786800</v>
      </c>
      <c r="R43" s="86">
        <v>852800</v>
      </c>
      <c r="S43" s="166">
        <v>786800</v>
      </c>
      <c r="T43" s="195">
        <v>786800</v>
      </c>
      <c r="U43" s="86">
        <v>786800</v>
      </c>
      <c r="V43" s="201">
        <v>822450</v>
      </c>
      <c r="W43" s="176">
        <f t="shared" si="22"/>
        <v>7419500</v>
      </c>
      <c r="X43" s="174">
        <f t="shared" si="8"/>
        <v>0.61829166666666668</v>
      </c>
      <c r="Y43" s="16"/>
      <c r="Z43" s="86">
        <v>0</v>
      </c>
    </row>
    <row r="44" spans="1:39" x14ac:dyDescent="0.25">
      <c r="A44" s="10"/>
      <c r="B44" s="82">
        <v>1</v>
      </c>
      <c r="C44" s="83" t="s">
        <v>17</v>
      </c>
      <c r="D44" s="83" t="s">
        <v>18</v>
      </c>
      <c r="E44" s="77" t="s">
        <v>19</v>
      </c>
      <c r="F44" s="78" t="s">
        <v>20</v>
      </c>
      <c r="G44" s="84">
        <v>5</v>
      </c>
      <c r="H44" s="84">
        <v>2</v>
      </c>
      <c r="I44" s="84">
        <v>2</v>
      </c>
      <c r="J44" s="83" t="s">
        <v>30</v>
      </c>
      <c r="K44" s="80" t="s">
        <v>52</v>
      </c>
      <c r="L44" s="85" t="s">
        <v>53</v>
      </c>
      <c r="M44" s="86">
        <v>660000</v>
      </c>
      <c r="N44" s="86">
        <v>3500</v>
      </c>
      <c r="O44" s="86">
        <v>3500</v>
      </c>
      <c r="P44" s="86">
        <v>3500</v>
      </c>
      <c r="Q44" s="86">
        <v>27900</v>
      </c>
      <c r="R44" s="86">
        <v>2900</v>
      </c>
      <c r="S44" s="166">
        <v>2900</v>
      </c>
      <c r="T44" s="195">
        <v>2900</v>
      </c>
      <c r="U44" s="86">
        <v>2900</v>
      </c>
      <c r="V44" s="86">
        <v>27900</v>
      </c>
      <c r="W44" s="176">
        <f t="shared" si="22"/>
        <v>77900</v>
      </c>
      <c r="X44" s="174">
        <f t="shared" si="8"/>
        <v>0.11803030303030303</v>
      </c>
      <c r="Y44" s="33" t="e">
        <f>+M44-#REF!</f>
        <v>#REF!</v>
      </c>
      <c r="Z44" s="13"/>
    </row>
    <row r="45" spans="1:39" ht="18" customHeight="1" x14ac:dyDescent="0.25">
      <c r="A45" s="10"/>
      <c r="B45" s="82">
        <v>1</v>
      </c>
      <c r="C45" s="83" t="s">
        <v>17</v>
      </c>
      <c r="D45" s="83" t="s">
        <v>18</v>
      </c>
      <c r="E45" s="77" t="s">
        <v>19</v>
      </c>
      <c r="F45" s="78" t="s">
        <v>20</v>
      </c>
      <c r="G45" s="84">
        <v>5</v>
      </c>
      <c r="H45" s="84">
        <v>2</v>
      </c>
      <c r="I45" s="84">
        <v>2</v>
      </c>
      <c r="J45" s="83" t="s">
        <v>30</v>
      </c>
      <c r="K45" s="80" t="s">
        <v>42</v>
      </c>
      <c r="L45" s="85" t="s">
        <v>54</v>
      </c>
      <c r="M45" s="86">
        <v>16500000</v>
      </c>
      <c r="N45" s="86">
        <v>0</v>
      </c>
      <c r="O45" s="86">
        <v>1155000</v>
      </c>
      <c r="P45" s="86">
        <v>1200000</v>
      </c>
      <c r="Q45" s="86">
        <v>1000000</v>
      </c>
      <c r="R45" s="86">
        <v>0</v>
      </c>
      <c r="S45" s="166">
        <v>1000000</v>
      </c>
      <c r="T45" s="195">
        <v>1000000</v>
      </c>
      <c r="U45" s="86">
        <v>1000000</v>
      </c>
      <c r="V45" s="86">
        <v>1800000</v>
      </c>
      <c r="W45" s="176">
        <f t="shared" si="22"/>
        <v>8155000</v>
      </c>
      <c r="X45" s="174">
        <f t="shared" si="8"/>
        <v>0.49424242424242426</v>
      </c>
      <c r="Y45" s="33"/>
      <c r="Z45" s="13"/>
    </row>
    <row r="46" spans="1:39" ht="18" customHeight="1" x14ac:dyDescent="0.25">
      <c r="A46" s="10"/>
      <c r="B46" s="82"/>
      <c r="C46" s="83"/>
      <c r="D46" s="83"/>
      <c r="E46" s="97"/>
      <c r="F46" s="21"/>
      <c r="G46" s="84"/>
      <c r="H46" s="84"/>
      <c r="I46" s="84"/>
      <c r="J46" s="83"/>
      <c r="K46" s="80"/>
      <c r="L46" s="85"/>
      <c r="M46" s="86"/>
      <c r="N46" s="86"/>
      <c r="O46" s="86"/>
      <c r="P46" s="86"/>
      <c r="Q46" s="86"/>
      <c r="R46" s="86"/>
      <c r="S46" s="166"/>
      <c r="T46" s="195"/>
      <c r="U46" s="86"/>
      <c r="V46" s="86"/>
      <c r="W46" s="177"/>
      <c r="X46" s="174"/>
      <c r="Y46" s="33"/>
      <c r="Z46" s="13"/>
    </row>
    <row r="47" spans="1:39" ht="18" customHeight="1" x14ac:dyDescent="0.25">
      <c r="A47" s="10"/>
      <c r="B47" s="75">
        <v>1</v>
      </c>
      <c r="C47" s="76" t="s">
        <v>17</v>
      </c>
      <c r="D47" s="76" t="s">
        <v>18</v>
      </c>
      <c r="E47" s="28" t="s">
        <v>19</v>
      </c>
      <c r="F47" s="29" t="s">
        <v>20</v>
      </c>
      <c r="G47" s="79">
        <v>5</v>
      </c>
      <c r="H47" s="79">
        <v>2</v>
      </c>
      <c r="I47" s="79">
        <v>2</v>
      </c>
      <c r="J47" s="76" t="s">
        <v>32</v>
      </c>
      <c r="K47" s="91"/>
      <c r="L47" s="81" t="s">
        <v>86</v>
      </c>
      <c r="M47" s="33">
        <f t="shared" ref="M47:S47" si="23">SUM(M48)</f>
        <v>7800000</v>
      </c>
      <c r="N47" s="33">
        <f t="shared" si="23"/>
        <v>0</v>
      </c>
      <c r="O47" s="33">
        <f t="shared" si="23"/>
        <v>0</v>
      </c>
      <c r="P47" s="33">
        <f t="shared" si="23"/>
        <v>0</v>
      </c>
      <c r="Q47" s="33">
        <f t="shared" si="23"/>
        <v>0</v>
      </c>
      <c r="R47" s="33">
        <f t="shared" si="23"/>
        <v>0</v>
      </c>
      <c r="S47" s="162">
        <f t="shared" si="23"/>
        <v>0</v>
      </c>
      <c r="T47" s="190">
        <f>SUM(T48)</f>
        <v>0</v>
      </c>
      <c r="U47" s="33">
        <f>SUM(U48)</f>
        <v>0</v>
      </c>
      <c r="V47" s="33">
        <f>SUM(V48)</f>
        <v>0</v>
      </c>
      <c r="W47" s="176">
        <f t="shared" ref="W47:W54" si="24">SUM(N47:V47)</f>
        <v>0</v>
      </c>
      <c r="X47" s="174">
        <f t="shared" si="8"/>
        <v>0</v>
      </c>
      <c r="Y47" s="33"/>
      <c r="Z47" s="13"/>
    </row>
    <row r="48" spans="1:39" ht="17.25" customHeight="1" x14ac:dyDescent="0.25">
      <c r="A48" s="10"/>
      <c r="B48" s="82">
        <v>1</v>
      </c>
      <c r="C48" s="83" t="s">
        <v>17</v>
      </c>
      <c r="D48" s="83" t="s">
        <v>18</v>
      </c>
      <c r="E48" s="77" t="s">
        <v>19</v>
      </c>
      <c r="F48" s="78" t="s">
        <v>20</v>
      </c>
      <c r="G48" s="84">
        <v>5</v>
      </c>
      <c r="H48" s="84">
        <v>2</v>
      </c>
      <c r="I48" s="84">
        <v>2</v>
      </c>
      <c r="J48" s="83" t="s">
        <v>32</v>
      </c>
      <c r="K48" s="80" t="s">
        <v>17</v>
      </c>
      <c r="L48" s="85" t="s">
        <v>87</v>
      </c>
      <c r="M48" s="86">
        <v>7800000</v>
      </c>
      <c r="N48" s="86"/>
      <c r="O48" s="86"/>
      <c r="P48" s="86"/>
      <c r="Q48" s="86"/>
      <c r="R48" s="86"/>
      <c r="S48" s="166"/>
      <c r="T48" s="195"/>
      <c r="U48" s="86"/>
      <c r="V48" s="86"/>
      <c r="W48" s="176">
        <f t="shared" si="24"/>
        <v>0</v>
      </c>
      <c r="X48" s="174">
        <f t="shared" si="8"/>
        <v>0</v>
      </c>
      <c r="Y48" s="33"/>
      <c r="Z48" s="13"/>
    </row>
    <row r="49" spans="1:39" ht="17.25" customHeight="1" x14ac:dyDescent="0.25">
      <c r="A49" s="10"/>
      <c r="B49" s="82"/>
      <c r="C49" s="83"/>
      <c r="D49" s="83"/>
      <c r="E49" s="97"/>
      <c r="F49" s="21"/>
      <c r="G49" s="84"/>
      <c r="H49" s="84"/>
      <c r="I49" s="84"/>
      <c r="J49" s="83"/>
      <c r="K49" s="80"/>
      <c r="L49" s="85"/>
      <c r="M49" s="86"/>
      <c r="N49" s="86"/>
      <c r="O49" s="86"/>
      <c r="P49" s="86"/>
      <c r="Q49" s="86"/>
      <c r="R49" s="86"/>
      <c r="S49" s="166"/>
      <c r="T49" s="195"/>
      <c r="U49" s="86"/>
      <c r="V49" s="86"/>
      <c r="W49" s="176">
        <f t="shared" si="24"/>
        <v>0</v>
      </c>
      <c r="X49" s="174"/>
      <c r="Y49" s="33"/>
      <c r="Z49" s="13"/>
    </row>
    <row r="50" spans="1:39" ht="17.25" customHeight="1" x14ac:dyDescent="0.25">
      <c r="A50" s="10"/>
      <c r="B50" s="144">
        <v>1</v>
      </c>
      <c r="C50" s="145" t="s">
        <v>17</v>
      </c>
      <c r="D50" s="145" t="s">
        <v>18</v>
      </c>
      <c r="E50" s="146">
        <v>38</v>
      </c>
      <c r="F50" s="146">
        <v>11</v>
      </c>
      <c r="G50" s="147">
        <v>5</v>
      </c>
      <c r="H50" s="147">
        <v>2</v>
      </c>
      <c r="I50" s="147">
        <v>2</v>
      </c>
      <c r="J50" s="148" t="s">
        <v>34</v>
      </c>
      <c r="K50" s="149"/>
      <c r="L50" s="150" t="s">
        <v>88</v>
      </c>
      <c r="M50" s="33">
        <f t="shared" ref="M50:S50" si="25">SUM(M51:M54)</f>
        <v>24000000</v>
      </c>
      <c r="N50" s="33">
        <f t="shared" si="25"/>
        <v>0</v>
      </c>
      <c r="O50" s="33">
        <f t="shared" si="25"/>
        <v>0</v>
      </c>
      <c r="P50" s="33">
        <f t="shared" si="25"/>
        <v>0</v>
      </c>
      <c r="Q50" s="33">
        <f t="shared" si="25"/>
        <v>1561800</v>
      </c>
      <c r="R50" s="33">
        <f t="shared" si="25"/>
        <v>0</v>
      </c>
      <c r="S50" s="162">
        <f t="shared" si="25"/>
        <v>845000</v>
      </c>
      <c r="T50" s="190">
        <f>SUM(T51:T54)</f>
        <v>0</v>
      </c>
      <c r="U50" s="33">
        <f>SUM(U51:U54)</f>
        <v>0</v>
      </c>
      <c r="V50" s="33">
        <f>SUM(V51:V54)</f>
        <v>783700</v>
      </c>
      <c r="W50" s="176">
        <f t="shared" si="24"/>
        <v>3190500</v>
      </c>
      <c r="X50" s="174">
        <f t="shared" si="8"/>
        <v>0.13293749999999999</v>
      </c>
      <c r="Y50" s="33"/>
      <c r="Z50" s="13"/>
    </row>
    <row r="51" spans="1:39" ht="17.25" customHeight="1" x14ac:dyDescent="0.25">
      <c r="A51" s="10"/>
      <c r="B51" s="144">
        <v>1</v>
      </c>
      <c r="C51" s="145" t="s">
        <v>17</v>
      </c>
      <c r="D51" s="145" t="s">
        <v>18</v>
      </c>
      <c r="E51" s="146">
        <v>38</v>
      </c>
      <c r="F51" s="146">
        <v>11</v>
      </c>
      <c r="G51" s="147">
        <v>5</v>
      </c>
      <c r="H51" s="147">
        <v>2</v>
      </c>
      <c r="I51" s="147">
        <v>2</v>
      </c>
      <c r="J51" s="151" t="s">
        <v>34</v>
      </c>
      <c r="K51" s="149" t="s">
        <v>18</v>
      </c>
      <c r="L51" s="152" t="s">
        <v>89</v>
      </c>
      <c r="M51" s="86">
        <v>7200000</v>
      </c>
      <c r="N51" s="86"/>
      <c r="O51" s="86"/>
      <c r="P51" s="86"/>
      <c r="Q51" s="86">
        <v>150000</v>
      </c>
      <c r="R51" s="86">
        <v>0</v>
      </c>
      <c r="S51" s="166">
        <v>175000</v>
      </c>
      <c r="T51" s="195">
        <v>0</v>
      </c>
      <c r="U51" s="86">
        <v>0</v>
      </c>
      <c r="V51" s="202">
        <v>0</v>
      </c>
      <c r="W51" s="176">
        <f t="shared" si="24"/>
        <v>325000</v>
      </c>
      <c r="X51" s="174">
        <f t="shared" si="8"/>
        <v>4.5138888888888888E-2</v>
      </c>
      <c r="Y51" s="33"/>
      <c r="Z51" s="13"/>
    </row>
    <row r="52" spans="1:39" ht="18" customHeight="1" x14ac:dyDescent="0.25">
      <c r="A52" s="10"/>
      <c r="B52" s="144">
        <v>1</v>
      </c>
      <c r="C52" s="145" t="s">
        <v>17</v>
      </c>
      <c r="D52" s="145" t="s">
        <v>18</v>
      </c>
      <c r="E52" s="146">
        <v>38</v>
      </c>
      <c r="F52" s="146">
        <v>11</v>
      </c>
      <c r="G52" s="147">
        <v>5</v>
      </c>
      <c r="H52" s="147">
        <v>2</v>
      </c>
      <c r="I52" s="147">
        <v>2</v>
      </c>
      <c r="J52" s="151" t="s">
        <v>34</v>
      </c>
      <c r="K52" s="149" t="s">
        <v>17</v>
      </c>
      <c r="L52" s="152" t="s">
        <v>90</v>
      </c>
      <c r="M52" s="86">
        <v>10700000</v>
      </c>
      <c r="N52" s="86"/>
      <c r="O52" s="86"/>
      <c r="P52" s="86"/>
      <c r="Q52" s="86">
        <v>700000</v>
      </c>
      <c r="R52" s="86">
        <v>0</v>
      </c>
      <c r="S52" s="166">
        <v>670000</v>
      </c>
      <c r="T52" s="195">
        <v>0</v>
      </c>
      <c r="U52" s="86">
        <v>0</v>
      </c>
      <c r="V52" s="202">
        <v>783700</v>
      </c>
      <c r="W52" s="176">
        <f t="shared" si="24"/>
        <v>2153700</v>
      </c>
      <c r="X52" s="174">
        <f t="shared" si="8"/>
        <v>0.20128037383177569</v>
      </c>
      <c r="Y52" s="33"/>
      <c r="Z52" s="13"/>
    </row>
    <row r="53" spans="1:39" ht="18" customHeight="1" x14ac:dyDescent="0.25">
      <c r="A53" s="10"/>
      <c r="B53" s="144">
        <v>1</v>
      </c>
      <c r="C53" s="145" t="s">
        <v>17</v>
      </c>
      <c r="D53" s="145" t="s">
        <v>18</v>
      </c>
      <c r="E53" s="146">
        <v>38</v>
      </c>
      <c r="F53" s="146">
        <v>11</v>
      </c>
      <c r="G53" s="147">
        <v>5</v>
      </c>
      <c r="H53" s="147">
        <v>2</v>
      </c>
      <c r="I53" s="147">
        <v>2</v>
      </c>
      <c r="J53" s="151" t="s">
        <v>34</v>
      </c>
      <c r="K53" s="149" t="s">
        <v>30</v>
      </c>
      <c r="L53" s="152" t="s">
        <v>91</v>
      </c>
      <c r="M53" s="86">
        <v>100000</v>
      </c>
      <c r="N53" s="86"/>
      <c r="O53" s="86"/>
      <c r="P53" s="86"/>
      <c r="Q53" s="86"/>
      <c r="R53" s="86"/>
      <c r="S53" s="166"/>
      <c r="T53" s="195"/>
      <c r="U53" s="86"/>
      <c r="V53" s="86"/>
      <c r="W53" s="176">
        <f t="shared" si="24"/>
        <v>0</v>
      </c>
      <c r="X53" s="174">
        <f t="shared" si="8"/>
        <v>0</v>
      </c>
      <c r="Y53" s="33"/>
      <c r="Z53" s="13"/>
    </row>
    <row r="54" spans="1:39" x14ac:dyDescent="0.25">
      <c r="A54" s="10"/>
      <c r="B54" s="144">
        <v>1</v>
      </c>
      <c r="C54" s="145" t="s">
        <v>17</v>
      </c>
      <c r="D54" s="145" t="s">
        <v>18</v>
      </c>
      <c r="E54" s="146">
        <v>38</v>
      </c>
      <c r="F54" s="146">
        <v>11</v>
      </c>
      <c r="G54" s="147">
        <v>5</v>
      </c>
      <c r="H54" s="147">
        <v>2</v>
      </c>
      <c r="I54" s="147">
        <v>2</v>
      </c>
      <c r="J54" s="151" t="s">
        <v>34</v>
      </c>
      <c r="K54" s="149" t="s">
        <v>32</v>
      </c>
      <c r="L54" s="152" t="s">
        <v>92</v>
      </c>
      <c r="M54" s="86">
        <v>6000000</v>
      </c>
      <c r="N54" s="86"/>
      <c r="O54" s="86"/>
      <c r="P54" s="86"/>
      <c r="Q54" s="86">
        <v>711800</v>
      </c>
      <c r="R54" s="86">
        <v>0</v>
      </c>
      <c r="S54" s="166">
        <v>0</v>
      </c>
      <c r="T54" s="195">
        <v>0</v>
      </c>
      <c r="U54" s="86">
        <v>0</v>
      </c>
      <c r="V54" s="86">
        <v>0</v>
      </c>
      <c r="W54" s="176">
        <f t="shared" si="24"/>
        <v>711800</v>
      </c>
      <c r="X54" s="174">
        <f t="shared" si="8"/>
        <v>0.11863333333333333</v>
      </c>
      <c r="Y54" s="33"/>
      <c r="Z54" s="13"/>
    </row>
    <row r="55" spans="1:39" ht="15.75" x14ac:dyDescent="0.25">
      <c r="A55" s="10"/>
      <c r="B55" s="137"/>
      <c r="C55" s="138"/>
      <c r="D55" s="138"/>
      <c r="E55" s="139"/>
      <c r="F55" s="139"/>
      <c r="G55" s="140"/>
      <c r="H55" s="140"/>
      <c r="I55" s="140"/>
      <c r="J55" s="142"/>
      <c r="K55" s="141"/>
      <c r="L55" s="143"/>
      <c r="M55" s="86"/>
      <c r="N55" s="86"/>
      <c r="O55" s="86"/>
      <c r="P55" s="86"/>
      <c r="Q55" s="86"/>
      <c r="R55" s="86"/>
      <c r="S55" s="166"/>
      <c r="T55" s="195"/>
      <c r="U55" s="86"/>
      <c r="V55" s="86"/>
      <c r="W55" s="177"/>
      <c r="X55" s="174"/>
      <c r="Y55" s="33"/>
      <c r="Z55" s="16"/>
    </row>
    <row r="56" spans="1:39" x14ac:dyDescent="0.25">
      <c r="A56" s="10"/>
      <c r="B56" s="75">
        <v>1</v>
      </c>
      <c r="C56" s="76" t="s">
        <v>17</v>
      </c>
      <c r="D56" s="76" t="s">
        <v>18</v>
      </c>
      <c r="E56" s="28" t="s">
        <v>19</v>
      </c>
      <c r="F56" s="29" t="s">
        <v>20</v>
      </c>
      <c r="G56" s="79">
        <v>5</v>
      </c>
      <c r="H56" s="79">
        <v>2</v>
      </c>
      <c r="I56" s="79">
        <v>2</v>
      </c>
      <c r="J56" s="76" t="s">
        <v>36</v>
      </c>
      <c r="K56" s="91"/>
      <c r="L56" s="81" t="s">
        <v>55</v>
      </c>
      <c r="M56" s="33">
        <f t="shared" ref="M56:S56" si="26">M57+M58</f>
        <v>68510000</v>
      </c>
      <c r="N56" s="33">
        <f t="shared" si="26"/>
        <v>625000</v>
      </c>
      <c r="O56" s="33">
        <f t="shared" si="26"/>
        <v>307500</v>
      </c>
      <c r="P56" s="33">
        <f t="shared" si="26"/>
        <v>670000</v>
      </c>
      <c r="Q56" s="33">
        <f t="shared" si="26"/>
        <v>625000</v>
      </c>
      <c r="R56" s="33">
        <f t="shared" si="26"/>
        <v>59397200</v>
      </c>
      <c r="S56" s="162">
        <f t="shared" si="26"/>
        <v>625000</v>
      </c>
      <c r="T56" s="190">
        <f>T57+T58</f>
        <v>265000</v>
      </c>
      <c r="U56" s="33">
        <f>U57+U58</f>
        <v>625000</v>
      </c>
      <c r="V56" s="33">
        <f>V57+V58</f>
        <v>625000</v>
      </c>
      <c r="W56" s="176">
        <f t="shared" ref="W56:W58" si="27">SUM(N56:V56)</f>
        <v>63764700</v>
      </c>
      <c r="X56" s="174">
        <f t="shared" si="8"/>
        <v>0.93073565902787914</v>
      </c>
      <c r="Y56" s="33" t="e">
        <f>+M56-#REF!</f>
        <v>#REF!</v>
      </c>
      <c r="Z56" s="33"/>
    </row>
    <row r="57" spans="1:39" x14ac:dyDescent="0.25">
      <c r="A57" s="10"/>
      <c r="B57" s="82">
        <v>1</v>
      </c>
      <c r="C57" s="83" t="s">
        <v>17</v>
      </c>
      <c r="D57" s="83" t="s">
        <v>18</v>
      </c>
      <c r="E57" s="77" t="s">
        <v>19</v>
      </c>
      <c r="F57" s="78" t="s">
        <v>20</v>
      </c>
      <c r="G57" s="84">
        <v>5</v>
      </c>
      <c r="H57" s="84">
        <v>2</v>
      </c>
      <c r="I57" s="84">
        <v>2</v>
      </c>
      <c r="J57" s="83" t="s">
        <v>36</v>
      </c>
      <c r="K57" s="80" t="s">
        <v>18</v>
      </c>
      <c r="L57" s="85" t="s">
        <v>56</v>
      </c>
      <c r="M57" s="86">
        <v>61010000</v>
      </c>
      <c r="N57" s="86">
        <v>0</v>
      </c>
      <c r="O57" s="86">
        <v>0</v>
      </c>
      <c r="P57" s="86">
        <v>0</v>
      </c>
      <c r="Q57" s="86">
        <v>0</v>
      </c>
      <c r="R57" s="86">
        <v>58800000</v>
      </c>
      <c r="S57" s="166">
        <v>0</v>
      </c>
      <c r="T57" s="195">
        <v>0</v>
      </c>
      <c r="U57" s="86">
        <v>0</v>
      </c>
      <c r="V57" s="86">
        <v>0</v>
      </c>
      <c r="W57" s="176">
        <f t="shared" si="27"/>
        <v>58800000</v>
      </c>
      <c r="X57" s="174">
        <f t="shared" si="8"/>
        <v>0.96377643009342728</v>
      </c>
      <c r="Y57" s="16"/>
      <c r="Z57" s="86">
        <v>0</v>
      </c>
      <c r="AM57" s="90"/>
    </row>
    <row r="58" spans="1:39" x14ac:dyDescent="0.25">
      <c r="A58" s="10"/>
      <c r="B58" s="82">
        <v>1</v>
      </c>
      <c r="C58" s="83" t="s">
        <v>17</v>
      </c>
      <c r="D58" s="83" t="s">
        <v>18</v>
      </c>
      <c r="E58" s="77" t="s">
        <v>19</v>
      </c>
      <c r="F58" s="78" t="s">
        <v>20</v>
      </c>
      <c r="G58" s="84">
        <v>5</v>
      </c>
      <c r="H58" s="84">
        <v>2</v>
      </c>
      <c r="I58" s="84">
        <v>2</v>
      </c>
      <c r="J58" s="83" t="s">
        <v>36</v>
      </c>
      <c r="K58" s="80" t="s">
        <v>17</v>
      </c>
      <c r="L58" s="85" t="s">
        <v>57</v>
      </c>
      <c r="M58" s="86">
        <v>7500000</v>
      </c>
      <c r="N58" s="86">
        <v>625000</v>
      </c>
      <c r="O58" s="86">
        <v>307500</v>
      </c>
      <c r="P58" s="86">
        <v>670000</v>
      </c>
      <c r="Q58" s="86">
        <v>625000</v>
      </c>
      <c r="R58" s="86">
        <v>597200</v>
      </c>
      <c r="S58" s="166">
        <v>625000</v>
      </c>
      <c r="T58" s="195">
        <v>265000</v>
      </c>
      <c r="U58" s="86">
        <v>625000</v>
      </c>
      <c r="V58" s="86">
        <v>625000</v>
      </c>
      <c r="W58" s="176">
        <f t="shared" si="27"/>
        <v>4964700</v>
      </c>
      <c r="X58" s="174">
        <f t="shared" si="8"/>
        <v>0.66195999999999999</v>
      </c>
      <c r="Y58" s="16"/>
      <c r="Z58" s="86">
        <v>0</v>
      </c>
      <c r="AM58" s="90"/>
    </row>
    <row r="59" spans="1:39" x14ac:dyDescent="0.25">
      <c r="A59" s="10"/>
      <c r="B59" s="82"/>
      <c r="C59" s="83"/>
      <c r="D59" s="83"/>
      <c r="E59" s="87"/>
      <c r="F59" s="154"/>
      <c r="G59" s="84"/>
      <c r="H59" s="84"/>
      <c r="I59" s="84"/>
      <c r="J59" s="83"/>
      <c r="K59" s="80"/>
      <c r="L59" s="85"/>
      <c r="M59" s="86"/>
      <c r="N59" s="86"/>
      <c r="O59" s="86"/>
      <c r="P59" s="86"/>
      <c r="Q59" s="86"/>
      <c r="R59" s="86"/>
      <c r="S59" s="166"/>
      <c r="T59" s="195"/>
      <c r="U59" s="86"/>
      <c r="V59" s="86"/>
      <c r="W59" s="177"/>
      <c r="X59" s="174"/>
      <c r="Y59" s="16"/>
      <c r="Z59" s="13"/>
    </row>
    <row r="60" spans="1:39" x14ac:dyDescent="0.25">
      <c r="A60" s="10"/>
      <c r="B60" s="75">
        <v>1</v>
      </c>
      <c r="C60" s="76" t="s">
        <v>17</v>
      </c>
      <c r="D60" s="76" t="s">
        <v>18</v>
      </c>
      <c r="E60" s="28" t="s">
        <v>19</v>
      </c>
      <c r="F60" s="29" t="s">
        <v>20</v>
      </c>
      <c r="G60" s="79">
        <v>5</v>
      </c>
      <c r="H60" s="79">
        <v>2</v>
      </c>
      <c r="I60" s="79">
        <v>2</v>
      </c>
      <c r="J60" s="76">
        <v>11</v>
      </c>
      <c r="K60" s="91"/>
      <c r="L60" s="81" t="s">
        <v>58</v>
      </c>
      <c r="M60" s="33">
        <f t="shared" ref="M60:S60" si="28">SUM(M61)</f>
        <v>78475000</v>
      </c>
      <c r="N60" s="33">
        <f t="shared" si="28"/>
        <v>3300000</v>
      </c>
      <c r="O60" s="33">
        <f t="shared" si="28"/>
        <v>4200000</v>
      </c>
      <c r="P60" s="33">
        <f t="shared" si="28"/>
        <v>4950000</v>
      </c>
      <c r="Q60" s="33">
        <f t="shared" si="28"/>
        <v>3300000</v>
      </c>
      <c r="R60" s="33">
        <f t="shared" si="28"/>
        <v>3300000</v>
      </c>
      <c r="S60" s="162">
        <f t="shared" si="28"/>
        <v>4950000</v>
      </c>
      <c r="T60" s="190">
        <f>SUM(T61)</f>
        <v>5800000</v>
      </c>
      <c r="U60" s="33">
        <f>SUM(U61)</f>
        <v>3300000</v>
      </c>
      <c r="V60" s="33">
        <f>SUM(V61)</f>
        <v>3525000</v>
      </c>
      <c r="W60" s="176">
        <f t="shared" ref="W60:W61" si="29">SUM(N60:V60)</f>
        <v>36625000</v>
      </c>
      <c r="X60" s="174">
        <f t="shared" si="8"/>
        <v>0.46670914303918443</v>
      </c>
      <c r="Y60" s="33" t="e">
        <f>+M60-#REF!</f>
        <v>#REF!</v>
      </c>
      <c r="Z60" s="33"/>
      <c r="AM60" s="94"/>
    </row>
    <row r="61" spans="1:39" x14ac:dyDescent="0.25">
      <c r="A61" s="10"/>
      <c r="B61" s="82">
        <v>1</v>
      </c>
      <c r="C61" s="83" t="s">
        <v>17</v>
      </c>
      <c r="D61" s="83" t="s">
        <v>18</v>
      </c>
      <c r="E61" s="77" t="s">
        <v>19</v>
      </c>
      <c r="F61" s="78" t="s">
        <v>20</v>
      </c>
      <c r="G61" s="84">
        <v>5</v>
      </c>
      <c r="H61" s="84">
        <v>2</v>
      </c>
      <c r="I61" s="84">
        <v>2</v>
      </c>
      <c r="J61" s="83">
        <v>11</v>
      </c>
      <c r="K61" s="80" t="s">
        <v>17</v>
      </c>
      <c r="L61" s="85" t="s">
        <v>59</v>
      </c>
      <c r="M61" s="86">
        <v>78475000</v>
      </c>
      <c r="N61" s="86">
        <v>3300000</v>
      </c>
      <c r="O61" s="86">
        <v>4200000</v>
      </c>
      <c r="P61" s="86">
        <v>4950000</v>
      </c>
      <c r="Q61" s="86">
        <v>3300000</v>
      </c>
      <c r="R61" s="86">
        <v>3300000</v>
      </c>
      <c r="S61" s="166">
        <v>4950000</v>
      </c>
      <c r="T61" s="195">
        <v>5800000</v>
      </c>
      <c r="U61" s="86">
        <v>3300000</v>
      </c>
      <c r="V61" s="86">
        <v>3525000</v>
      </c>
      <c r="W61" s="176">
        <f t="shared" si="29"/>
        <v>36625000</v>
      </c>
      <c r="X61" s="174">
        <f t="shared" si="8"/>
        <v>0.46670914303918443</v>
      </c>
      <c r="Y61" s="16"/>
      <c r="Z61" s="86">
        <v>0</v>
      </c>
    </row>
    <row r="62" spans="1:39" x14ac:dyDescent="0.25">
      <c r="A62" s="10"/>
      <c r="B62" s="82"/>
      <c r="C62" s="83"/>
      <c r="D62" s="83"/>
      <c r="E62" s="97"/>
      <c r="F62" s="21"/>
      <c r="G62" s="84"/>
      <c r="H62" s="84"/>
      <c r="I62" s="84"/>
      <c r="J62" s="83"/>
      <c r="K62" s="80"/>
      <c r="L62" s="85"/>
      <c r="M62" s="86"/>
      <c r="N62" s="86"/>
      <c r="O62" s="86"/>
      <c r="P62" s="86"/>
      <c r="Q62" s="86"/>
      <c r="R62" s="86"/>
      <c r="S62" s="166"/>
      <c r="T62" s="195"/>
      <c r="U62" s="86"/>
      <c r="V62" s="86"/>
      <c r="W62" s="177"/>
      <c r="X62" s="174"/>
      <c r="Y62" s="16"/>
      <c r="Z62" s="86"/>
    </row>
    <row r="63" spans="1:39" x14ac:dyDescent="0.25">
      <c r="A63" s="10"/>
      <c r="B63" s="75">
        <v>1</v>
      </c>
      <c r="C63" s="76" t="s">
        <v>17</v>
      </c>
      <c r="D63" s="76" t="s">
        <v>18</v>
      </c>
      <c r="E63" s="28" t="s">
        <v>19</v>
      </c>
      <c r="F63" s="29" t="s">
        <v>20</v>
      </c>
      <c r="G63" s="79">
        <v>5</v>
      </c>
      <c r="H63" s="79">
        <v>2</v>
      </c>
      <c r="I63" s="79">
        <v>2</v>
      </c>
      <c r="J63" s="76">
        <v>15</v>
      </c>
      <c r="K63" s="91"/>
      <c r="L63" s="81" t="s">
        <v>60</v>
      </c>
      <c r="M63" s="33">
        <f t="shared" ref="M63:S63" si="30">SUM(M64:M65)</f>
        <v>52635000</v>
      </c>
      <c r="N63" s="33">
        <f t="shared" si="30"/>
        <v>600000</v>
      </c>
      <c r="O63" s="33">
        <f t="shared" si="30"/>
        <v>600000</v>
      </c>
      <c r="P63" s="33">
        <f t="shared" si="30"/>
        <v>6779641</v>
      </c>
      <c r="Q63" s="33">
        <f t="shared" si="30"/>
        <v>0</v>
      </c>
      <c r="R63" s="33">
        <f t="shared" si="30"/>
        <v>0</v>
      </c>
      <c r="S63" s="162">
        <f t="shared" si="30"/>
        <v>600000</v>
      </c>
      <c r="T63" s="190">
        <f>SUM(T64:T65)</f>
        <v>600000</v>
      </c>
      <c r="U63" s="33">
        <f>SUM(U64:U65)</f>
        <v>600000</v>
      </c>
      <c r="V63" s="33">
        <f>SUM(V64:V65)</f>
        <v>600000</v>
      </c>
      <c r="W63" s="176">
        <f t="shared" ref="W63:W65" si="31">SUM(N63:V63)</f>
        <v>10379641</v>
      </c>
      <c r="X63" s="174">
        <f t="shared" si="8"/>
        <v>0.19720036097653654</v>
      </c>
      <c r="Y63" s="33" t="e">
        <f>+M63-#REF!</f>
        <v>#REF!</v>
      </c>
      <c r="Z63" s="33"/>
    </row>
    <row r="64" spans="1:39" x14ac:dyDescent="0.25">
      <c r="A64" s="10"/>
      <c r="B64" s="82">
        <v>1</v>
      </c>
      <c r="C64" s="83" t="s">
        <v>17</v>
      </c>
      <c r="D64" s="83" t="s">
        <v>18</v>
      </c>
      <c r="E64" s="77" t="s">
        <v>19</v>
      </c>
      <c r="F64" s="78" t="s">
        <v>20</v>
      </c>
      <c r="G64" s="84">
        <v>5</v>
      </c>
      <c r="H64" s="84">
        <v>2</v>
      </c>
      <c r="I64" s="84">
        <v>2</v>
      </c>
      <c r="J64" s="83">
        <v>15</v>
      </c>
      <c r="K64" s="80" t="s">
        <v>18</v>
      </c>
      <c r="L64" s="85" t="s">
        <v>61</v>
      </c>
      <c r="M64" s="86">
        <v>7200000</v>
      </c>
      <c r="N64" s="86">
        <v>600000</v>
      </c>
      <c r="O64" s="86">
        <v>600000</v>
      </c>
      <c r="P64" s="86">
        <v>600000</v>
      </c>
      <c r="Q64" s="86">
        <v>0</v>
      </c>
      <c r="R64" s="86">
        <v>0</v>
      </c>
      <c r="S64" s="166">
        <v>600000</v>
      </c>
      <c r="T64" s="195">
        <v>600000</v>
      </c>
      <c r="U64" s="86">
        <v>600000</v>
      </c>
      <c r="V64" s="86">
        <v>600000</v>
      </c>
      <c r="W64" s="176">
        <f t="shared" si="31"/>
        <v>4200000</v>
      </c>
      <c r="X64" s="174">
        <f t="shared" si="8"/>
        <v>0.58333333333333337</v>
      </c>
      <c r="Y64" s="16"/>
      <c r="Z64" s="86">
        <v>0</v>
      </c>
    </row>
    <row r="65" spans="1:26" x14ac:dyDescent="0.25">
      <c r="A65" s="10"/>
      <c r="B65" s="82">
        <v>1</v>
      </c>
      <c r="C65" s="83" t="s">
        <v>17</v>
      </c>
      <c r="D65" s="83" t="s">
        <v>18</v>
      </c>
      <c r="E65" s="77" t="s">
        <v>19</v>
      </c>
      <c r="F65" s="78" t="s">
        <v>20</v>
      </c>
      <c r="G65" s="84">
        <v>5</v>
      </c>
      <c r="H65" s="84">
        <v>2</v>
      </c>
      <c r="I65" s="84">
        <v>2</v>
      </c>
      <c r="J65" s="83">
        <v>15</v>
      </c>
      <c r="K65" s="80" t="s">
        <v>17</v>
      </c>
      <c r="L65" s="85" t="s">
        <v>62</v>
      </c>
      <c r="M65" s="86">
        <v>45435000</v>
      </c>
      <c r="N65" s="86">
        <v>0</v>
      </c>
      <c r="O65" s="86">
        <v>0</v>
      </c>
      <c r="P65" s="86">
        <v>6179641</v>
      </c>
      <c r="Q65" s="86">
        <v>0</v>
      </c>
      <c r="R65" s="86">
        <v>0</v>
      </c>
      <c r="S65" s="166">
        <v>0</v>
      </c>
      <c r="T65" s="195">
        <v>0</v>
      </c>
      <c r="U65" s="86">
        <v>0</v>
      </c>
      <c r="V65" s="86">
        <v>0</v>
      </c>
      <c r="W65" s="176">
        <f t="shared" si="31"/>
        <v>6179641</v>
      </c>
      <c r="X65" s="174">
        <f t="shared" si="8"/>
        <v>0.13601058655221746</v>
      </c>
      <c r="Y65" s="16"/>
      <c r="Z65" s="86">
        <v>0</v>
      </c>
    </row>
    <row r="66" spans="1:26" x14ac:dyDescent="0.25">
      <c r="A66" s="10"/>
      <c r="B66" s="82"/>
      <c r="C66" s="83"/>
      <c r="D66" s="83"/>
      <c r="E66" s="87"/>
      <c r="F66" s="98"/>
      <c r="G66" s="84"/>
      <c r="H66" s="84"/>
      <c r="I66" s="84"/>
      <c r="J66" s="83"/>
      <c r="K66" s="80"/>
      <c r="L66" s="85"/>
      <c r="M66" s="86"/>
      <c r="N66" s="86"/>
      <c r="O66" s="86"/>
      <c r="P66" s="86"/>
      <c r="Q66" s="86"/>
      <c r="R66" s="86"/>
      <c r="S66" s="166"/>
      <c r="T66" s="195"/>
      <c r="U66" s="86"/>
      <c r="V66" s="86"/>
      <c r="W66" s="177"/>
      <c r="X66" s="174"/>
      <c r="Y66" s="16"/>
      <c r="Z66" s="86"/>
    </row>
    <row r="67" spans="1:26" ht="17.45" customHeight="1" x14ac:dyDescent="0.25">
      <c r="A67" s="10"/>
      <c r="B67" s="75">
        <v>1</v>
      </c>
      <c r="C67" s="76" t="s">
        <v>17</v>
      </c>
      <c r="D67" s="76" t="s">
        <v>18</v>
      </c>
      <c r="E67" s="28" t="s">
        <v>19</v>
      </c>
      <c r="F67" s="29" t="s">
        <v>20</v>
      </c>
      <c r="G67" s="79">
        <v>5</v>
      </c>
      <c r="H67" s="79">
        <v>2</v>
      </c>
      <c r="I67" s="79">
        <v>2</v>
      </c>
      <c r="J67" s="76">
        <v>17</v>
      </c>
      <c r="K67" s="80"/>
      <c r="L67" s="81" t="s">
        <v>63</v>
      </c>
      <c r="M67" s="33">
        <f t="shared" ref="M67:S67" si="32">SUM(M68)</f>
        <v>25000000</v>
      </c>
      <c r="N67" s="33">
        <f t="shared" si="32"/>
        <v>0</v>
      </c>
      <c r="O67" s="33">
        <f t="shared" si="32"/>
        <v>0</v>
      </c>
      <c r="P67" s="33">
        <f t="shared" si="32"/>
        <v>10000000</v>
      </c>
      <c r="Q67" s="33">
        <f t="shared" si="32"/>
        <v>0</v>
      </c>
      <c r="R67" s="33">
        <f t="shared" si="32"/>
        <v>0</v>
      </c>
      <c r="S67" s="162">
        <f t="shared" si="32"/>
        <v>0</v>
      </c>
      <c r="T67" s="190">
        <f>SUM(T68)</f>
        <v>0</v>
      </c>
      <c r="U67" s="33">
        <f>SUM(U68)</f>
        <v>0</v>
      </c>
      <c r="V67" s="33">
        <f>SUM(V68)</f>
        <v>0</v>
      </c>
      <c r="W67" s="176">
        <f t="shared" ref="W67:W68" si="33">SUM(N67:U67)</f>
        <v>10000000</v>
      </c>
      <c r="X67" s="174">
        <f t="shared" si="8"/>
        <v>0.4</v>
      </c>
      <c r="Y67" s="16"/>
      <c r="Z67" s="86"/>
    </row>
    <row r="68" spans="1:26" x14ac:dyDescent="0.25">
      <c r="A68" s="10"/>
      <c r="B68" s="82">
        <v>1</v>
      </c>
      <c r="C68" s="83" t="s">
        <v>17</v>
      </c>
      <c r="D68" s="83" t="s">
        <v>18</v>
      </c>
      <c r="E68" s="77" t="s">
        <v>19</v>
      </c>
      <c r="F68" s="78" t="s">
        <v>20</v>
      </c>
      <c r="G68" s="84">
        <v>5</v>
      </c>
      <c r="H68" s="84">
        <v>2</v>
      </c>
      <c r="I68" s="84">
        <v>2</v>
      </c>
      <c r="J68" s="83">
        <v>17</v>
      </c>
      <c r="K68" s="80" t="s">
        <v>18</v>
      </c>
      <c r="L68" s="85" t="s">
        <v>64</v>
      </c>
      <c r="M68" s="86">
        <v>25000000</v>
      </c>
      <c r="N68" s="86">
        <v>0</v>
      </c>
      <c r="O68" s="86">
        <v>0</v>
      </c>
      <c r="P68" s="86">
        <v>10000000</v>
      </c>
      <c r="Q68" s="86">
        <v>0</v>
      </c>
      <c r="R68" s="86">
        <v>0</v>
      </c>
      <c r="S68" s="166">
        <v>0</v>
      </c>
      <c r="T68" s="195">
        <v>0</v>
      </c>
      <c r="U68" s="86">
        <v>0</v>
      </c>
      <c r="V68" s="86">
        <v>0</v>
      </c>
      <c r="W68" s="176">
        <f t="shared" si="33"/>
        <v>10000000</v>
      </c>
      <c r="X68" s="174">
        <f t="shared" si="8"/>
        <v>0.4</v>
      </c>
      <c r="Y68" s="16"/>
      <c r="Z68" s="86"/>
    </row>
    <row r="69" spans="1:26" x14ac:dyDescent="0.25">
      <c r="A69" s="10"/>
      <c r="B69" s="82"/>
      <c r="C69" s="83"/>
      <c r="D69" s="83"/>
      <c r="E69" s="87"/>
      <c r="F69" s="98"/>
      <c r="G69" s="84"/>
      <c r="H69" s="84"/>
      <c r="I69" s="84"/>
      <c r="J69" s="83"/>
      <c r="K69" s="80"/>
      <c r="L69" s="85"/>
      <c r="M69" s="86"/>
      <c r="N69" s="86"/>
      <c r="O69" s="86"/>
      <c r="P69" s="86"/>
      <c r="Q69" s="86"/>
      <c r="R69" s="86"/>
      <c r="S69" s="166"/>
      <c r="T69" s="195"/>
      <c r="U69" s="86"/>
      <c r="V69" s="86"/>
      <c r="W69" s="177"/>
      <c r="X69" s="174"/>
      <c r="Y69" s="16"/>
      <c r="Z69" s="86"/>
    </row>
    <row r="70" spans="1:26" x14ac:dyDescent="0.25">
      <c r="A70" s="10"/>
      <c r="B70" s="75">
        <v>1</v>
      </c>
      <c r="C70" s="76" t="s">
        <v>17</v>
      </c>
      <c r="D70" s="76" t="s">
        <v>18</v>
      </c>
      <c r="E70" s="28" t="s">
        <v>19</v>
      </c>
      <c r="F70" s="29" t="s">
        <v>20</v>
      </c>
      <c r="G70" s="79">
        <v>5</v>
      </c>
      <c r="H70" s="79">
        <v>2</v>
      </c>
      <c r="I70" s="79">
        <v>2</v>
      </c>
      <c r="J70" s="76">
        <v>20</v>
      </c>
      <c r="K70" s="80"/>
      <c r="L70" s="81" t="s">
        <v>65</v>
      </c>
      <c r="M70" s="33">
        <f t="shared" ref="M70:S70" si="34">SUM(M71:M74)</f>
        <v>80000000</v>
      </c>
      <c r="N70" s="33">
        <f t="shared" si="34"/>
        <v>0</v>
      </c>
      <c r="O70" s="33">
        <f t="shared" si="34"/>
        <v>0</v>
      </c>
      <c r="P70" s="33">
        <f t="shared" si="34"/>
        <v>0</v>
      </c>
      <c r="Q70" s="33">
        <f t="shared" si="34"/>
        <v>19986900</v>
      </c>
      <c r="R70" s="33">
        <f t="shared" si="34"/>
        <v>0</v>
      </c>
      <c r="S70" s="162">
        <f t="shared" si="34"/>
        <v>29966880</v>
      </c>
      <c r="T70" s="190">
        <f>SUM(T71:T74)</f>
        <v>1045000</v>
      </c>
      <c r="U70" s="33">
        <f>SUM(U71:U74)</f>
        <v>0</v>
      </c>
      <c r="V70" s="33">
        <f>SUM(V71:V74)</f>
        <v>0</v>
      </c>
      <c r="W70" s="176">
        <f t="shared" ref="W70:W102" si="35">SUM(N70:V70)</f>
        <v>50998780</v>
      </c>
      <c r="X70" s="174">
        <f t="shared" si="8"/>
        <v>0.63748475000000004</v>
      </c>
      <c r="Y70" s="16"/>
      <c r="Z70" s="16"/>
    </row>
    <row r="71" spans="1:26" x14ac:dyDescent="0.25">
      <c r="A71" s="10"/>
      <c r="B71" s="82">
        <v>1</v>
      </c>
      <c r="C71" s="83" t="s">
        <v>17</v>
      </c>
      <c r="D71" s="83" t="s">
        <v>18</v>
      </c>
      <c r="E71" s="77" t="s">
        <v>19</v>
      </c>
      <c r="F71" s="78" t="s">
        <v>20</v>
      </c>
      <c r="G71" s="84">
        <v>5</v>
      </c>
      <c r="H71" s="84">
        <v>2</v>
      </c>
      <c r="I71" s="84">
        <v>2</v>
      </c>
      <c r="J71" s="83">
        <v>20</v>
      </c>
      <c r="K71" s="80" t="s">
        <v>30</v>
      </c>
      <c r="L71" s="85" t="s">
        <v>66</v>
      </c>
      <c r="M71" s="86">
        <v>5000000</v>
      </c>
      <c r="N71" s="86">
        <v>0</v>
      </c>
      <c r="O71" s="86">
        <v>0</v>
      </c>
      <c r="P71" s="86">
        <v>0</v>
      </c>
      <c r="Q71" s="86">
        <v>0</v>
      </c>
      <c r="R71" s="86">
        <v>0</v>
      </c>
      <c r="S71" s="166">
        <v>1166880</v>
      </c>
      <c r="T71" s="195">
        <v>1045000</v>
      </c>
      <c r="U71" s="86">
        <v>0</v>
      </c>
      <c r="V71" s="86">
        <v>0</v>
      </c>
      <c r="W71" s="176">
        <f t="shared" si="35"/>
        <v>2211880</v>
      </c>
      <c r="X71" s="174">
        <f t="shared" si="8"/>
        <v>0.44237599999999999</v>
      </c>
      <c r="Y71" s="16"/>
      <c r="Z71" s="16"/>
    </row>
    <row r="72" spans="1:26" x14ac:dyDescent="0.25">
      <c r="A72" s="10"/>
      <c r="B72" s="82">
        <v>1</v>
      </c>
      <c r="C72" s="83" t="s">
        <v>17</v>
      </c>
      <c r="D72" s="83" t="s">
        <v>18</v>
      </c>
      <c r="E72" s="77" t="s">
        <v>19</v>
      </c>
      <c r="F72" s="78" t="s">
        <v>20</v>
      </c>
      <c r="G72" s="84">
        <v>5</v>
      </c>
      <c r="H72" s="84">
        <v>2</v>
      </c>
      <c r="I72" s="84">
        <v>2</v>
      </c>
      <c r="J72" s="83">
        <v>20</v>
      </c>
      <c r="K72" s="80" t="s">
        <v>32</v>
      </c>
      <c r="L72" s="85" t="s">
        <v>67</v>
      </c>
      <c r="M72" s="86">
        <v>50000000</v>
      </c>
      <c r="N72" s="86"/>
      <c r="O72" s="86"/>
      <c r="P72" s="86"/>
      <c r="Q72" s="86">
        <v>19986900</v>
      </c>
      <c r="R72" s="86">
        <v>0</v>
      </c>
      <c r="S72" s="166">
        <v>28800000</v>
      </c>
      <c r="T72" s="195">
        <v>0</v>
      </c>
      <c r="U72" s="86">
        <v>0</v>
      </c>
      <c r="V72" s="86">
        <v>0</v>
      </c>
      <c r="W72" s="176">
        <f t="shared" si="35"/>
        <v>48786900</v>
      </c>
      <c r="X72" s="174">
        <f t="shared" si="8"/>
        <v>0.97573799999999999</v>
      </c>
      <c r="Y72" s="16"/>
      <c r="Z72" s="16"/>
    </row>
    <row r="73" spans="1:26" x14ac:dyDescent="0.25">
      <c r="A73" s="10"/>
      <c r="B73" s="82">
        <v>1</v>
      </c>
      <c r="C73" s="83" t="s">
        <v>17</v>
      </c>
      <c r="D73" s="83" t="s">
        <v>18</v>
      </c>
      <c r="E73" s="77" t="s">
        <v>19</v>
      </c>
      <c r="F73" s="78" t="s">
        <v>20</v>
      </c>
      <c r="G73" s="84">
        <v>5</v>
      </c>
      <c r="H73" s="84">
        <v>2</v>
      </c>
      <c r="I73" s="84">
        <v>2</v>
      </c>
      <c r="J73" s="83">
        <v>20</v>
      </c>
      <c r="K73" s="80" t="s">
        <v>38</v>
      </c>
      <c r="L73" s="85" t="s">
        <v>93</v>
      </c>
      <c r="M73" s="86">
        <v>20000000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166">
        <v>0</v>
      </c>
      <c r="T73" s="195">
        <v>0</v>
      </c>
      <c r="U73" s="86">
        <v>0</v>
      </c>
      <c r="V73" s="86">
        <v>0</v>
      </c>
      <c r="W73" s="176">
        <f t="shared" si="35"/>
        <v>0</v>
      </c>
      <c r="X73" s="174">
        <f t="shared" si="8"/>
        <v>0</v>
      </c>
      <c r="Y73" s="16"/>
      <c r="Z73" s="16"/>
    </row>
    <row r="74" spans="1:26" x14ac:dyDescent="0.25">
      <c r="A74" s="10"/>
      <c r="B74" s="82">
        <v>1</v>
      </c>
      <c r="C74" s="83" t="s">
        <v>17</v>
      </c>
      <c r="D74" s="83" t="s">
        <v>18</v>
      </c>
      <c r="E74" s="77" t="s">
        <v>19</v>
      </c>
      <c r="F74" s="78" t="s">
        <v>20</v>
      </c>
      <c r="G74" s="84">
        <v>5</v>
      </c>
      <c r="H74" s="84">
        <v>2</v>
      </c>
      <c r="I74" s="84">
        <v>2</v>
      </c>
      <c r="J74" s="83">
        <v>20</v>
      </c>
      <c r="K74" s="80" t="s">
        <v>14</v>
      </c>
      <c r="L74" s="85" t="s">
        <v>68</v>
      </c>
      <c r="M74" s="86">
        <v>5000000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166">
        <v>0</v>
      </c>
      <c r="T74" s="195">
        <v>0</v>
      </c>
      <c r="U74" s="86">
        <v>0</v>
      </c>
      <c r="V74" s="86">
        <v>0</v>
      </c>
      <c r="W74" s="176">
        <f t="shared" si="35"/>
        <v>0</v>
      </c>
      <c r="X74" s="174">
        <f t="shared" si="8"/>
        <v>0</v>
      </c>
      <c r="Y74" s="16"/>
      <c r="Z74" s="16"/>
    </row>
    <row r="75" spans="1:26" x14ac:dyDescent="0.25">
      <c r="A75" s="10"/>
      <c r="B75" s="82"/>
      <c r="C75" s="83"/>
      <c r="D75" s="83"/>
      <c r="E75" s="97"/>
      <c r="F75" s="21"/>
      <c r="G75" s="84"/>
      <c r="H75" s="84"/>
      <c r="I75" s="84"/>
      <c r="J75" s="83"/>
      <c r="K75" s="80"/>
      <c r="L75" s="85"/>
      <c r="M75" s="86"/>
      <c r="N75" s="86"/>
      <c r="O75" s="86"/>
      <c r="P75" s="86"/>
      <c r="Q75" s="86"/>
      <c r="R75" s="86"/>
      <c r="S75" s="166"/>
      <c r="T75" s="195"/>
      <c r="U75" s="86"/>
      <c r="V75" s="86"/>
      <c r="W75" s="176">
        <f t="shared" si="35"/>
        <v>0</v>
      </c>
      <c r="X75" s="174"/>
      <c r="Y75" s="16"/>
      <c r="Z75" s="16"/>
    </row>
    <row r="76" spans="1:26" x14ac:dyDescent="0.25">
      <c r="A76" s="10"/>
      <c r="B76" s="75">
        <v>1</v>
      </c>
      <c r="C76" s="76" t="s">
        <v>17</v>
      </c>
      <c r="D76" s="76" t="s">
        <v>18</v>
      </c>
      <c r="E76" s="28" t="s">
        <v>19</v>
      </c>
      <c r="F76" s="29" t="s">
        <v>20</v>
      </c>
      <c r="G76" s="79">
        <v>5</v>
      </c>
      <c r="H76" s="79">
        <v>2</v>
      </c>
      <c r="I76" s="79">
        <v>2</v>
      </c>
      <c r="J76" s="76">
        <v>25</v>
      </c>
      <c r="K76" s="80"/>
      <c r="L76" s="81" t="s">
        <v>69</v>
      </c>
      <c r="M76" s="33">
        <f t="shared" ref="M76:S76" si="36">SUM(M77)</f>
        <v>4000000</v>
      </c>
      <c r="N76" s="33">
        <f t="shared" si="36"/>
        <v>0</v>
      </c>
      <c r="O76" s="33">
        <f t="shared" si="36"/>
        <v>3000000</v>
      </c>
      <c r="P76" s="33">
        <f t="shared" si="36"/>
        <v>0</v>
      </c>
      <c r="Q76" s="33">
        <f t="shared" si="36"/>
        <v>0</v>
      </c>
      <c r="R76" s="33">
        <f t="shared" si="36"/>
        <v>0</v>
      </c>
      <c r="S76" s="162">
        <f t="shared" si="36"/>
        <v>0</v>
      </c>
      <c r="T76" s="190">
        <f>SUM(T77)</f>
        <v>0</v>
      </c>
      <c r="U76" s="33">
        <f>SUM(U77)</f>
        <v>0</v>
      </c>
      <c r="V76" s="33">
        <f>SUM(V77)</f>
        <v>0</v>
      </c>
      <c r="W76" s="176">
        <f t="shared" si="35"/>
        <v>3000000</v>
      </c>
      <c r="X76" s="174">
        <f t="shared" si="8"/>
        <v>0.75</v>
      </c>
      <c r="Y76" s="16"/>
      <c r="Z76" s="16"/>
    </row>
    <row r="77" spans="1:26" x14ac:dyDescent="0.25">
      <c r="A77" s="10"/>
      <c r="B77" s="82">
        <v>1</v>
      </c>
      <c r="C77" s="83" t="s">
        <v>17</v>
      </c>
      <c r="D77" s="83" t="s">
        <v>18</v>
      </c>
      <c r="E77" s="77" t="s">
        <v>19</v>
      </c>
      <c r="F77" s="78" t="s">
        <v>20</v>
      </c>
      <c r="G77" s="84">
        <v>5</v>
      </c>
      <c r="H77" s="84">
        <v>2</v>
      </c>
      <c r="I77" s="84">
        <v>2</v>
      </c>
      <c r="J77" s="83">
        <v>25</v>
      </c>
      <c r="K77" s="80" t="s">
        <v>25</v>
      </c>
      <c r="L77" s="85" t="s">
        <v>94</v>
      </c>
      <c r="M77" s="86">
        <v>4000000</v>
      </c>
      <c r="N77" s="86">
        <v>0</v>
      </c>
      <c r="O77" s="86">
        <v>3000000</v>
      </c>
      <c r="P77" s="86">
        <v>0</v>
      </c>
      <c r="Q77" s="86">
        <v>0</v>
      </c>
      <c r="R77" s="86">
        <v>0</v>
      </c>
      <c r="S77" s="166">
        <v>0</v>
      </c>
      <c r="T77" s="195">
        <v>0</v>
      </c>
      <c r="U77" s="86">
        <v>0</v>
      </c>
      <c r="V77" s="86">
        <v>0</v>
      </c>
      <c r="W77" s="176">
        <f t="shared" si="35"/>
        <v>3000000</v>
      </c>
      <c r="X77" s="174">
        <f t="shared" si="8"/>
        <v>0.75</v>
      </c>
      <c r="Y77" s="16"/>
      <c r="Z77" s="16"/>
    </row>
    <row r="78" spans="1:26" x14ac:dyDescent="0.25">
      <c r="A78" s="10"/>
      <c r="B78" s="82"/>
      <c r="C78" s="83"/>
      <c r="D78" s="83"/>
      <c r="E78" s="87"/>
      <c r="F78" s="64"/>
      <c r="G78" s="84"/>
      <c r="H78" s="84"/>
      <c r="I78" s="84"/>
      <c r="J78" s="83"/>
      <c r="K78" s="80"/>
      <c r="L78" s="85"/>
      <c r="M78" s="86"/>
      <c r="N78" s="86"/>
      <c r="O78" s="86"/>
      <c r="P78" s="86"/>
      <c r="Q78" s="86"/>
      <c r="R78" s="86"/>
      <c r="S78" s="166"/>
      <c r="T78" s="195"/>
      <c r="U78" s="86"/>
      <c r="V78" s="86"/>
      <c r="W78" s="176">
        <f t="shared" si="35"/>
        <v>0</v>
      </c>
      <c r="X78" s="174"/>
      <c r="Y78" s="16"/>
      <c r="Z78" s="16"/>
    </row>
    <row r="79" spans="1:26" ht="18" customHeight="1" x14ac:dyDescent="0.25">
      <c r="A79" s="10"/>
      <c r="B79" s="75">
        <v>1</v>
      </c>
      <c r="C79" s="76" t="s">
        <v>17</v>
      </c>
      <c r="D79" s="76" t="s">
        <v>18</v>
      </c>
      <c r="E79" s="28" t="s">
        <v>19</v>
      </c>
      <c r="F79" s="29" t="s">
        <v>20</v>
      </c>
      <c r="G79" s="79">
        <v>5</v>
      </c>
      <c r="H79" s="79">
        <v>2</v>
      </c>
      <c r="I79" s="79">
        <v>2</v>
      </c>
      <c r="J79" s="76">
        <v>31</v>
      </c>
      <c r="K79" s="91"/>
      <c r="L79" s="81" t="s">
        <v>70</v>
      </c>
      <c r="M79" s="33">
        <f t="shared" ref="M79:S79" si="37">SUM(M80:M81)</f>
        <v>22900000</v>
      </c>
      <c r="N79" s="33">
        <f t="shared" si="37"/>
        <v>300000</v>
      </c>
      <c r="O79" s="33">
        <f t="shared" si="37"/>
        <v>900000</v>
      </c>
      <c r="P79" s="33">
        <f t="shared" si="37"/>
        <v>0</v>
      </c>
      <c r="Q79" s="33">
        <f t="shared" si="37"/>
        <v>0</v>
      </c>
      <c r="R79" s="33">
        <f t="shared" si="37"/>
        <v>0</v>
      </c>
      <c r="S79" s="162">
        <f t="shared" si="37"/>
        <v>0</v>
      </c>
      <c r="T79" s="190">
        <f>SUM(T80:T81)</f>
        <v>5000000</v>
      </c>
      <c r="U79" s="33">
        <f>SUM(U80:U81)</f>
        <v>0</v>
      </c>
      <c r="V79" s="33">
        <f>SUM(V80:V81)</f>
        <v>0</v>
      </c>
      <c r="W79" s="176">
        <f t="shared" si="35"/>
        <v>6200000</v>
      </c>
      <c r="X79" s="174">
        <f t="shared" ref="X79:X102" si="38">W79/M79</f>
        <v>0.27074235807860264</v>
      </c>
      <c r="Y79" s="16"/>
      <c r="Z79" s="16"/>
    </row>
    <row r="80" spans="1:26" x14ac:dyDescent="0.25">
      <c r="A80" s="10"/>
      <c r="B80" s="82">
        <v>1</v>
      </c>
      <c r="C80" s="83" t="s">
        <v>17</v>
      </c>
      <c r="D80" s="83" t="s">
        <v>18</v>
      </c>
      <c r="E80" s="77" t="s">
        <v>19</v>
      </c>
      <c r="F80" s="78" t="s">
        <v>20</v>
      </c>
      <c r="G80" s="84">
        <v>5</v>
      </c>
      <c r="H80" s="84">
        <v>2</v>
      </c>
      <c r="I80" s="84">
        <v>2</v>
      </c>
      <c r="J80" s="83">
        <v>31</v>
      </c>
      <c r="K80" s="80" t="s">
        <v>17</v>
      </c>
      <c r="L80" s="85" t="s">
        <v>71</v>
      </c>
      <c r="M80" s="86">
        <v>5400000</v>
      </c>
      <c r="N80" s="86">
        <v>300000</v>
      </c>
      <c r="O80" s="86">
        <v>900000</v>
      </c>
      <c r="P80" s="86">
        <v>0</v>
      </c>
      <c r="Q80" s="86">
        <v>0</v>
      </c>
      <c r="R80" s="86">
        <v>0</v>
      </c>
      <c r="S80" s="166">
        <v>0</v>
      </c>
      <c r="T80" s="195">
        <v>0</v>
      </c>
      <c r="U80" s="86">
        <v>0</v>
      </c>
      <c r="V80" s="86">
        <v>0</v>
      </c>
      <c r="W80" s="176">
        <f t="shared" si="35"/>
        <v>1200000</v>
      </c>
      <c r="X80" s="174">
        <f t="shared" si="38"/>
        <v>0.22222222222222221</v>
      </c>
      <c r="Y80" s="16"/>
      <c r="Z80" s="16"/>
    </row>
    <row r="81" spans="1:26" x14ac:dyDescent="0.25">
      <c r="A81" s="10"/>
      <c r="B81" s="82">
        <v>1</v>
      </c>
      <c r="C81" s="83" t="s">
        <v>17</v>
      </c>
      <c r="D81" s="83" t="s">
        <v>18</v>
      </c>
      <c r="E81" s="77" t="s">
        <v>19</v>
      </c>
      <c r="F81" s="78" t="s">
        <v>20</v>
      </c>
      <c r="G81" s="84">
        <v>5</v>
      </c>
      <c r="H81" s="84">
        <v>2</v>
      </c>
      <c r="I81" s="84">
        <v>2</v>
      </c>
      <c r="J81" s="83">
        <v>31</v>
      </c>
      <c r="K81" s="80" t="s">
        <v>30</v>
      </c>
      <c r="L81" s="85" t="s">
        <v>72</v>
      </c>
      <c r="M81" s="86">
        <v>17500000</v>
      </c>
      <c r="N81" s="86">
        <v>0</v>
      </c>
      <c r="O81" s="86">
        <v>0</v>
      </c>
      <c r="P81" s="86">
        <v>0</v>
      </c>
      <c r="Q81" s="86">
        <v>0</v>
      </c>
      <c r="R81" s="86">
        <v>0</v>
      </c>
      <c r="S81" s="166">
        <v>0</v>
      </c>
      <c r="T81" s="195">
        <v>5000000</v>
      </c>
      <c r="U81" s="86">
        <v>0</v>
      </c>
      <c r="V81" s="86">
        <v>0</v>
      </c>
      <c r="W81" s="176">
        <f t="shared" si="35"/>
        <v>5000000</v>
      </c>
      <c r="X81" s="174">
        <f t="shared" si="38"/>
        <v>0.2857142857142857</v>
      </c>
      <c r="Y81" s="16"/>
      <c r="Z81" s="16"/>
    </row>
    <row r="82" spans="1:26" x14ac:dyDescent="0.25">
      <c r="A82" s="10"/>
      <c r="B82" s="82"/>
      <c r="C82" s="83"/>
      <c r="D82" s="83"/>
      <c r="E82" s="87"/>
      <c r="F82" s="96"/>
      <c r="G82" s="84"/>
      <c r="H82" s="84"/>
      <c r="I82" s="84"/>
      <c r="J82" s="83"/>
      <c r="K82" s="80"/>
      <c r="L82" s="85"/>
      <c r="M82" s="86"/>
      <c r="N82" s="86"/>
      <c r="O82" s="86"/>
      <c r="P82" s="86"/>
      <c r="Q82" s="86"/>
      <c r="R82" s="86"/>
      <c r="S82" s="166"/>
      <c r="T82" s="195"/>
      <c r="U82" s="86"/>
      <c r="V82" s="86"/>
      <c r="W82" s="176">
        <f t="shared" si="35"/>
        <v>0</v>
      </c>
      <c r="X82" s="174"/>
      <c r="Y82" s="16"/>
      <c r="Z82" s="16"/>
    </row>
    <row r="83" spans="1:26" x14ac:dyDescent="0.25">
      <c r="A83" s="10"/>
      <c r="B83" s="75">
        <v>1</v>
      </c>
      <c r="C83" s="76" t="s">
        <v>17</v>
      </c>
      <c r="D83" s="76" t="s">
        <v>18</v>
      </c>
      <c r="E83" s="28" t="s">
        <v>19</v>
      </c>
      <c r="F83" s="29" t="s">
        <v>20</v>
      </c>
      <c r="G83" s="79">
        <v>5</v>
      </c>
      <c r="H83" s="79">
        <v>2</v>
      </c>
      <c r="I83" s="79">
        <v>2</v>
      </c>
      <c r="J83" s="76">
        <v>33</v>
      </c>
      <c r="K83" s="80"/>
      <c r="L83" s="81" t="s">
        <v>73</v>
      </c>
      <c r="M83" s="33">
        <f t="shared" ref="M83:P83" si="39">SUM(M84)</f>
        <v>5625000</v>
      </c>
      <c r="N83" s="33">
        <f t="shared" ref="N83" si="40">SUM(N84)</f>
        <v>0</v>
      </c>
      <c r="O83" s="33">
        <f t="shared" ref="O83" si="41">SUM(O84)</f>
        <v>0</v>
      </c>
      <c r="P83" s="33">
        <f t="shared" si="39"/>
        <v>0</v>
      </c>
      <c r="Q83" s="33">
        <f t="shared" ref="Q83:S83" si="42">SUM(Q84)</f>
        <v>0</v>
      </c>
      <c r="R83" s="33">
        <f t="shared" si="42"/>
        <v>0</v>
      </c>
      <c r="S83" s="162">
        <f t="shared" si="42"/>
        <v>0</v>
      </c>
      <c r="T83" s="190">
        <f t="shared" ref="T83" si="43">SUM(T84)</f>
        <v>0</v>
      </c>
      <c r="U83" s="33">
        <f t="shared" ref="U83" si="44">SUM(U84)</f>
        <v>0</v>
      </c>
      <c r="V83" s="33">
        <f t="shared" ref="V83" si="45">SUM(V84)</f>
        <v>0</v>
      </c>
      <c r="W83" s="176">
        <f t="shared" si="35"/>
        <v>0</v>
      </c>
      <c r="X83" s="174">
        <f t="shared" si="38"/>
        <v>0</v>
      </c>
      <c r="Y83" s="16"/>
      <c r="Z83" s="16"/>
    </row>
    <row r="84" spans="1:26" ht="16.5" customHeight="1" x14ac:dyDescent="0.25">
      <c r="A84" s="10"/>
      <c r="B84" s="82">
        <v>1</v>
      </c>
      <c r="C84" s="83" t="s">
        <v>17</v>
      </c>
      <c r="D84" s="83" t="s">
        <v>18</v>
      </c>
      <c r="E84" s="77" t="s">
        <v>19</v>
      </c>
      <c r="F84" s="78" t="s">
        <v>20</v>
      </c>
      <c r="G84" s="84">
        <v>5</v>
      </c>
      <c r="H84" s="84">
        <v>2</v>
      </c>
      <c r="I84" s="84">
        <v>2</v>
      </c>
      <c r="J84" s="83">
        <v>33</v>
      </c>
      <c r="K84" s="80" t="s">
        <v>18</v>
      </c>
      <c r="L84" s="85" t="s">
        <v>74</v>
      </c>
      <c r="M84" s="86">
        <v>5625000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166">
        <v>0</v>
      </c>
      <c r="T84" s="195">
        <v>0</v>
      </c>
      <c r="U84" s="86">
        <v>0</v>
      </c>
      <c r="V84" s="86">
        <v>0</v>
      </c>
      <c r="W84" s="176">
        <f t="shared" si="35"/>
        <v>0</v>
      </c>
      <c r="X84" s="174">
        <f t="shared" si="38"/>
        <v>0</v>
      </c>
      <c r="Y84" s="16"/>
      <c r="Z84" s="16"/>
    </row>
    <row r="85" spans="1:26" x14ac:dyDescent="0.25">
      <c r="A85" s="10"/>
      <c r="B85" s="82"/>
      <c r="C85" s="83"/>
      <c r="D85" s="83"/>
      <c r="E85" s="87"/>
      <c r="F85" s="154"/>
      <c r="G85" s="84"/>
      <c r="H85" s="84"/>
      <c r="I85" s="84"/>
      <c r="J85" s="83"/>
      <c r="K85" s="80"/>
      <c r="L85" s="85"/>
      <c r="M85" s="86"/>
      <c r="N85" s="86"/>
      <c r="O85" s="86"/>
      <c r="P85" s="86"/>
      <c r="Q85" s="86"/>
      <c r="R85" s="86"/>
      <c r="S85" s="166"/>
      <c r="T85" s="195"/>
      <c r="U85" s="86"/>
      <c r="V85" s="86"/>
      <c r="W85" s="176">
        <f t="shared" si="35"/>
        <v>0</v>
      </c>
      <c r="X85" s="174"/>
      <c r="Y85" s="16"/>
      <c r="Z85" s="16"/>
    </row>
    <row r="86" spans="1:26" ht="16.899999999999999" customHeight="1" x14ac:dyDescent="0.25">
      <c r="A86" s="10"/>
      <c r="B86" s="53">
        <v>1</v>
      </c>
      <c r="C86" s="54" t="s">
        <v>17</v>
      </c>
      <c r="D86" s="54" t="s">
        <v>18</v>
      </c>
      <c r="E86" s="99" t="s">
        <v>19</v>
      </c>
      <c r="F86" s="100" t="s">
        <v>20</v>
      </c>
      <c r="G86" s="57">
        <v>5</v>
      </c>
      <c r="H86" s="57">
        <v>2</v>
      </c>
      <c r="I86" s="57">
        <v>3</v>
      </c>
      <c r="J86" s="54"/>
      <c r="K86" s="101"/>
      <c r="L86" s="102" t="s">
        <v>75</v>
      </c>
      <c r="M86" s="60">
        <f t="shared" ref="M86:S86" si="46">SUM(M87+M90+M93+M98)</f>
        <v>162284390</v>
      </c>
      <c r="N86" s="60">
        <f t="shared" si="46"/>
        <v>0</v>
      </c>
      <c r="O86" s="60">
        <f t="shared" si="46"/>
        <v>0</v>
      </c>
      <c r="P86" s="60">
        <f t="shared" si="46"/>
        <v>0</v>
      </c>
      <c r="Q86" s="60">
        <f t="shared" si="46"/>
        <v>0</v>
      </c>
      <c r="R86" s="60">
        <f t="shared" si="46"/>
        <v>0</v>
      </c>
      <c r="S86" s="164">
        <f t="shared" si="46"/>
        <v>0</v>
      </c>
      <c r="T86" s="193">
        <f>SUM(T87+T90+T93+T98)</f>
        <v>2450000</v>
      </c>
      <c r="U86" s="60">
        <f>SUM(U87+U90+U93+U98)</f>
        <v>58032430</v>
      </c>
      <c r="V86" s="60">
        <f>SUM(V87+V90+V93+V98)</f>
        <v>6600000</v>
      </c>
      <c r="W86" s="176">
        <f t="shared" si="35"/>
        <v>67082430</v>
      </c>
      <c r="X86" s="185">
        <f t="shared" si="38"/>
        <v>0.41336341714689873</v>
      </c>
      <c r="Y86" s="60" t="e">
        <f>+M86-#REF!</f>
        <v>#REF!</v>
      </c>
      <c r="Z86" s="60"/>
    </row>
    <row r="87" spans="1:26" ht="18" customHeight="1" x14ac:dyDescent="0.25">
      <c r="A87" s="10"/>
      <c r="B87" s="75">
        <v>1</v>
      </c>
      <c r="C87" s="76" t="s">
        <v>17</v>
      </c>
      <c r="D87" s="76" t="s">
        <v>18</v>
      </c>
      <c r="E87" s="77" t="s">
        <v>19</v>
      </c>
      <c r="F87" s="78" t="s">
        <v>20</v>
      </c>
      <c r="G87" s="79">
        <v>5</v>
      </c>
      <c r="H87" s="79">
        <v>2</v>
      </c>
      <c r="I87" s="79">
        <v>3</v>
      </c>
      <c r="J87" s="76">
        <v>16</v>
      </c>
      <c r="K87" s="91"/>
      <c r="L87" s="103" t="s">
        <v>95</v>
      </c>
      <c r="M87" s="33">
        <f t="shared" ref="M87:S87" si="47">SUM(M88)</f>
        <v>23882390</v>
      </c>
      <c r="N87" s="33">
        <f t="shared" si="47"/>
        <v>0</v>
      </c>
      <c r="O87" s="33">
        <f t="shared" si="47"/>
        <v>0</v>
      </c>
      <c r="P87" s="33">
        <f t="shared" si="47"/>
        <v>0</v>
      </c>
      <c r="Q87" s="33">
        <f t="shared" si="47"/>
        <v>0</v>
      </c>
      <c r="R87" s="33">
        <f t="shared" si="47"/>
        <v>0</v>
      </c>
      <c r="S87" s="162">
        <f t="shared" si="47"/>
        <v>0</v>
      </c>
      <c r="T87" s="190">
        <f>SUM(T88)</f>
        <v>0</v>
      </c>
      <c r="U87" s="33">
        <f>SUM(U88)</f>
        <v>0</v>
      </c>
      <c r="V87" s="33">
        <f>SUM(V88)</f>
        <v>6600000</v>
      </c>
      <c r="W87" s="176">
        <f t="shared" si="35"/>
        <v>6600000</v>
      </c>
      <c r="X87" s="174">
        <f t="shared" si="38"/>
        <v>0.2763542509773938</v>
      </c>
      <c r="Y87" s="33" t="e">
        <f>+M87-#REF!</f>
        <v>#REF!</v>
      </c>
      <c r="Z87" s="33"/>
    </row>
    <row r="88" spans="1:26" ht="18" customHeight="1" x14ac:dyDescent="0.25">
      <c r="A88" s="10"/>
      <c r="B88" s="104">
        <v>1</v>
      </c>
      <c r="C88" s="105" t="s">
        <v>17</v>
      </c>
      <c r="D88" s="105" t="s">
        <v>18</v>
      </c>
      <c r="E88" s="77" t="s">
        <v>19</v>
      </c>
      <c r="F88" s="78" t="s">
        <v>20</v>
      </c>
      <c r="G88" s="106">
        <v>5</v>
      </c>
      <c r="H88" s="106">
        <v>2</v>
      </c>
      <c r="I88" s="106">
        <v>3</v>
      </c>
      <c r="J88" s="105">
        <v>16</v>
      </c>
      <c r="K88" s="80" t="s">
        <v>34</v>
      </c>
      <c r="L88" s="107" t="s">
        <v>96</v>
      </c>
      <c r="M88" s="108">
        <v>23882390</v>
      </c>
      <c r="N88" s="108">
        <v>0</v>
      </c>
      <c r="O88" s="108">
        <v>0</v>
      </c>
      <c r="P88" s="108">
        <v>0</v>
      </c>
      <c r="Q88" s="108">
        <v>0</v>
      </c>
      <c r="R88" s="108">
        <v>0</v>
      </c>
      <c r="S88" s="169">
        <v>0</v>
      </c>
      <c r="T88" s="197">
        <v>0</v>
      </c>
      <c r="U88" s="108">
        <v>0</v>
      </c>
      <c r="V88" s="108">
        <v>6600000</v>
      </c>
      <c r="W88" s="176">
        <f t="shared" si="35"/>
        <v>6600000</v>
      </c>
      <c r="X88" s="174">
        <f t="shared" si="38"/>
        <v>0.2763542509773938</v>
      </c>
      <c r="Y88" s="33"/>
      <c r="Z88" s="33"/>
    </row>
    <row r="89" spans="1:26" ht="18" customHeight="1" x14ac:dyDescent="0.25">
      <c r="A89" s="10"/>
      <c r="B89" s="104"/>
      <c r="C89" s="105"/>
      <c r="D89" s="105"/>
      <c r="E89" s="77"/>
      <c r="F89" s="78"/>
      <c r="G89" s="106"/>
      <c r="H89" s="106"/>
      <c r="I89" s="106"/>
      <c r="J89" s="105"/>
      <c r="K89" s="80"/>
      <c r="L89" s="107"/>
      <c r="M89" s="33"/>
      <c r="N89" s="33"/>
      <c r="O89" s="33"/>
      <c r="P89" s="33"/>
      <c r="Q89" s="33"/>
      <c r="R89" s="33"/>
      <c r="S89" s="162"/>
      <c r="T89" s="190"/>
      <c r="U89" s="33"/>
      <c r="V89" s="33"/>
      <c r="W89" s="176">
        <f t="shared" si="35"/>
        <v>0</v>
      </c>
      <c r="X89" s="174"/>
      <c r="Y89" s="33"/>
      <c r="Z89" s="33"/>
    </row>
    <row r="90" spans="1:26" ht="18" customHeight="1" x14ac:dyDescent="0.25">
      <c r="A90" s="10"/>
      <c r="B90" s="75">
        <v>1</v>
      </c>
      <c r="C90" s="76" t="s">
        <v>17</v>
      </c>
      <c r="D90" s="76" t="s">
        <v>18</v>
      </c>
      <c r="E90" s="77" t="s">
        <v>19</v>
      </c>
      <c r="F90" s="78" t="s">
        <v>20</v>
      </c>
      <c r="G90" s="79">
        <v>5</v>
      </c>
      <c r="H90" s="79">
        <v>2</v>
      </c>
      <c r="I90" s="79">
        <v>3</v>
      </c>
      <c r="J90" s="76">
        <v>17</v>
      </c>
      <c r="K90" s="91"/>
      <c r="L90" s="103" t="s">
        <v>97</v>
      </c>
      <c r="M90" s="33">
        <f t="shared" ref="M90:S90" si="48">SUM(M91:M91)</f>
        <v>5500000</v>
      </c>
      <c r="N90" s="33">
        <f t="shared" si="48"/>
        <v>0</v>
      </c>
      <c r="O90" s="33">
        <f t="shared" si="48"/>
        <v>0</v>
      </c>
      <c r="P90" s="33">
        <f t="shared" si="48"/>
        <v>0</v>
      </c>
      <c r="Q90" s="33">
        <f t="shared" si="48"/>
        <v>0</v>
      </c>
      <c r="R90" s="33">
        <f t="shared" si="48"/>
        <v>0</v>
      </c>
      <c r="S90" s="162">
        <f t="shared" si="48"/>
        <v>0</v>
      </c>
      <c r="T90" s="190">
        <f>SUM(T91:T91)</f>
        <v>0</v>
      </c>
      <c r="U90" s="33">
        <f>SUM(U91:U91)</f>
        <v>0</v>
      </c>
      <c r="V90" s="33">
        <f>SUM(V91:V91)</f>
        <v>0</v>
      </c>
      <c r="W90" s="176">
        <f t="shared" si="35"/>
        <v>0</v>
      </c>
      <c r="X90" s="174">
        <f t="shared" si="38"/>
        <v>0</v>
      </c>
      <c r="Y90" s="33"/>
      <c r="Z90" s="33"/>
    </row>
    <row r="91" spans="1:26" ht="18" customHeight="1" x14ac:dyDescent="0.25">
      <c r="A91" s="10"/>
      <c r="B91" s="104">
        <v>1</v>
      </c>
      <c r="C91" s="105" t="s">
        <v>17</v>
      </c>
      <c r="D91" s="105" t="s">
        <v>18</v>
      </c>
      <c r="E91" s="77" t="s">
        <v>19</v>
      </c>
      <c r="F91" s="78" t="s">
        <v>20</v>
      </c>
      <c r="G91" s="106">
        <v>5</v>
      </c>
      <c r="H91" s="106">
        <v>2</v>
      </c>
      <c r="I91" s="106">
        <v>3</v>
      </c>
      <c r="J91" s="105">
        <v>17</v>
      </c>
      <c r="K91" s="80" t="s">
        <v>32</v>
      </c>
      <c r="L91" s="85" t="s">
        <v>76</v>
      </c>
      <c r="M91" s="95">
        <v>5500000</v>
      </c>
      <c r="N91" s="95">
        <v>0</v>
      </c>
      <c r="O91" s="95">
        <v>0</v>
      </c>
      <c r="P91" s="95">
        <v>0</v>
      </c>
      <c r="Q91" s="95">
        <v>0</v>
      </c>
      <c r="R91" s="95">
        <v>0</v>
      </c>
      <c r="S91" s="168">
        <v>0</v>
      </c>
      <c r="T91" s="196">
        <v>0</v>
      </c>
      <c r="U91" s="95">
        <v>0</v>
      </c>
      <c r="V91" s="95">
        <v>0</v>
      </c>
      <c r="W91" s="176">
        <f t="shared" si="35"/>
        <v>0</v>
      </c>
      <c r="X91" s="174">
        <f t="shared" si="38"/>
        <v>0</v>
      </c>
      <c r="Y91" s="33"/>
      <c r="Z91" s="33"/>
    </row>
    <row r="92" spans="1:26" ht="24.75" customHeight="1" x14ac:dyDescent="0.25">
      <c r="A92" s="10"/>
      <c r="B92" s="104"/>
      <c r="C92" s="105"/>
      <c r="D92" s="105"/>
      <c r="E92" s="110"/>
      <c r="F92" s="111"/>
      <c r="G92" s="106"/>
      <c r="H92" s="106"/>
      <c r="I92" s="106"/>
      <c r="J92" s="105"/>
      <c r="K92" s="109"/>
      <c r="L92" s="85"/>
      <c r="M92" s="86"/>
      <c r="N92" s="86"/>
      <c r="O92" s="86"/>
      <c r="P92" s="86"/>
      <c r="Q92" s="86"/>
      <c r="R92" s="86"/>
      <c r="S92" s="166"/>
      <c r="T92" s="195"/>
      <c r="U92" s="86"/>
      <c r="V92" s="86"/>
      <c r="W92" s="176">
        <f t="shared" si="35"/>
        <v>0</v>
      </c>
      <c r="X92" s="174"/>
      <c r="Y92" s="16"/>
      <c r="Z92" s="86"/>
    </row>
    <row r="93" spans="1:26" x14ac:dyDescent="0.25">
      <c r="A93" s="10"/>
      <c r="B93" s="75">
        <v>1</v>
      </c>
      <c r="C93" s="76" t="s">
        <v>17</v>
      </c>
      <c r="D93" s="76" t="s">
        <v>18</v>
      </c>
      <c r="E93" s="28" t="s">
        <v>19</v>
      </c>
      <c r="F93" s="29" t="s">
        <v>20</v>
      </c>
      <c r="G93" s="79">
        <v>5</v>
      </c>
      <c r="H93" s="79">
        <v>2</v>
      </c>
      <c r="I93" s="79">
        <v>3</v>
      </c>
      <c r="J93" s="76">
        <v>23</v>
      </c>
      <c r="K93" s="91"/>
      <c r="L93" s="81" t="s">
        <v>77</v>
      </c>
      <c r="M93" s="33">
        <f t="shared" ref="M93:S93" si="49">SUM(M94:M96)</f>
        <v>111543970</v>
      </c>
      <c r="N93" s="33">
        <f t="shared" si="49"/>
        <v>0</v>
      </c>
      <c r="O93" s="33">
        <f t="shared" si="49"/>
        <v>0</v>
      </c>
      <c r="P93" s="33">
        <f t="shared" si="49"/>
        <v>0</v>
      </c>
      <c r="Q93" s="33">
        <f t="shared" si="49"/>
        <v>0</v>
      </c>
      <c r="R93" s="33">
        <f t="shared" si="49"/>
        <v>0</v>
      </c>
      <c r="S93" s="162">
        <f t="shared" si="49"/>
        <v>0</v>
      </c>
      <c r="T93" s="190">
        <f>SUM(T94:T96)</f>
        <v>2450000</v>
      </c>
      <c r="U93" s="33">
        <f>SUM(U94:U96)</f>
        <v>58032430</v>
      </c>
      <c r="V93" s="33">
        <f>SUM(V94:V96)</f>
        <v>0</v>
      </c>
      <c r="W93" s="176">
        <f t="shared" si="35"/>
        <v>60482430</v>
      </c>
      <c r="X93" s="174">
        <f t="shared" si="38"/>
        <v>0.54222949030772349</v>
      </c>
      <c r="Y93" s="33" t="e">
        <f>+M93-#REF!</f>
        <v>#REF!</v>
      </c>
      <c r="Z93" s="33"/>
    </row>
    <row r="94" spans="1:26" x14ac:dyDescent="0.25">
      <c r="A94" s="10"/>
      <c r="B94" s="82">
        <v>1</v>
      </c>
      <c r="C94" s="83" t="s">
        <v>17</v>
      </c>
      <c r="D94" s="83" t="s">
        <v>18</v>
      </c>
      <c r="E94" s="77" t="s">
        <v>19</v>
      </c>
      <c r="F94" s="78" t="s">
        <v>20</v>
      </c>
      <c r="G94" s="84">
        <v>5</v>
      </c>
      <c r="H94" s="84">
        <v>2</v>
      </c>
      <c r="I94" s="84">
        <v>3</v>
      </c>
      <c r="J94" s="83">
        <v>23</v>
      </c>
      <c r="K94" s="80" t="s">
        <v>18</v>
      </c>
      <c r="L94" s="85" t="s">
        <v>98</v>
      </c>
      <c r="M94" s="86">
        <v>40239700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166">
        <v>0</v>
      </c>
      <c r="T94" s="195">
        <v>2450000</v>
      </c>
      <c r="U94" s="86">
        <v>31325000</v>
      </c>
      <c r="V94" s="86">
        <v>0</v>
      </c>
      <c r="W94" s="176">
        <f t="shared" si="35"/>
        <v>33775000</v>
      </c>
      <c r="X94" s="174">
        <f t="shared" si="38"/>
        <v>0.83934522374669795</v>
      </c>
      <c r="Y94" s="33" t="e">
        <f>+M94-#REF!</f>
        <v>#REF!</v>
      </c>
      <c r="Z94" s="13"/>
    </row>
    <row r="95" spans="1:26" x14ac:dyDescent="0.25">
      <c r="A95" s="10"/>
      <c r="B95" s="82">
        <v>1</v>
      </c>
      <c r="C95" s="83" t="s">
        <v>17</v>
      </c>
      <c r="D95" s="83" t="s">
        <v>18</v>
      </c>
      <c r="E95" s="77" t="s">
        <v>19</v>
      </c>
      <c r="F95" s="78" t="s">
        <v>20</v>
      </c>
      <c r="G95" s="84">
        <v>5</v>
      </c>
      <c r="H95" s="84">
        <v>2</v>
      </c>
      <c r="I95" s="84">
        <v>3</v>
      </c>
      <c r="J95" s="83">
        <v>23</v>
      </c>
      <c r="K95" s="80" t="s">
        <v>17</v>
      </c>
      <c r="L95" s="85" t="s">
        <v>99</v>
      </c>
      <c r="M95" s="86">
        <v>30068980</v>
      </c>
      <c r="N95" s="86">
        <v>0</v>
      </c>
      <c r="O95" s="86">
        <v>0</v>
      </c>
      <c r="P95" s="86">
        <v>0</v>
      </c>
      <c r="Q95" s="86">
        <v>0</v>
      </c>
      <c r="R95" s="86">
        <v>0</v>
      </c>
      <c r="S95" s="166">
        <v>0</v>
      </c>
      <c r="T95" s="195">
        <v>0</v>
      </c>
      <c r="U95" s="86">
        <v>26707430</v>
      </c>
      <c r="V95" s="86">
        <v>0</v>
      </c>
      <c r="W95" s="176">
        <f t="shared" si="35"/>
        <v>26707430</v>
      </c>
      <c r="X95" s="174">
        <f t="shared" si="38"/>
        <v>0.88820538641483682</v>
      </c>
      <c r="Y95" s="33" t="e">
        <f>+M95-#REF!</f>
        <v>#REF!</v>
      </c>
      <c r="Z95" s="13"/>
    </row>
    <row r="96" spans="1:26" x14ac:dyDescent="0.25">
      <c r="A96" s="10"/>
      <c r="B96" s="82">
        <v>1</v>
      </c>
      <c r="C96" s="83" t="s">
        <v>17</v>
      </c>
      <c r="D96" s="83" t="s">
        <v>18</v>
      </c>
      <c r="E96" s="113" t="s">
        <v>19</v>
      </c>
      <c r="F96" s="114" t="s">
        <v>20</v>
      </c>
      <c r="G96" s="84">
        <v>5</v>
      </c>
      <c r="H96" s="84">
        <v>2</v>
      </c>
      <c r="I96" s="84">
        <v>3</v>
      </c>
      <c r="J96" s="83">
        <v>23</v>
      </c>
      <c r="K96" s="80" t="s">
        <v>34</v>
      </c>
      <c r="L96" s="85" t="s">
        <v>100</v>
      </c>
      <c r="M96" s="86">
        <v>41235290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166">
        <v>0</v>
      </c>
      <c r="T96" s="195">
        <v>0</v>
      </c>
      <c r="U96" s="86">
        <v>0</v>
      </c>
      <c r="V96" s="86">
        <v>0</v>
      </c>
      <c r="W96" s="176">
        <f t="shared" si="35"/>
        <v>0</v>
      </c>
      <c r="X96" s="174">
        <f t="shared" si="38"/>
        <v>0</v>
      </c>
      <c r="Y96" s="33"/>
      <c r="Z96" s="13"/>
    </row>
    <row r="97" spans="1:26" x14ac:dyDescent="0.25">
      <c r="A97" s="10"/>
      <c r="B97" s="82"/>
      <c r="C97" s="83"/>
      <c r="D97" s="83"/>
      <c r="E97" s="87"/>
      <c r="F97" s="154"/>
      <c r="G97" s="84"/>
      <c r="H97" s="84"/>
      <c r="I97" s="84"/>
      <c r="J97" s="83"/>
      <c r="K97" s="80"/>
      <c r="L97" s="85"/>
      <c r="M97" s="86"/>
      <c r="N97" s="86"/>
      <c r="O97" s="86"/>
      <c r="P97" s="86"/>
      <c r="Q97" s="86"/>
      <c r="R97" s="86"/>
      <c r="S97" s="166"/>
      <c r="T97" s="195"/>
      <c r="U97" s="86"/>
      <c r="V97" s="86"/>
      <c r="W97" s="176">
        <f t="shared" si="35"/>
        <v>0</v>
      </c>
      <c r="X97" s="174"/>
      <c r="Y97" s="16"/>
      <c r="Z97" s="13"/>
    </row>
    <row r="98" spans="1:26" x14ac:dyDescent="0.25">
      <c r="A98" s="10"/>
      <c r="B98" s="75">
        <v>1</v>
      </c>
      <c r="C98" s="76" t="s">
        <v>17</v>
      </c>
      <c r="D98" s="76" t="s">
        <v>18</v>
      </c>
      <c r="E98" s="28" t="s">
        <v>19</v>
      </c>
      <c r="F98" s="29" t="s">
        <v>20</v>
      </c>
      <c r="G98" s="79">
        <v>5</v>
      </c>
      <c r="H98" s="79">
        <v>2</v>
      </c>
      <c r="I98" s="79">
        <v>3</v>
      </c>
      <c r="J98" s="76">
        <v>36</v>
      </c>
      <c r="K98" s="91"/>
      <c r="L98" s="81" t="s">
        <v>101</v>
      </c>
      <c r="M98" s="33">
        <f t="shared" ref="M98:S98" si="50">SUM(M99)</f>
        <v>21358030</v>
      </c>
      <c r="N98" s="33">
        <f t="shared" si="50"/>
        <v>0</v>
      </c>
      <c r="O98" s="33">
        <f t="shared" si="50"/>
        <v>0</v>
      </c>
      <c r="P98" s="33">
        <f t="shared" si="50"/>
        <v>0</v>
      </c>
      <c r="Q98" s="33">
        <f t="shared" si="50"/>
        <v>0</v>
      </c>
      <c r="R98" s="33">
        <f t="shared" si="50"/>
        <v>0</v>
      </c>
      <c r="S98" s="162">
        <f t="shared" si="50"/>
        <v>0</v>
      </c>
      <c r="T98" s="190">
        <f>SUM(T99)</f>
        <v>0</v>
      </c>
      <c r="U98" s="33">
        <f>SUM(U99)</f>
        <v>0</v>
      </c>
      <c r="V98" s="33">
        <f>SUM(V99)</f>
        <v>0</v>
      </c>
      <c r="W98" s="176">
        <f t="shared" si="35"/>
        <v>0</v>
      </c>
      <c r="X98" s="174">
        <f t="shared" si="38"/>
        <v>0</v>
      </c>
      <c r="Y98" s="33" t="e">
        <f>+M98-#REF!</f>
        <v>#REF!</v>
      </c>
      <c r="Z98" s="33"/>
    </row>
    <row r="99" spans="1:26" ht="18" customHeight="1" x14ac:dyDescent="0.25">
      <c r="A99" s="10"/>
      <c r="B99" s="82">
        <v>1</v>
      </c>
      <c r="C99" s="83" t="s">
        <v>17</v>
      </c>
      <c r="D99" s="83" t="s">
        <v>18</v>
      </c>
      <c r="E99" s="115" t="s">
        <v>19</v>
      </c>
      <c r="F99" s="116" t="s">
        <v>20</v>
      </c>
      <c r="G99" s="84">
        <v>5</v>
      </c>
      <c r="H99" s="84">
        <v>2</v>
      </c>
      <c r="I99" s="84">
        <v>3</v>
      </c>
      <c r="J99" s="83">
        <v>36</v>
      </c>
      <c r="K99" s="80">
        <v>14</v>
      </c>
      <c r="L99" s="85" t="s">
        <v>102</v>
      </c>
      <c r="M99" s="86">
        <v>21358030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166">
        <v>0</v>
      </c>
      <c r="T99" s="195">
        <v>0</v>
      </c>
      <c r="U99" s="86">
        <v>0</v>
      </c>
      <c r="V99" s="86">
        <v>0</v>
      </c>
      <c r="W99" s="176">
        <f t="shared" si="35"/>
        <v>0</v>
      </c>
      <c r="X99" s="174">
        <f t="shared" si="38"/>
        <v>0</v>
      </c>
      <c r="Y99" s="33" t="e">
        <f>+M99-#REF!</f>
        <v>#REF!</v>
      </c>
      <c r="Z99" s="13"/>
    </row>
    <row r="100" spans="1:26" ht="18" customHeight="1" x14ac:dyDescent="0.25">
      <c r="A100" s="117"/>
      <c r="B100" s="118"/>
      <c r="C100" s="119"/>
      <c r="D100" s="119"/>
      <c r="E100" s="87"/>
      <c r="F100" s="120"/>
      <c r="G100" s="112"/>
      <c r="H100" s="112"/>
      <c r="I100" s="112"/>
      <c r="J100" s="119"/>
      <c r="K100" s="121"/>
      <c r="L100" s="122"/>
      <c r="M100" s="123"/>
      <c r="N100" s="123"/>
      <c r="O100" s="123"/>
      <c r="P100" s="123"/>
      <c r="Q100" s="123"/>
      <c r="R100" s="123"/>
      <c r="S100" s="170"/>
      <c r="T100" s="198"/>
      <c r="U100" s="123"/>
      <c r="V100" s="123"/>
      <c r="W100" s="176">
        <f t="shared" si="35"/>
        <v>0</v>
      </c>
      <c r="X100" s="174"/>
      <c r="Y100" s="124"/>
      <c r="Z100" s="125"/>
    </row>
    <row r="101" spans="1:26" ht="15.75" thickBot="1" x14ac:dyDescent="0.3">
      <c r="A101" s="117"/>
      <c r="B101" s="82"/>
      <c r="C101" s="83"/>
      <c r="D101" s="83"/>
      <c r="E101" s="84"/>
      <c r="F101" s="126"/>
      <c r="G101" s="84"/>
      <c r="H101" s="84"/>
      <c r="I101" s="84"/>
      <c r="J101" s="83"/>
      <c r="K101" s="80"/>
      <c r="L101" s="127"/>
      <c r="M101" s="125"/>
      <c r="N101" s="125"/>
      <c r="O101" s="125"/>
      <c r="P101" s="125"/>
      <c r="Q101" s="125"/>
      <c r="R101" s="125"/>
      <c r="S101" s="117"/>
      <c r="T101" s="199"/>
      <c r="U101" s="125"/>
      <c r="V101" s="125"/>
      <c r="W101" s="176">
        <f t="shared" si="35"/>
        <v>0</v>
      </c>
      <c r="X101" s="183"/>
      <c r="Y101" s="127"/>
      <c r="Z101" s="125"/>
    </row>
    <row r="102" spans="1:26" ht="15.75" thickBot="1" x14ac:dyDescent="0.3">
      <c r="A102" s="128"/>
      <c r="B102" s="129"/>
      <c r="C102" s="129"/>
      <c r="D102" s="129"/>
      <c r="E102" s="129"/>
      <c r="F102" s="129"/>
      <c r="G102" s="129"/>
      <c r="H102" s="129"/>
      <c r="I102" s="129"/>
      <c r="J102" s="129"/>
      <c r="K102" s="130"/>
      <c r="L102" s="131" t="s">
        <v>78</v>
      </c>
      <c r="M102" s="132">
        <f t="shared" ref="M102:S102" si="51">SUM(M14)</f>
        <v>2107224000</v>
      </c>
      <c r="N102" s="132">
        <f t="shared" si="51"/>
        <v>97956230</v>
      </c>
      <c r="O102" s="132">
        <f t="shared" si="51"/>
        <v>23679400</v>
      </c>
      <c r="P102" s="132">
        <f t="shared" si="51"/>
        <v>214714861</v>
      </c>
      <c r="Q102" s="132">
        <f t="shared" si="51"/>
        <v>112607760</v>
      </c>
      <c r="R102" s="132">
        <f t="shared" si="51"/>
        <v>66431380</v>
      </c>
      <c r="S102" s="159">
        <f t="shared" si="51"/>
        <v>272560900</v>
      </c>
      <c r="T102" s="132">
        <f>SUM(T14)</f>
        <v>104895860</v>
      </c>
      <c r="U102" s="132">
        <f>SUM(U14)</f>
        <v>213203450</v>
      </c>
      <c r="V102" s="132">
        <f>SUM(V14)</f>
        <v>107089230</v>
      </c>
      <c r="W102" s="176">
        <f t="shared" si="35"/>
        <v>1213139071</v>
      </c>
      <c r="X102" s="184">
        <f t="shared" si="38"/>
        <v>0.5757048472302897</v>
      </c>
      <c r="Y102" s="132" t="e">
        <f>+M102-#REF!</f>
        <v>#REF!</v>
      </c>
      <c r="Z102" s="133">
        <f>+Z14</f>
        <v>0</v>
      </c>
    </row>
    <row r="103" spans="1:26" ht="7.9" customHeight="1" x14ac:dyDescent="0.25">
      <c r="Z103" s="94"/>
    </row>
    <row r="104" spans="1:26" ht="36" customHeight="1" x14ac:dyDescent="0.25">
      <c r="A104" s="207" t="s">
        <v>79</v>
      </c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</row>
    <row r="105" spans="1:26" s="135" customFormat="1" ht="17.45" customHeight="1" x14ac:dyDescent="0.25">
      <c r="A105" s="134" t="s">
        <v>80</v>
      </c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6"/>
      <c r="P105" s="156"/>
      <c r="Q105" s="157"/>
      <c r="R105" s="157"/>
      <c r="S105" s="157"/>
      <c r="T105" s="186"/>
      <c r="U105" s="187"/>
      <c r="V105" s="200"/>
      <c r="W105" s="156"/>
      <c r="X105" s="157"/>
      <c r="Y105" s="155"/>
      <c r="Z105" s="155"/>
    </row>
    <row r="106" spans="1:26" ht="15.75" x14ac:dyDescent="0.25">
      <c r="M106" s="203" t="s">
        <v>114</v>
      </c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</row>
    <row r="107" spans="1:26" ht="15.75" x14ac:dyDescent="0.25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M107" s="203" t="s">
        <v>81</v>
      </c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</row>
    <row r="108" spans="1:26" x14ac:dyDescent="0.25">
      <c r="M108" s="204" t="s">
        <v>82</v>
      </c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</row>
    <row r="112" spans="1:26" ht="15.75" x14ac:dyDescent="0.25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M112" s="205" t="s">
        <v>83</v>
      </c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</row>
    <row r="113" spans="1:26" ht="15.75" x14ac:dyDescent="0.25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M113" s="203" t="s">
        <v>84</v>
      </c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</row>
  </sheetData>
  <mergeCells count="10">
    <mergeCell ref="M107:Z107"/>
    <mergeCell ref="M108:Z108"/>
    <mergeCell ref="M112:Z112"/>
    <mergeCell ref="M113:Z113"/>
    <mergeCell ref="A1:Z1"/>
    <mergeCell ref="A2:Z2"/>
    <mergeCell ref="A4:Z4"/>
    <mergeCell ref="B6:K6"/>
    <mergeCell ref="A104:Z104"/>
    <mergeCell ref="M106:Z106"/>
  </mergeCells>
  <printOptions horizontalCentered="1"/>
  <pageMargins left="0.98425196850393704" right="0.98425196850393704" top="0.78740157480314965" bottom="0.56999999999999995" header="0.78740157480314965" footer="0.31496062992125984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REKAP JAN-SEPT</vt:lpstr>
      <vt:lpstr>'REKAP JAN-SEPT'!Print_Area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TU PKM CIBRM</cp:lastModifiedBy>
  <cp:lastPrinted>2020-03-05T07:56:45Z</cp:lastPrinted>
  <dcterms:created xsi:type="dcterms:W3CDTF">2020-02-07T03:41:06Z</dcterms:created>
  <dcterms:modified xsi:type="dcterms:W3CDTF">2020-10-05T03:27:50Z</dcterms:modified>
</cp:coreProperties>
</file>