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\Documents\LAPORAN SIIDOLA\"/>
    </mc:Choice>
  </mc:AlternateContent>
  <bookViews>
    <workbookView xWindow="480" yWindow="105" windowWidth="27795" windowHeight="12600"/>
  </bookViews>
  <sheets>
    <sheet name="Real" sheetId="1" r:id="rId1"/>
  </sheets>
  <externalReferences>
    <externalReference r:id="rId2"/>
  </externalReferences>
  <definedNames>
    <definedName name="_xlnm.Print_Area" localSheetId="0">Real!$A$1:$P$188</definedName>
    <definedName name="_xlnm.Print_Titles" localSheetId="0">Real!$7:$7</definedName>
  </definedNames>
  <calcPr calcId="152511"/>
</workbook>
</file>

<file path=xl/calcChain.xml><?xml version="1.0" encoding="utf-8"?>
<calcChain xmlns="http://schemas.openxmlformats.org/spreadsheetml/2006/main">
  <c r="M180" i="1" l="1"/>
  <c r="O174" i="1"/>
  <c r="O172" i="1" s="1"/>
  <c r="O171" i="1"/>
  <c r="O169" i="1" s="1"/>
  <c r="L171" i="1"/>
  <c r="O167" i="1"/>
  <c r="O166" i="1" s="1"/>
  <c r="L166" i="1"/>
  <c r="O162" i="1"/>
  <c r="O152" i="1" s="1"/>
  <c r="O151" i="1" s="1"/>
  <c r="O161" i="1"/>
  <c r="L161" i="1"/>
  <c r="K161" i="1"/>
  <c r="O160" i="1"/>
  <c r="L160" i="1"/>
  <c r="K160" i="1"/>
  <c r="O159" i="1"/>
  <c r="O157" i="1" s="1"/>
  <c r="O158" i="1"/>
  <c r="O156" i="1"/>
  <c r="O155" i="1"/>
  <c r="O154" i="1"/>
  <c r="L154" i="1"/>
  <c r="K154" i="1"/>
  <c r="O149" i="1"/>
  <c r="L149" i="1"/>
  <c r="O146" i="1"/>
  <c r="O145" i="1" s="1"/>
  <c r="L146" i="1"/>
  <c r="O136" i="1"/>
  <c r="L136" i="1"/>
  <c r="O135" i="1"/>
  <c r="O133" i="1" s="1"/>
  <c r="L135" i="1"/>
  <c r="O125" i="1"/>
  <c r="L125" i="1"/>
  <c r="O124" i="1"/>
  <c r="L124" i="1"/>
  <c r="O123" i="1"/>
  <c r="L123" i="1"/>
  <c r="O122" i="1"/>
  <c r="L122" i="1"/>
  <c r="O121" i="1"/>
  <c r="O120" i="1"/>
  <c r="L120" i="1"/>
  <c r="K120" i="1"/>
  <c r="O119" i="1"/>
  <c r="L119" i="1"/>
  <c r="O118" i="1"/>
  <c r="L118" i="1"/>
  <c r="O117" i="1"/>
  <c r="O116" i="1"/>
  <c r="L115" i="1"/>
  <c r="L113" i="1"/>
  <c r="J113" i="1"/>
  <c r="O112" i="1"/>
  <c r="L112" i="1"/>
  <c r="K112" i="1"/>
  <c r="J112" i="1"/>
  <c r="O111" i="1"/>
  <c r="L111" i="1"/>
  <c r="J111" i="1"/>
  <c r="L109" i="1"/>
  <c r="K109" i="1"/>
  <c r="J109" i="1"/>
  <c r="L108" i="1"/>
  <c r="K108" i="1"/>
  <c r="J108" i="1"/>
  <c r="O107" i="1"/>
  <c r="J107" i="1"/>
  <c r="AE106" i="1"/>
  <c r="AE107" i="1" s="1"/>
  <c r="O106" i="1"/>
  <c r="O105" i="1" s="1"/>
  <c r="L106" i="1"/>
  <c r="K106" i="1"/>
  <c r="J106" i="1"/>
  <c r="AE105" i="1"/>
  <c r="N105" i="1"/>
  <c r="L105" i="1"/>
  <c r="J105" i="1"/>
  <c r="O102" i="1"/>
  <c r="L102" i="1"/>
  <c r="O101" i="1"/>
  <c r="L101" i="1"/>
  <c r="O99" i="1"/>
  <c r="O98" i="1" s="1"/>
  <c r="L99" i="1"/>
  <c r="U98" i="1"/>
  <c r="U101" i="1" s="1"/>
  <c r="O96" i="1"/>
  <c r="L96" i="1"/>
  <c r="O95" i="1"/>
  <c r="L95" i="1"/>
  <c r="O89" i="1"/>
  <c r="L89" i="1"/>
  <c r="O88" i="1"/>
  <c r="O87" i="1"/>
  <c r="L87" i="1"/>
  <c r="O85" i="1"/>
  <c r="L85" i="1"/>
  <c r="K85" i="1"/>
  <c r="O84" i="1"/>
  <c r="L84" i="1"/>
  <c r="O83" i="1"/>
  <c r="L83" i="1"/>
  <c r="O82" i="1"/>
  <c r="O81" i="1" s="1"/>
  <c r="O79" i="1"/>
  <c r="O78" i="1"/>
  <c r="O76" i="1"/>
  <c r="L76" i="1"/>
  <c r="K76" i="1"/>
  <c r="R75" i="1"/>
  <c r="O75" i="1"/>
  <c r="O74" i="1" s="1"/>
  <c r="R73" i="1"/>
  <c r="O73" i="1"/>
  <c r="O72" i="1" s="1"/>
  <c r="L73" i="1"/>
  <c r="L72" i="1"/>
  <c r="O70" i="1"/>
  <c r="O69" i="1" s="1"/>
  <c r="U67" i="1"/>
  <c r="O67" i="1"/>
  <c r="O65" i="1" s="1"/>
  <c r="O66" i="1"/>
  <c r="U65" i="1"/>
  <c r="O63" i="1"/>
  <c r="L63" i="1"/>
  <c r="K63" i="1"/>
  <c r="J63" i="1"/>
  <c r="O62" i="1"/>
  <c r="L62" i="1"/>
  <c r="K62" i="1"/>
  <c r="J62" i="1"/>
  <c r="U61" i="1"/>
  <c r="L61" i="1"/>
  <c r="J61" i="1"/>
  <c r="O60" i="1"/>
  <c r="L60" i="1"/>
  <c r="O59" i="1"/>
  <c r="O58" i="1"/>
  <c r="O57" i="1"/>
  <c r="W52" i="1"/>
  <c r="O51" i="1"/>
  <c r="O49" i="1" s="1"/>
  <c r="T49" i="1"/>
  <c r="O48" i="1"/>
  <c r="O44" i="1"/>
  <c r="L44" i="1"/>
  <c r="O43" i="1"/>
  <c r="L43" i="1"/>
  <c r="O42" i="1"/>
  <c r="L42" i="1"/>
  <c r="O41" i="1"/>
  <c r="L41" i="1"/>
  <c r="O40" i="1"/>
  <c r="L40" i="1"/>
  <c r="O39" i="1"/>
  <c r="L39" i="1"/>
  <c r="K39" i="1"/>
  <c r="O38" i="1"/>
  <c r="O37" i="1"/>
  <c r="O36" i="1"/>
  <c r="O35" i="1"/>
  <c r="O34" i="1"/>
  <c r="O30" i="1"/>
  <c r="O29" i="1"/>
  <c r="O26" i="1"/>
  <c r="O25" i="1"/>
  <c r="O24" i="1"/>
  <c r="O23" i="1"/>
  <c r="N10" i="1"/>
  <c r="N11" i="1" s="1"/>
  <c r="N9" i="1"/>
  <c r="O9" i="1" s="1"/>
  <c r="O33" i="1" l="1"/>
  <c r="O61" i="1"/>
  <c r="O22" i="1"/>
  <c r="O20" i="1" s="1"/>
  <c r="O16" i="1" s="1"/>
  <c r="O54" i="1"/>
  <c r="Q33" i="1" s="1"/>
  <c r="U69" i="1"/>
  <c r="O94" i="1"/>
  <c r="O46" i="1"/>
  <c r="O115" i="1"/>
  <c r="O104" i="1" s="1"/>
  <c r="O18" i="1" s="1"/>
  <c r="O11" i="1"/>
  <c r="N12" i="1"/>
  <c r="O12" i="1" s="1"/>
  <c r="O13" i="1" s="1"/>
  <c r="O32" i="1"/>
  <c r="O17" i="1" s="1"/>
  <c r="O15" i="1" s="1"/>
  <c r="R76" i="1"/>
  <c r="O10" i="1"/>
  <c r="T13" i="1" l="1"/>
  <c r="T16" i="1"/>
  <c r="Q16" i="1"/>
  <c r="U17" i="1"/>
  <c r="R79" i="1"/>
  <c r="N13" i="1"/>
  <c r="R84" i="1"/>
  <c r="R83" i="1" l="1"/>
  <c r="R82" i="1"/>
  <c r="R85" i="1" s="1"/>
</calcChain>
</file>

<file path=xl/sharedStrings.xml><?xml version="1.0" encoding="utf-8"?>
<sst xmlns="http://schemas.openxmlformats.org/spreadsheetml/2006/main" count="623" uniqueCount="131">
  <si>
    <t>LAPORAN REALISASI DANA KAPITASI JKN PADA FKTP CIPAGERAN</t>
  </si>
  <si>
    <t>KOTA CIMAHI</t>
  </si>
  <si>
    <t>Bersama ini kami  laporkan realisasi atas penggunaan dana kapitasi JKN untuk bulan Nopember 2020</t>
  </si>
  <si>
    <t>Sebagai berikut :</t>
  </si>
  <si>
    <t>NO</t>
  </si>
  <si>
    <t>KODE REKENING</t>
  </si>
  <si>
    <t>URAIAN</t>
  </si>
  <si>
    <t>JUMLAH ANGGARAN (Rp.)</t>
  </si>
  <si>
    <t>JUMLAH REALISASI
(Rp.)</t>
  </si>
  <si>
    <t>SELISIH / KURANG
(Rp.)</t>
  </si>
  <si>
    <t>Saldo bulan lalu</t>
  </si>
  <si>
    <t>4</t>
  </si>
  <si>
    <t>1</t>
  </si>
  <si>
    <t>16</t>
  </si>
  <si>
    <t>Lain-lain Pendapatan Asli Daerah yang Sah</t>
  </si>
  <si>
    <t>04</t>
  </si>
  <si>
    <t>Dana Kapitasi JKN pada FKTP</t>
  </si>
  <si>
    <t>Dana Kapitasi JKN pada FKTP Cipageran</t>
  </si>
  <si>
    <t>Jumlah</t>
  </si>
  <si>
    <t>02</t>
  </si>
  <si>
    <t>01</t>
  </si>
  <si>
    <t>05</t>
  </si>
  <si>
    <t>BELANJA LANGSUNG</t>
  </si>
  <si>
    <t>BELANJA PEGAWAI</t>
  </si>
  <si>
    <t>5</t>
  </si>
  <si>
    <t>2</t>
  </si>
  <si>
    <t>BELANJA BARANG DAN JASA</t>
  </si>
  <si>
    <t>3</t>
  </si>
  <si>
    <t>BELANJA MODAL</t>
  </si>
  <si>
    <t>BELANJA PEGAWAI PUSKESMAS CIPAGERAN</t>
  </si>
  <si>
    <t>HONORARIUM PNS Puskesmas Cipageran</t>
  </si>
  <si>
    <t>Honorarium Pejabat Pengadaan Barang dan Jasa  bahan Kebutuhan Medis Puskesmas Cipageran</t>
  </si>
  <si>
    <t>Honorarium Pejabat Pengadaan Barang dan Jasa  Reagen Puskesmas Cipageran</t>
  </si>
  <si>
    <t>06</t>
  </si>
  <si>
    <t>Honorarium Pejabat Penerima Hasil Pekerjaan Pengadaan Bahan Kebutuhan Medis</t>
  </si>
  <si>
    <t>Honorarium Pejabat Penerima Hasil Pekerjaan Pengadaan Reagen</t>
  </si>
  <si>
    <t>09</t>
  </si>
  <si>
    <t>Honorarium Pejabat Pembuat Komitmen pengadaan Bahan Kebutuhan medis</t>
  </si>
  <si>
    <t>08</t>
  </si>
  <si>
    <t xml:space="preserve">Jasa Pelayanan </t>
  </si>
  <si>
    <t>Jasa Pelayanan Puskesmas Cipageran</t>
  </si>
  <si>
    <t>Belanja Bahan  Pakai Habis</t>
  </si>
  <si>
    <t>Belanja alat tulis kantor</t>
  </si>
  <si>
    <t>03</t>
  </si>
  <si>
    <t>Belanja alat listrik dan elektronik</t>
  </si>
  <si>
    <t>Belanja materai</t>
  </si>
  <si>
    <t>belanja Peralatan Kebersihan dan bahan Pembersih</t>
  </si>
  <si>
    <t>07</t>
  </si>
  <si>
    <t>Belanja Pengisian Tabung Pemadam kebakaran</t>
  </si>
  <si>
    <t>Belanja bahan /material</t>
  </si>
  <si>
    <t>Belanja bahan obat-obatan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</si>
  <si>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</si>
  <si>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Belanja bahan kimia</t>
  </si>
  <si>
    <t>Belanja bahan Pokok/Natura</t>
  </si>
  <si>
    <t>Belanja PMT untuk penderita TB</t>
  </si>
  <si>
    <t>Belanaj air mineral galon</t>
  </si>
  <si>
    <t>Belanja Gelas plastik Disposible</t>
  </si>
  <si>
    <t>Belanja Jasa Kantor</t>
  </si>
  <si>
    <t>Belanja Uang  lembur PNS</t>
  </si>
  <si>
    <t>Belanja Uang makan lembur PNS</t>
  </si>
  <si>
    <t>Belanja kawat / faksimili / internet</t>
  </si>
  <si>
    <t>Belanja Jasa Transaksi Keuangan</t>
  </si>
  <si>
    <t>Belanja Buku Cek</t>
  </si>
  <si>
    <t>Belanja cetak dan penggandaan</t>
  </si>
  <si>
    <t>Belanja Cetak</t>
  </si>
  <si>
    <t>Belanja Penggandaan</t>
  </si>
  <si>
    <t>Belanja makanan dan minuman</t>
  </si>
  <si>
    <t>Belanja makanan dan minuman rapat</t>
  </si>
  <si>
    <t>Belanja Perjalanan Dinas</t>
  </si>
  <si>
    <t>Belanja Perjalanan Dinas Dalam Daerah</t>
  </si>
  <si>
    <t>BIAYA KURSUS/PELATIHAN</t>
  </si>
  <si>
    <t>BELANJA PEMELIHARAAN</t>
  </si>
  <si>
    <t>Belanja Pemeliharaan Alat Kesehatan</t>
  </si>
  <si>
    <t>Biaya kegiatan  peningkatan kapasitas dalam meningkatkan komitmen pelayanan di era JKN puskesmas Cipageran</t>
  </si>
  <si>
    <t>Belanja Jasa Tenaga Ahli,Instruktur/Narasumber / Penceramah</t>
  </si>
  <si>
    <t>Belanja Peserta Kegiatan</t>
  </si>
  <si>
    <t>Belanja Modal</t>
  </si>
  <si>
    <t>28</t>
  </si>
  <si>
    <t>Belanja modal pengadaan Meubeulair</t>
  </si>
  <si>
    <t>Belanja modal pengadaan alat Pendingin</t>
  </si>
  <si>
    <t>Belanja modal pengadaan peralatan rumah tangga(home use)</t>
  </si>
  <si>
    <t>Belanja modal pengadaan kipas angin</t>
  </si>
  <si>
    <t>Belanja modal pengadaan Gordyn Vertical Blind</t>
  </si>
  <si>
    <t>Belanja modal pengadaan Kamera Pocket</t>
  </si>
  <si>
    <t>Belanja modal pengadaan mini Proyektor</t>
  </si>
  <si>
    <t>Belanja modal pengadaan Speaker Portable</t>
  </si>
  <si>
    <t>Belanja modal pengadaan Alat Pemadam Kebakaran</t>
  </si>
  <si>
    <t>29</t>
  </si>
  <si>
    <t>Belanja modal pengadaan komputer</t>
  </si>
  <si>
    <t>Belanja modal pengadaan Wallmounted</t>
  </si>
  <si>
    <t>Belanja modal pengadaan Hardisk Eksternal</t>
  </si>
  <si>
    <t>Belanja modal pengadaan CPU</t>
  </si>
  <si>
    <t>Belanja modal pengadaan UPS/stabilizer</t>
  </si>
  <si>
    <t>Belanja modal pengeadaan kelengkapan komputer  ( flash disk, mouse, keyboard, hardisk, speaker, receiver)</t>
  </si>
  <si>
    <t>Belanja modal pengadaan peralatan jaringan komputer</t>
  </si>
  <si>
    <t>Belanja  modal pengadaan perangkat lunak</t>
  </si>
  <si>
    <t>30</t>
  </si>
  <si>
    <t>Belanja modal pengadaan peralatan dan mesin-meja dan kursi kerja/rapat</t>
  </si>
  <si>
    <t>Belanja modal pengadaan kursi kerja karyawan</t>
  </si>
  <si>
    <t>Belanja modal pengadaan kursi putar</t>
  </si>
  <si>
    <t>31</t>
  </si>
  <si>
    <t>Belanja modal pengadaan alat-alat studio</t>
  </si>
  <si>
    <t>Belanja modal pengadaan kamera</t>
  </si>
  <si>
    <t>Belanja modal pengadaan layar</t>
  </si>
  <si>
    <t>32</t>
  </si>
  <si>
    <t>belanja modal peralatan &amp; mesin komunikasi</t>
  </si>
  <si>
    <t>belanja modal peralatan &amp; mesin komunikasi (pesawat telepon)</t>
  </si>
  <si>
    <t>34</t>
  </si>
  <si>
    <t>Belanja modal pengadaan alat-alat kedokteran</t>
  </si>
  <si>
    <t>Belanja modal pengadaan alat-alat kedokteran umum</t>
  </si>
  <si>
    <t>Belanja modal pengadaan alat-alat kedokteran gigi</t>
  </si>
  <si>
    <t>Belanja modal pengadaan alat-alat farmasi</t>
  </si>
  <si>
    <t>Belanja modal pengadaan alat kesehatan non medis</t>
  </si>
  <si>
    <t>Belanja modal pengadaan sputum booth</t>
  </si>
  <si>
    <t>35</t>
  </si>
  <si>
    <t>Belanja Peralatan/Perlengkapan untuk Kantor</t>
  </si>
  <si>
    <t>36</t>
  </si>
  <si>
    <t>Belanja modal pengadaan alat-alat laboratorium</t>
  </si>
  <si>
    <t>Belanja modal pengadaan alat-alat laboratorium kimia</t>
  </si>
  <si>
    <t>37</t>
  </si>
  <si>
    <t>BELANJA Modal Alat Peraga/Praktek Sekolah</t>
  </si>
  <si>
    <t>Belanja modal pengadaan bidang studi IPA dasar</t>
  </si>
  <si>
    <t>Belanja Modal Pengadaan alat peraga/Praktek sekolah didang pendidikan/ketrampilan</t>
  </si>
  <si>
    <t>Laporan realisasi yang disampaikan telah sesuai dengan sasaran penggunaan yang ditetapkan dengan peraturan perundang-undangan  dan telah didukung oleh kelengkapan dokumen yang sah sesuai ketentuan yang berlaku dan bertanggung jawab atas kebenarannya.</t>
  </si>
  <si>
    <t>Kepala FKTP Puskesmas Cipageran</t>
  </si>
  <si>
    <t>Selaku</t>
  </si>
  <si>
    <t>Kuasa Pengguna Anggaran</t>
  </si>
  <si>
    <t>`</t>
  </si>
  <si>
    <t>drg. Irmawati Puspita Dewi</t>
  </si>
  <si>
    <t>NIP. 19750929 200604 2 008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</si>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</sst>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[$Rp-421]* #,##0.000_);_([$Rp-421]* \(#,##0.000\);_([$Rp-421]* &quot;-&quot;_);_(@_)"/>
    <numFmt numFmtId="165" formatCode="_(* #,##0_);_(* \(#,##0\);_(* &quot;-&quot;_);_(@_)"/>
    <numFmt numFmtId="166" formatCode="_(* #,##0.00_);_(* \(#,##0.00\);_(* &quot;-&quot;??_);_(@_)"/>
    <numFmt numFmtId="167" formatCode="_(* #,##0_);_(* \(#,##0\);_(* &quot;-&quot;??_);_(@_)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Times New Roman"/>
      <family val="1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name val="Calibri"/>
      <family val="2"/>
    </font>
    <font>
      <b/>
      <i/>
      <sz val="11"/>
      <name val="Calibri"/>
      <family val="2"/>
    </font>
    <font>
      <b/>
      <sz val="1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  <charset val="134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7">
    <xf numFmtId="164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/>
    <xf numFmtId="165" fontId="7" fillId="0" borderId="0" applyFont="0" applyFill="0" applyBorder="0" applyAlignment="0" applyProtection="0"/>
    <xf numFmtId="164" fontId="7" fillId="0" borderId="0"/>
    <xf numFmtId="165" fontId="7" fillId="0" borderId="0" applyFont="0" applyFill="0" applyBorder="0" applyAlignment="0" applyProtection="0"/>
    <xf numFmtId="164" fontId="21" fillId="0" borderId="0"/>
    <xf numFmtId="165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164" fontId="7" fillId="0" borderId="0"/>
    <xf numFmtId="164" fontId="26" fillId="0" borderId="0">
      <alignment vertical="center"/>
    </xf>
    <xf numFmtId="164" fontId="1" fillId="0" borderId="0"/>
    <xf numFmtId="164" fontId="7" fillId="0" borderId="0"/>
    <xf numFmtId="164" fontId="27" fillId="0" borderId="0"/>
    <xf numFmtId="164" fontId="1" fillId="0" borderId="0"/>
    <xf numFmtId="164" fontId="7" fillId="0" borderId="0"/>
  </cellStyleXfs>
  <cellXfs count="209">
    <xf numFmtId="164" fontId="0" fillId="0" borderId="0" xfId="0"/>
    <xf numFmtId="164" fontId="0" fillId="0" borderId="0" xfId="0" applyNumberFormat="1"/>
    <xf numFmtId="0" fontId="4" fillId="0" borderId="0" xfId="0" applyNumberFormat="1" applyFont="1" applyFill="1"/>
    <xf numFmtId="164" fontId="3" fillId="0" borderId="0" xfId="0" applyFont="1" applyFill="1"/>
    <xf numFmtId="165" fontId="3" fillId="0" borderId="0" xfId="2" applyFont="1" applyFill="1"/>
    <xf numFmtId="3" fontId="0" fillId="0" borderId="0" xfId="0" applyNumberFormat="1" applyFill="1"/>
    <xf numFmtId="3" fontId="5" fillId="0" borderId="0" xfId="0" applyNumberFormat="1" applyFont="1"/>
    <xf numFmtId="164" fontId="4" fillId="0" borderId="0" xfId="0" applyNumberFormat="1" applyFont="1"/>
    <xf numFmtId="0" fontId="0" fillId="0" borderId="0" xfId="0" applyNumberFormat="1" applyFont="1" applyFill="1"/>
    <xf numFmtId="164" fontId="0" fillId="0" borderId="0" xfId="0" applyFill="1"/>
    <xf numFmtId="165" fontId="0" fillId="0" borderId="0" xfId="2" applyFont="1" applyFill="1"/>
    <xf numFmtId="3" fontId="4" fillId="0" borderId="0" xfId="0" applyNumberFormat="1" applyFont="1" applyFill="1" applyAlignment="1">
      <alignment horizontal="left" vertical="center" wrapText="1"/>
    </xf>
    <xf numFmtId="3" fontId="6" fillId="0" borderId="0" xfId="0" applyNumberFormat="1" applyFont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49" fontId="8" fillId="2" borderId="1" xfId="3" applyNumberFormat="1" applyFont="1" applyFill="1" applyBorder="1" applyAlignment="1">
      <alignment horizontal="center" vertical="center" wrapText="1"/>
    </xf>
    <xf numFmtId="165" fontId="8" fillId="2" borderId="1" xfId="2" applyFont="1" applyFill="1" applyBorder="1" applyAlignment="1">
      <alignment horizontal="center" vertical="center" wrapText="1"/>
    </xf>
    <xf numFmtId="49" fontId="8" fillId="2" borderId="1" xfId="3" applyNumberFormat="1" applyFont="1" applyFill="1" applyBorder="1" applyAlignment="1">
      <alignment vertical="center" wrapText="1"/>
    </xf>
    <xf numFmtId="3" fontId="9" fillId="2" borderId="1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164" fontId="2" fillId="0" borderId="0" xfId="0" applyFont="1"/>
    <xf numFmtId="164" fontId="0" fillId="0" borderId="1" xfId="0" applyNumberFormat="1" applyBorder="1"/>
    <xf numFmtId="0" fontId="11" fillId="0" borderId="1" xfId="3" applyNumberFormat="1" applyFont="1" applyFill="1" applyBorder="1" applyAlignment="1">
      <alignment vertical="center" wrapText="1"/>
    </xf>
    <xf numFmtId="49" fontId="8" fillId="0" borderId="1" xfId="3" applyNumberFormat="1" applyFont="1" applyFill="1" applyBorder="1" applyAlignment="1">
      <alignment vertical="center" wrapText="1"/>
    </xf>
    <xf numFmtId="165" fontId="8" fillId="0" borderId="1" xfId="2" applyFont="1" applyFill="1" applyBorder="1" applyAlignment="1">
      <alignment vertical="center" wrapText="1"/>
    </xf>
    <xf numFmtId="3" fontId="0" fillId="0" borderId="1" xfId="0" applyNumberFormat="1" applyFill="1" applyBorder="1"/>
    <xf numFmtId="3" fontId="5" fillId="0" borderId="1" xfId="0" applyNumberFormat="1" applyFont="1" applyBorder="1"/>
    <xf numFmtId="0" fontId="12" fillId="0" borderId="1" xfId="3" applyNumberFormat="1" applyFont="1" applyFill="1" applyBorder="1" applyAlignment="1">
      <alignment vertical="center" wrapText="1"/>
    </xf>
    <xf numFmtId="49" fontId="13" fillId="0" borderId="1" xfId="3" applyNumberFormat="1" applyFont="1" applyFill="1" applyBorder="1" applyAlignment="1">
      <alignment vertical="center" wrapText="1"/>
    </xf>
    <xf numFmtId="165" fontId="13" fillId="0" borderId="5" xfId="2" applyFont="1" applyFill="1" applyBorder="1" applyAlignment="1">
      <alignment vertical="center" wrapText="1"/>
    </xf>
    <xf numFmtId="167" fontId="13" fillId="0" borderId="5" xfId="1" applyNumberFormat="1" applyFont="1" applyFill="1" applyBorder="1" applyAlignment="1">
      <alignment horizontal="left" vertical="center" wrapText="1"/>
    </xf>
    <xf numFmtId="0" fontId="13" fillId="0" borderId="1" xfId="3" quotePrefix="1" applyNumberFormat="1" applyFont="1" applyFill="1" applyBorder="1" applyAlignment="1">
      <alignment horizontal="center" vertical="center" wrapText="1"/>
    </xf>
    <xf numFmtId="0" fontId="13" fillId="0" borderId="1" xfId="3" applyNumberFormat="1" applyFont="1" applyFill="1" applyBorder="1" applyAlignment="1">
      <alignment vertical="center" wrapText="1"/>
    </xf>
    <xf numFmtId="165" fontId="13" fillId="0" borderId="1" xfId="2" applyFont="1" applyFill="1" applyBorder="1" applyAlignment="1">
      <alignment vertical="center" wrapText="1"/>
    </xf>
    <xf numFmtId="167" fontId="14" fillId="0" borderId="1" xfId="2" applyNumberFormat="1" applyFont="1" applyFill="1" applyBorder="1"/>
    <xf numFmtId="0" fontId="12" fillId="0" borderId="1" xfId="3" applyNumberFormat="1" applyFont="1" applyFill="1" applyBorder="1" applyAlignment="1">
      <alignment horizontal="center" vertical="center" wrapText="1"/>
    </xf>
    <xf numFmtId="167" fontId="13" fillId="0" borderId="5" xfId="4" applyNumberFormat="1" applyFont="1" applyFill="1" applyBorder="1" applyAlignment="1">
      <alignment horizontal="right" vertical="top"/>
    </xf>
    <xf numFmtId="167" fontId="0" fillId="0" borderId="0" xfId="0" applyNumberFormat="1"/>
    <xf numFmtId="165" fontId="13" fillId="0" borderId="5" xfId="4" applyFont="1" applyFill="1" applyBorder="1" applyAlignment="1">
      <alignment horizontal="right" vertical="top"/>
    </xf>
    <xf numFmtId="3" fontId="15" fillId="0" borderId="1" xfId="0" applyNumberFormat="1" applyFont="1" applyFill="1" applyBorder="1"/>
    <xf numFmtId="3" fontId="5" fillId="0" borderId="4" xfId="0" applyNumberFormat="1" applyFont="1" applyBorder="1"/>
    <xf numFmtId="0" fontId="13" fillId="0" borderId="1" xfId="5" applyNumberFormat="1" applyFont="1" applyFill="1" applyBorder="1" applyAlignment="1">
      <alignment horizontal="center" vertical="center" wrapText="1"/>
    </xf>
    <xf numFmtId="0" fontId="13" fillId="0" borderId="1" xfId="5" quotePrefix="1" applyNumberFormat="1" applyFont="1" applyFill="1" applyBorder="1" applyAlignment="1">
      <alignment horizontal="center" vertical="center" wrapText="1"/>
    </xf>
    <xf numFmtId="0" fontId="12" fillId="0" borderId="1" xfId="5" applyNumberFormat="1" applyFont="1" applyFill="1" applyBorder="1" applyAlignment="1">
      <alignment horizontal="center" vertical="center" wrapText="1"/>
    </xf>
    <xf numFmtId="164" fontId="13" fillId="0" borderId="1" xfId="5" applyFont="1" applyFill="1" applyBorder="1" applyAlignment="1">
      <alignment horizontal="left" vertical="top" wrapText="1"/>
    </xf>
    <xf numFmtId="165" fontId="13" fillId="0" borderId="1" xfId="2" applyFont="1" applyFill="1" applyBorder="1" applyAlignment="1">
      <alignment horizontal="left" vertical="top" wrapText="1"/>
    </xf>
    <xf numFmtId="165" fontId="13" fillId="0" borderId="1" xfId="4" applyFont="1" applyFill="1" applyBorder="1" applyAlignment="1">
      <alignment horizontal="right" vertical="top" wrapText="1"/>
    </xf>
    <xf numFmtId="3" fontId="10" fillId="0" borderId="4" xfId="2" applyNumberFormat="1" applyFont="1" applyBorder="1" applyAlignment="1">
      <alignment vertical="center"/>
    </xf>
    <xf numFmtId="165" fontId="0" fillId="0" borderId="0" xfId="0" applyNumberFormat="1"/>
    <xf numFmtId="165" fontId="13" fillId="0" borderId="1" xfId="3" applyNumberFormat="1" applyFont="1" applyFill="1" applyBorder="1" applyAlignment="1">
      <alignment vertical="top"/>
    </xf>
    <xf numFmtId="0" fontId="13" fillId="0" borderId="1" xfId="3" applyNumberFormat="1" applyFont="1" applyFill="1" applyBorder="1" applyAlignment="1">
      <alignment horizontal="center" vertical="center" wrapText="1"/>
    </xf>
    <xf numFmtId="0" fontId="16" fillId="0" borderId="1" xfId="3" applyNumberFormat="1" applyFont="1" applyFill="1" applyBorder="1" applyAlignment="1">
      <alignment horizontal="center" vertical="center" wrapText="1"/>
    </xf>
    <xf numFmtId="49" fontId="13" fillId="0" borderId="1" xfId="3" applyNumberFormat="1" applyFont="1" applyFill="1" applyBorder="1" applyAlignment="1">
      <alignment horizontal="left" vertical="top" wrapText="1"/>
    </xf>
    <xf numFmtId="165" fontId="13" fillId="0" borderId="1" xfId="4" applyFont="1" applyFill="1" applyBorder="1" applyAlignment="1">
      <alignment horizontal="right" vertical="top"/>
    </xf>
    <xf numFmtId="0" fontId="12" fillId="0" borderId="1" xfId="5" quotePrefix="1" applyNumberFormat="1" applyFont="1" applyFill="1" applyBorder="1" applyAlignment="1">
      <alignment horizontal="center" vertical="center" wrapText="1"/>
    </xf>
    <xf numFmtId="165" fontId="17" fillId="0" borderId="1" xfId="4" applyFont="1" applyFill="1" applyBorder="1" applyAlignment="1">
      <alignment horizontal="right" vertical="top"/>
    </xf>
    <xf numFmtId="3" fontId="12" fillId="0" borderId="4" xfId="2" applyNumberFormat="1" applyFont="1" applyFill="1" applyBorder="1"/>
    <xf numFmtId="164" fontId="0" fillId="0" borderId="1" xfId="0" applyNumberFormat="1" applyFill="1" applyBorder="1"/>
    <xf numFmtId="49" fontId="13" fillId="2" borderId="1" xfId="3" applyNumberFormat="1" applyFont="1" applyFill="1" applyBorder="1" applyAlignment="1">
      <alignment horizontal="left" vertical="top" wrapText="1"/>
    </xf>
    <xf numFmtId="165" fontId="13" fillId="2" borderId="2" xfId="2" applyFont="1" applyFill="1" applyBorder="1" applyAlignment="1">
      <alignment horizontal="left" vertical="top" wrapText="1"/>
    </xf>
    <xf numFmtId="165" fontId="13" fillId="0" borderId="2" xfId="4" applyFont="1" applyFill="1" applyBorder="1" applyAlignment="1">
      <alignment horizontal="right" vertical="center"/>
    </xf>
    <xf numFmtId="165" fontId="13" fillId="0" borderId="2" xfId="2" applyFont="1" applyFill="1" applyBorder="1" applyAlignment="1">
      <alignment horizontal="left" vertical="top" wrapText="1"/>
    </xf>
    <xf numFmtId="0" fontId="17" fillId="0" borderId="1" xfId="3" applyNumberFormat="1" applyFont="1" applyFill="1" applyBorder="1" applyAlignment="1">
      <alignment horizontal="center" vertical="center" wrapText="1"/>
    </xf>
    <xf numFmtId="0" fontId="17" fillId="0" borderId="1" xfId="5" quotePrefix="1" applyNumberFormat="1" applyFont="1" applyFill="1" applyBorder="1" applyAlignment="1">
      <alignment horizontal="center" vertical="center" wrapText="1"/>
    </xf>
    <xf numFmtId="165" fontId="13" fillId="0" borderId="2" xfId="4" applyFont="1" applyFill="1" applyBorder="1" applyAlignment="1">
      <alignment horizontal="right" vertical="top"/>
    </xf>
    <xf numFmtId="164" fontId="17" fillId="0" borderId="1" xfId="5" applyFont="1" applyFill="1" applyBorder="1" applyAlignment="1">
      <alignment horizontal="left" vertical="top" wrapText="1"/>
    </xf>
    <xf numFmtId="165" fontId="17" fillId="0" borderId="2" xfId="2" applyFont="1" applyFill="1" applyBorder="1" applyAlignment="1">
      <alignment horizontal="left" vertical="top" wrapText="1"/>
    </xf>
    <xf numFmtId="165" fontId="13" fillId="0" borderId="2" xfId="4" applyFont="1" applyFill="1" applyBorder="1" applyAlignment="1">
      <alignment vertical="top"/>
    </xf>
    <xf numFmtId="165" fontId="12" fillId="0" borderId="2" xfId="4" applyFont="1" applyFill="1" applyBorder="1" applyAlignment="1">
      <alignment vertical="top"/>
    </xf>
    <xf numFmtId="164" fontId="0" fillId="0" borderId="1" xfId="0" applyNumberFormat="1" applyBorder="1" applyAlignment="1">
      <alignment vertical="center"/>
    </xf>
    <xf numFmtId="3" fontId="6" fillId="0" borderId="1" xfId="0" applyNumberFormat="1" applyFont="1" applyBorder="1" applyAlignment="1">
      <alignment horizontal="left" vertical="center" wrapText="1"/>
    </xf>
    <xf numFmtId="165" fontId="13" fillId="0" borderId="2" xfId="4" applyFont="1" applyFill="1" applyBorder="1" applyAlignment="1">
      <alignment vertical="center"/>
    </xf>
    <xf numFmtId="0" fontId="12" fillId="0" borderId="1" xfId="3" quotePrefix="1" applyNumberFormat="1" applyFont="1" applyFill="1" applyBorder="1" applyAlignment="1">
      <alignment horizontal="center" vertical="center" wrapText="1"/>
    </xf>
    <xf numFmtId="164" fontId="12" fillId="0" borderId="1" xfId="5" applyFont="1" applyFill="1" applyBorder="1" applyAlignment="1">
      <alignment horizontal="left" vertical="top" wrapText="1"/>
    </xf>
    <xf numFmtId="165" fontId="12" fillId="0" borderId="2" xfId="2" applyFont="1" applyFill="1" applyBorder="1" applyAlignment="1">
      <alignment horizontal="left" vertical="top" wrapText="1"/>
    </xf>
    <xf numFmtId="165" fontId="12" fillId="0" borderId="2" xfId="4" applyFont="1" applyFill="1" applyBorder="1" applyAlignment="1">
      <alignment vertical="center"/>
    </xf>
    <xf numFmtId="0" fontId="11" fillId="0" borderId="1" xfId="3" applyNumberFormat="1" applyFont="1" applyFill="1" applyBorder="1" applyAlignment="1">
      <alignment horizontal="center" vertical="center" wrapText="1"/>
    </xf>
    <xf numFmtId="49" fontId="11" fillId="0" borderId="1" xfId="3" applyNumberFormat="1" applyFont="1" applyFill="1" applyBorder="1" applyAlignment="1">
      <alignment vertical="top" wrapText="1"/>
    </xf>
    <xf numFmtId="165" fontId="11" fillId="0" borderId="2" xfId="2" applyFont="1" applyFill="1" applyBorder="1" applyAlignment="1">
      <alignment vertical="top" wrapText="1"/>
    </xf>
    <xf numFmtId="165" fontId="11" fillId="0" borderId="2" xfId="4" applyFont="1" applyFill="1" applyBorder="1" applyAlignment="1">
      <alignment vertical="top"/>
    </xf>
    <xf numFmtId="3" fontId="15" fillId="0" borderId="1" xfId="0" applyNumberFormat="1" applyFont="1" applyFill="1" applyBorder="1" applyAlignment="1"/>
    <xf numFmtId="3" fontId="5" fillId="0" borderId="1" xfId="0" applyNumberFormat="1" applyFont="1" applyBorder="1" applyAlignment="1"/>
    <xf numFmtId="164" fontId="0" fillId="0" borderId="2" xfId="0" applyNumberFormat="1" applyBorder="1"/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quotePrefix="1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164" fontId="2" fillId="2" borderId="4" xfId="0" applyFont="1" applyFill="1" applyBorder="1" applyAlignment="1">
      <alignment horizontal="left" vertical="center"/>
    </xf>
    <xf numFmtId="165" fontId="2" fillId="2" borderId="3" xfId="2" applyFont="1" applyFill="1" applyBorder="1" applyAlignment="1">
      <alignment horizontal="left" vertical="center"/>
    </xf>
    <xf numFmtId="165" fontId="8" fillId="0" borderId="2" xfId="4" applyFont="1" applyFill="1" applyBorder="1" applyAlignment="1">
      <alignment vertical="center"/>
    </xf>
    <xf numFmtId="0" fontId="0" fillId="0" borderId="1" xfId="0" quotePrefix="1" applyNumberFormat="1" applyFont="1" applyFill="1" applyBorder="1" applyAlignment="1">
      <alignment horizontal="center" vertical="center"/>
    </xf>
    <xf numFmtId="164" fontId="2" fillId="0" borderId="4" xfId="0" applyFont="1" applyFill="1" applyBorder="1" applyAlignment="1">
      <alignment horizontal="left" vertical="center" wrapText="1"/>
    </xf>
    <xf numFmtId="165" fontId="2" fillId="0" borderId="3" xfId="2" applyFont="1" applyFill="1" applyBorder="1" applyAlignment="1">
      <alignment horizontal="left" vertical="center" wrapText="1"/>
    </xf>
    <xf numFmtId="164" fontId="0" fillId="0" borderId="4" xfId="0" applyFill="1" applyBorder="1" applyAlignment="1">
      <alignment horizontal="left" vertical="center" wrapText="1"/>
    </xf>
    <xf numFmtId="165" fontId="0" fillId="0" borderId="3" xfId="2" applyFont="1" applyFill="1" applyBorder="1" applyAlignment="1">
      <alignment horizontal="left" vertical="center" wrapText="1"/>
    </xf>
    <xf numFmtId="165" fontId="8" fillId="0" borderId="2" xfId="4" applyFont="1" applyFill="1" applyBorder="1" applyAlignment="1">
      <alignment vertical="top"/>
    </xf>
    <xf numFmtId="165" fontId="0" fillId="0" borderId="4" xfId="2" applyFont="1" applyFill="1" applyBorder="1" applyAlignment="1">
      <alignment horizontal="left" vertical="center" wrapText="1"/>
    </xf>
    <xf numFmtId="165" fontId="11" fillId="0" borderId="1" xfId="4" applyFont="1" applyFill="1" applyBorder="1" applyAlignment="1">
      <alignment vertical="top"/>
    </xf>
    <xf numFmtId="165" fontId="11" fillId="0" borderId="2" xfId="6" applyFont="1" applyFill="1" applyBorder="1" applyAlignment="1">
      <alignment vertical="center"/>
    </xf>
    <xf numFmtId="165" fontId="12" fillId="0" borderId="2" xfId="6" applyFont="1" applyFill="1" applyBorder="1" applyAlignment="1">
      <alignment vertical="center"/>
    </xf>
    <xf numFmtId="165" fontId="12" fillId="0" borderId="1" xfId="6" applyFont="1" applyFill="1" applyBorder="1" applyAlignment="1">
      <alignment vertical="center"/>
    </xf>
    <xf numFmtId="164" fontId="0" fillId="0" borderId="1" xfId="0" applyFill="1" applyBorder="1" applyAlignment="1">
      <alignment horizontal="left" vertical="center" wrapText="1"/>
    </xf>
    <xf numFmtId="165" fontId="0" fillId="0" borderId="1" xfId="2" applyFont="1" applyFill="1" applyBorder="1" applyAlignment="1">
      <alignment horizontal="left" vertical="center" wrapText="1"/>
    </xf>
    <xf numFmtId="165" fontId="11" fillId="0" borderId="1" xfId="6" applyFont="1" applyFill="1" applyBorder="1" applyAlignment="1">
      <alignment vertical="center"/>
    </xf>
    <xf numFmtId="164" fontId="0" fillId="0" borderId="1" xfId="0" quotePrefix="1" applyNumberFormat="1" applyFont="1" applyFill="1" applyBorder="1" applyAlignment="1">
      <alignment horizontal="left" vertical="center"/>
    </xf>
    <xf numFmtId="165" fontId="0" fillId="0" borderId="1" xfId="2" quotePrefix="1" applyFont="1" applyFill="1" applyBorder="1" applyAlignment="1">
      <alignment horizontal="left" vertical="center"/>
    </xf>
    <xf numFmtId="165" fontId="11" fillId="0" borderId="2" xfId="4" applyFont="1" applyFill="1" applyBorder="1" applyAlignment="1">
      <alignment vertical="center"/>
    </xf>
    <xf numFmtId="165" fontId="11" fillId="0" borderId="1" xfId="4" applyFont="1" applyFill="1" applyBorder="1" applyAlignment="1">
      <alignment vertical="center"/>
    </xf>
    <xf numFmtId="164" fontId="0" fillId="0" borderId="4" xfId="0" applyFont="1" applyFill="1" applyBorder="1" applyAlignment="1">
      <alignment horizontal="left" vertical="center" wrapText="1"/>
    </xf>
    <xf numFmtId="164" fontId="0" fillId="0" borderId="2" xfId="0" applyNumberFormat="1" applyBorder="1" applyAlignment="1">
      <alignment vertical="top"/>
    </xf>
    <xf numFmtId="0" fontId="0" fillId="0" borderId="1" xfId="0" applyNumberFormat="1" applyFont="1" applyFill="1" applyBorder="1" applyAlignment="1">
      <alignment horizontal="center" vertical="top"/>
    </xf>
    <xf numFmtId="0" fontId="0" fillId="0" borderId="1" xfId="0" quotePrefix="1" applyNumberFormat="1" applyFont="1" applyFill="1" applyBorder="1" applyAlignment="1">
      <alignment horizontal="center" vertical="top"/>
    </xf>
    <xf numFmtId="0" fontId="12" fillId="0" borderId="1" xfId="5" applyNumberFormat="1" applyFont="1" applyFill="1" applyBorder="1" applyAlignment="1">
      <alignment horizontal="center" vertical="top" wrapText="1"/>
    </xf>
    <xf numFmtId="0" fontId="12" fillId="0" borderId="1" xfId="5" quotePrefix="1" applyNumberFormat="1" applyFont="1" applyFill="1" applyBorder="1" applyAlignment="1">
      <alignment horizontal="center" vertical="top" wrapText="1"/>
    </xf>
    <xf numFmtId="0" fontId="15" fillId="0" borderId="1" xfId="0" quotePrefix="1" applyNumberFormat="1" applyFont="1" applyFill="1" applyBorder="1" applyAlignment="1">
      <alignment horizontal="center" vertical="top"/>
    </xf>
    <xf numFmtId="164" fontId="15" fillId="0" borderId="4" xfId="0" applyFont="1" applyFill="1" applyBorder="1" applyAlignment="1">
      <alignment horizontal="left" vertical="top" wrapText="1"/>
    </xf>
    <xf numFmtId="165" fontId="15" fillId="0" borderId="4" xfId="2" applyFont="1" applyFill="1" applyBorder="1" applyAlignment="1">
      <alignment horizontal="left" vertical="top" wrapText="1"/>
    </xf>
    <xf numFmtId="165" fontId="15" fillId="0" borderId="4" xfId="2" applyFont="1" applyFill="1" applyBorder="1" applyAlignment="1">
      <alignment vertical="top"/>
    </xf>
    <xf numFmtId="3" fontId="15" fillId="0" borderId="1" xfId="0" applyNumberFormat="1" applyFont="1" applyFill="1" applyBorder="1" applyAlignment="1">
      <alignment vertical="top"/>
    </xf>
    <xf numFmtId="3" fontId="5" fillId="0" borderId="1" xfId="0" applyNumberFormat="1" applyFont="1" applyBorder="1" applyAlignment="1">
      <alignment vertical="top"/>
    </xf>
    <xf numFmtId="164" fontId="0" fillId="0" borderId="0" xfId="0" applyAlignment="1">
      <alignment vertical="top"/>
    </xf>
    <xf numFmtId="164" fontId="2" fillId="0" borderId="1" xfId="0" quotePrefix="1" applyNumberFormat="1" applyFont="1" applyFill="1" applyBorder="1" applyAlignment="1">
      <alignment horizontal="left" vertical="center"/>
    </xf>
    <xf numFmtId="3" fontId="14" fillId="0" borderId="1" xfId="0" applyNumberFormat="1" applyFont="1" applyFill="1" applyBorder="1"/>
    <xf numFmtId="0" fontId="15" fillId="0" borderId="1" xfId="0" applyNumberFormat="1" applyFont="1" applyFill="1" applyBorder="1" applyAlignment="1">
      <alignment horizontal="center" vertical="center"/>
    </xf>
    <xf numFmtId="0" fontId="15" fillId="0" borderId="1" xfId="0" quotePrefix="1" applyNumberFormat="1" applyFont="1" applyFill="1" applyBorder="1" applyAlignment="1">
      <alignment horizontal="center" vertical="center"/>
    </xf>
    <xf numFmtId="165" fontId="15" fillId="0" borderId="3" xfId="2" applyFont="1" applyFill="1" applyBorder="1" applyAlignment="1">
      <alignment horizontal="left" vertical="center" wrapText="1"/>
    </xf>
    <xf numFmtId="164" fontId="15" fillId="0" borderId="4" xfId="0" applyFont="1" applyFill="1" applyBorder="1" applyAlignment="1">
      <alignment horizontal="left" vertical="center" wrapText="1"/>
    </xf>
    <xf numFmtId="165" fontId="0" fillId="0" borderId="0" xfId="2" applyFont="1"/>
    <xf numFmtId="165" fontId="8" fillId="0" borderId="2" xfId="2" applyFont="1" applyFill="1" applyBorder="1" applyAlignment="1">
      <alignment vertical="top"/>
    </xf>
    <xf numFmtId="165" fontId="13" fillId="0" borderId="2" xfId="2" applyFont="1" applyFill="1" applyBorder="1" applyAlignment="1">
      <alignment vertical="top"/>
    </xf>
    <xf numFmtId="164" fontId="0" fillId="0" borderId="2" xfId="0" applyNumberFormat="1" applyFont="1" applyBorder="1"/>
    <xf numFmtId="165" fontId="12" fillId="0" borderId="2" xfId="2" applyFont="1" applyFill="1" applyBorder="1" applyAlignment="1">
      <alignment vertical="top"/>
    </xf>
    <xf numFmtId="164" fontId="0" fillId="0" borderId="1" xfId="0" quotePrefix="1" applyNumberFormat="1" applyFill="1" applyBorder="1" applyAlignment="1">
      <alignment horizontal="left" vertical="center"/>
    </xf>
    <xf numFmtId="164" fontId="0" fillId="0" borderId="1" xfId="0" quotePrefix="1" applyNumberFormat="1" applyFill="1" applyBorder="1" applyAlignment="1">
      <alignment horizontal="center" vertical="center"/>
    </xf>
    <xf numFmtId="167" fontId="0" fillId="0" borderId="1" xfId="1" quotePrefix="1" applyNumberFormat="1" applyFont="1" applyFill="1" applyBorder="1" applyAlignment="1">
      <alignment vertical="center"/>
    </xf>
    <xf numFmtId="165" fontId="11" fillId="0" borderId="2" xfId="2" applyFont="1" applyFill="1" applyBorder="1" applyAlignment="1">
      <alignment vertical="top"/>
    </xf>
    <xf numFmtId="164" fontId="14" fillId="0" borderId="4" xfId="0" applyFont="1" applyFill="1" applyBorder="1" applyAlignment="1">
      <alignment horizontal="left" vertical="center" wrapText="1"/>
    </xf>
    <xf numFmtId="165" fontId="14" fillId="0" borderId="3" xfId="2" applyFont="1" applyFill="1" applyBorder="1" applyAlignment="1">
      <alignment horizontal="left" vertical="center" wrapText="1"/>
    </xf>
    <xf numFmtId="3" fontId="14" fillId="0" borderId="1" xfId="0" applyNumberFormat="1" applyFont="1" applyFill="1" applyBorder="1" applyAlignment="1">
      <alignment vertical="center"/>
    </xf>
    <xf numFmtId="3" fontId="15" fillId="0" borderId="2" xfId="0" applyNumberFormat="1" applyFont="1" applyFill="1" applyBorder="1"/>
    <xf numFmtId="164" fontId="2" fillId="2" borderId="4" xfId="0" applyFont="1" applyFill="1" applyBorder="1" applyAlignment="1">
      <alignment horizontal="left" vertical="center" wrapText="1"/>
    </xf>
    <xf numFmtId="165" fontId="2" fillId="2" borderId="3" xfId="2" applyFont="1" applyFill="1" applyBorder="1" applyAlignment="1">
      <alignment horizontal="left" vertical="center" wrapText="1"/>
    </xf>
    <xf numFmtId="164" fontId="2" fillId="0" borderId="1" xfId="0" applyNumberFormat="1" applyFont="1" applyBorder="1"/>
    <xf numFmtId="0" fontId="14" fillId="0" borderId="1" xfId="0" applyNumberFormat="1" applyFont="1" applyFill="1" applyBorder="1" applyAlignment="1">
      <alignment horizontal="center" vertical="center"/>
    </xf>
    <xf numFmtId="0" fontId="14" fillId="0" borderId="1" xfId="0" quotePrefix="1" applyNumberFormat="1" applyFont="1" applyFill="1" applyBorder="1" applyAlignment="1">
      <alignment horizontal="center" vertical="center"/>
    </xf>
    <xf numFmtId="0" fontId="14" fillId="0" borderId="1" xfId="0" quotePrefix="1" applyNumberFormat="1" applyFont="1" applyFill="1" applyBorder="1" applyAlignment="1">
      <alignment horizontal="left" vertical="center" wrapText="1"/>
    </xf>
    <xf numFmtId="3" fontId="14" fillId="0" borderId="1" xfId="0" quotePrefix="1" applyNumberFormat="1" applyFont="1" applyFill="1" applyBorder="1" applyAlignment="1">
      <alignment horizontal="right" vertical="center"/>
    </xf>
    <xf numFmtId="165" fontId="13" fillId="0" borderId="1" xfId="2" applyFont="1" applyFill="1" applyBorder="1" applyAlignment="1">
      <alignment vertical="top"/>
    </xf>
    <xf numFmtId="3" fontId="18" fillId="0" borderId="1" xfId="0" applyNumberFormat="1" applyFont="1" applyBorder="1"/>
    <xf numFmtId="164" fontId="2" fillId="0" borderId="0" xfId="0" applyNumberFormat="1" applyFont="1"/>
    <xf numFmtId="164" fontId="0" fillId="0" borderId="1" xfId="0" applyNumberFormat="1" applyFont="1" applyBorder="1"/>
    <xf numFmtId="0" fontId="15" fillId="0" borderId="1" xfId="0" quotePrefix="1" applyNumberFormat="1" applyFont="1" applyFill="1" applyBorder="1" applyAlignment="1">
      <alignment horizontal="left" vertical="center" wrapText="1"/>
    </xf>
    <xf numFmtId="3" fontId="15" fillId="0" borderId="1" xfId="0" quotePrefix="1" applyNumberFormat="1" applyFont="1" applyFill="1" applyBorder="1" applyAlignment="1">
      <alignment horizontal="right" vertical="center"/>
    </xf>
    <xf numFmtId="165" fontId="11" fillId="0" borderId="1" xfId="2" applyFont="1" applyFill="1" applyBorder="1" applyAlignment="1">
      <alignment vertical="top"/>
    </xf>
    <xf numFmtId="165" fontId="12" fillId="0" borderId="1" xfId="2" applyFont="1" applyFill="1" applyBorder="1" applyAlignment="1">
      <alignment vertical="top"/>
    </xf>
    <xf numFmtId="164" fontId="0" fillId="0" borderId="0" xfId="0" applyFont="1"/>
    <xf numFmtId="164" fontId="0" fillId="0" borderId="0" xfId="0" applyNumberFormat="1" applyFont="1"/>
    <xf numFmtId="164" fontId="2" fillId="0" borderId="2" xfId="0" applyNumberFormat="1" applyFont="1" applyBorder="1"/>
    <xf numFmtId="0" fontId="14" fillId="0" borderId="1" xfId="0" quotePrefix="1" applyNumberFormat="1" applyFont="1" applyFill="1" applyBorder="1" applyAlignment="1">
      <alignment horizontal="left" vertical="center"/>
    </xf>
    <xf numFmtId="164" fontId="14" fillId="0" borderId="1" xfId="0" quotePrefix="1" applyNumberFormat="1" applyFont="1" applyFill="1" applyBorder="1" applyAlignment="1">
      <alignment horizontal="left" vertical="center"/>
    </xf>
    <xf numFmtId="165" fontId="14" fillId="0" borderId="1" xfId="2" applyFont="1" applyFill="1" applyBorder="1" applyAlignment="1">
      <alignment vertical="center"/>
    </xf>
    <xf numFmtId="0" fontId="15" fillId="0" borderId="1" xfId="0" quotePrefix="1" applyNumberFormat="1" applyFont="1" applyFill="1" applyBorder="1" applyAlignment="1">
      <alignment horizontal="left" vertical="center"/>
    </xf>
    <xf numFmtId="165" fontId="15" fillId="0" borderId="1" xfId="2" quotePrefix="1" applyFont="1" applyFill="1" applyBorder="1" applyAlignment="1">
      <alignment horizontal="left" vertical="center"/>
    </xf>
    <xf numFmtId="165" fontId="15" fillId="0" borderId="1" xfId="2" applyFont="1" applyFill="1" applyBorder="1" applyAlignment="1">
      <alignment vertical="center"/>
    </xf>
    <xf numFmtId="165" fontId="15" fillId="0" borderId="2" xfId="2" applyFont="1" applyFill="1" applyBorder="1" applyAlignment="1">
      <alignment vertical="center"/>
    </xf>
    <xf numFmtId="165" fontId="15" fillId="0" borderId="4" xfId="2" applyFont="1" applyFill="1" applyBorder="1" applyAlignment="1">
      <alignment horizontal="left" vertical="center" wrapText="1"/>
    </xf>
    <xf numFmtId="165" fontId="15" fillId="0" borderId="4" xfId="2" applyFont="1" applyFill="1" applyBorder="1" applyAlignment="1">
      <alignment vertical="center"/>
    </xf>
    <xf numFmtId="165" fontId="15" fillId="0" borderId="3" xfId="2" applyFont="1" applyFill="1" applyBorder="1" applyAlignment="1">
      <alignment vertical="center"/>
    </xf>
    <xf numFmtId="0" fontId="15" fillId="0" borderId="4" xfId="0" applyNumberFormat="1" applyFont="1" applyFill="1" applyBorder="1" applyAlignment="1">
      <alignment horizontal="left" vertical="center" wrapText="1"/>
    </xf>
    <xf numFmtId="165" fontId="14" fillId="0" borderId="4" xfId="2" applyFont="1" applyFill="1" applyBorder="1" applyAlignment="1">
      <alignment horizontal="left" vertical="center" wrapText="1"/>
    </xf>
    <xf numFmtId="165" fontId="14" fillId="0" borderId="4" xfId="2" applyFont="1" applyFill="1" applyBorder="1" applyAlignment="1">
      <alignment vertical="center"/>
    </xf>
    <xf numFmtId="164" fontId="15" fillId="0" borderId="1" xfId="0" quotePrefix="1" applyNumberFormat="1" applyFont="1" applyFill="1" applyBorder="1" applyAlignment="1">
      <alignment horizontal="left" vertical="center" wrapText="1"/>
    </xf>
    <xf numFmtId="165" fontId="15" fillId="0" borderId="2" xfId="2" quotePrefix="1" applyFont="1" applyFill="1" applyBorder="1" applyAlignment="1">
      <alignment horizontal="left" vertical="center" wrapText="1"/>
    </xf>
    <xf numFmtId="3" fontId="2" fillId="0" borderId="1" xfId="0" applyNumberFormat="1" applyFont="1" applyFill="1" applyBorder="1"/>
    <xf numFmtId="164" fontId="15" fillId="0" borderId="1" xfId="0" applyFont="1" applyFill="1" applyBorder="1" applyAlignment="1">
      <alignment horizontal="left" vertical="center" wrapText="1"/>
    </xf>
    <xf numFmtId="165" fontId="15" fillId="0" borderId="1" xfId="2" applyFont="1" applyFill="1" applyBorder="1" applyAlignment="1">
      <alignment horizontal="left" vertical="center" wrapText="1"/>
    </xf>
    <xf numFmtId="165" fontId="19" fillId="0" borderId="1" xfId="2" applyFont="1" applyFill="1" applyBorder="1" applyAlignment="1">
      <alignment horizontal="center" vertical="center" wrapText="1"/>
    </xf>
    <xf numFmtId="3" fontId="8" fillId="0" borderId="1" xfId="3" applyNumberFormat="1" applyFont="1" applyFill="1" applyBorder="1" applyAlignment="1">
      <alignment vertical="center" wrapText="1"/>
    </xf>
    <xf numFmtId="164" fontId="0" fillId="0" borderId="6" xfId="0" applyNumberFormat="1" applyBorder="1"/>
    <xf numFmtId="0" fontId="20" fillId="0" borderId="0" xfId="3" applyNumberFormat="1" applyFont="1" applyFill="1" applyBorder="1" applyAlignment="1">
      <alignment horizontal="center" vertical="center" wrapText="1"/>
    </xf>
    <xf numFmtId="49" fontId="19" fillId="0" borderId="6" xfId="3" applyNumberFormat="1" applyFont="1" applyFill="1" applyBorder="1" applyAlignment="1">
      <alignment horizontal="center" vertical="center" wrapText="1"/>
    </xf>
    <xf numFmtId="165" fontId="19" fillId="0" borderId="6" xfId="2" applyFont="1" applyFill="1" applyBorder="1" applyAlignment="1">
      <alignment horizontal="center" vertical="center" wrapText="1"/>
    </xf>
    <xf numFmtId="3" fontId="8" fillId="0" borderId="6" xfId="3" applyNumberFormat="1" applyFont="1" applyFill="1" applyBorder="1" applyAlignment="1">
      <alignment vertical="center" wrapText="1"/>
    </xf>
    <xf numFmtId="3" fontId="0" fillId="0" borderId="6" xfId="0" applyNumberFormat="1" applyFill="1" applyBorder="1"/>
    <xf numFmtId="3" fontId="5" fillId="0" borderId="6" xfId="0" applyNumberFormat="1" applyFont="1" applyBorder="1"/>
    <xf numFmtId="0" fontId="4" fillId="0" borderId="0" xfId="0" applyNumberFormat="1" applyFont="1" applyFill="1" applyAlignment="1">
      <alignment horizontal="left" vertical="center" wrapText="1"/>
    </xf>
    <xf numFmtId="164" fontId="4" fillId="0" borderId="0" xfId="0" applyFont="1" applyFill="1" applyAlignment="1">
      <alignment horizontal="left" vertical="center" wrapText="1"/>
    </xf>
    <xf numFmtId="165" fontId="4" fillId="0" borderId="0" xfId="2" applyFont="1" applyFill="1" applyAlignment="1">
      <alignment horizontal="left" vertical="center" wrapText="1"/>
    </xf>
    <xf numFmtId="164" fontId="0" fillId="0" borderId="0" xfId="0" applyFill="1" applyAlignment="1">
      <alignment horizontal="left"/>
    </xf>
    <xf numFmtId="164" fontId="5" fillId="0" borderId="0" xfId="0" applyFont="1"/>
    <xf numFmtId="164" fontId="4" fillId="0" borderId="0" xfId="0" applyFont="1" applyFill="1" applyAlignment="1">
      <alignment horizontal="left"/>
    </xf>
    <xf numFmtId="164" fontId="11" fillId="0" borderId="0" xfId="7" applyFont="1" applyFill="1" applyBorder="1" applyAlignment="1">
      <alignment vertical="top"/>
    </xf>
    <xf numFmtId="0" fontId="22" fillId="0" borderId="0" xfId="0" applyNumberFormat="1" applyFont="1" applyFill="1" applyAlignment="1">
      <alignment horizontal="center"/>
    </xf>
    <xf numFmtId="164" fontId="4" fillId="0" borderId="0" xfId="0" applyFont="1" applyFill="1"/>
    <xf numFmtId="0" fontId="23" fillId="0" borderId="0" xfId="0" applyNumberFormat="1" applyFont="1" applyFill="1" applyAlignment="1">
      <alignment horizontal="center"/>
    </xf>
    <xf numFmtId="164" fontId="24" fillId="0" borderId="0" xfId="0" applyFont="1" applyFill="1" applyAlignment="1">
      <alignment horizontal="left"/>
    </xf>
    <xf numFmtId="0" fontId="0" fillId="0" borderId="0" xfId="0" applyNumberFormat="1" applyFont="1" applyFill="1" applyAlignment="1">
      <alignment horizontal="center"/>
    </xf>
    <xf numFmtId="0" fontId="11" fillId="0" borderId="0" xfId="7" applyNumberFormat="1" applyFont="1" applyFill="1" applyBorder="1" applyAlignment="1">
      <alignment vertical="top"/>
    </xf>
    <xf numFmtId="49" fontId="11" fillId="0" borderId="0" xfId="7" applyNumberFormat="1" applyFont="1" applyFill="1" applyBorder="1" applyAlignment="1">
      <alignment vertical="top" wrapText="1"/>
    </xf>
    <xf numFmtId="165" fontId="11" fillId="0" borderId="0" xfId="2" applyFont="1" applyFill="1" applyBorder="1" applyAlignment="1">
      <alignment vertical="top" wrapText="1"/>
    </xf>
    <xf numFmtId="0" fontId="11" fillId="0" borderId="0" xfId="7" applyNumberFormat="1" applyFont="1" applyFill="1" applyAlignment="1">
      <alignment vertical="top"/>
    </xf>
    <xf numFmtId="49" fontId="11" fillId="0" borderId="0" xfId="7" applyNumberFormat="1" applyFont="1" applyFill="1" applyAlignment="1">
      <alignment vertical="top" wrapText="1"/>
    </xf>
    <xf numFmtId="165" fontId="11" fillId="0" borderId="0" xfId="2" applyFont="1" applyFill="1" applyAlignment="1">
      <alignment vertical="top" wrapText="1"/>
    </xf>
    <xf numFmtId="164" fontId="3" fillId="0" borderId="0" xfId="0" applyFont="1" applyAlignment="1">
      <alignment horizontal="center"/>
    </xf>
    <xf numFmtId="3" fontId="4" fillId="0" borderId="0" xfId="0" applyNumberFormat="1" applyFont="1" applyAlignment="1">
      <alignment horizontal="left" vertical="center" wrapText="1"/>
    </xf>
    <xf numFmtId="0" fontId="8" fillId="2" borderId="2" xfId="3" applyNumberFormat="1" applyFont="1" applyFill="1" applyBorder="1" applyAlignment="1">
      <alignment horizontal="center" vertical="center" wrapText="1"/>
    </xf>
    <xf numFmtId="0" fontId="8" fillId="2" borderId="3" xfId="3" applyNumberFormat="1" applyFont="1" applyFill="1" applyBorder="1" applyAlignment="1">
      <alignment horizontal="center" vertical="center" wrapText="1"/>
    </xf>
    <xf numFmtId="0" fontId="8" fillId="2" borderId="4" xfId="3" applyNumberFormat="1" applyFont="1" applyFill="1" applyBorder="1" applyAlignment="1">
      <alignment horizontal="center" vertical="center" wrapText="1"/>
    </xf>
    <xf numFmtId="49" fontId="19" fillId="0" borderId="1" xfId="3" applyNumberFormat="1" applyFont="1" applyFill="1" applyBorder="1" applyAlignment="1">
      <alignment horizontal="center" vertical="center" wrapText="1"/>
    </xf>
    <xf numFmtId="164" fontId="4" fillId="0" borderId="6" xfId="0" applyFont="1" applyBorder="1" applyAlignment="1">
      <alignment horizontal="left" vertical="center" wrapText="1"/>
    </xf>
    <xf numFmtId="164" fontId="4" fillId="0" borderId="0" xfId="0" applyNumberFormat="1" applyFont="1" applyAlignment="1">
      <alignment vertical="center"/>
    </xf>
  </cellXfs>
  <cellStyles count="17">
    <cellStyle name="Comma" xfId="1" builtinId="3"/>
    <cellStyle name="Comma [0]" xfId="2" builtinId="6"/>
    <cellStyle name="Comma [0] 2" xfId="6"/>
    <cellStyle name="Comma [0] 2 2" xfId="8"/>
    <cellStyle name="Comma [0] 3" xfId="4"/>
    <cellStyle name="Comma 2" xfId="9"/>
    <cellStyle name="Normal" xfId="0" builtinId="0"/>
    <cellStyle name="Normal 2" xfId="3"/>
    <cellStyle name="Normal 2 2" xfId="10"/>
    <cellStyle name="Normal 2 3" xfId="11"/>
    <cellStyle name="Normal 2 4" xfId="12"/>
    <cellStyle name="Normal 3" xfId="7"/>
    <cellStyle name="Normal 4" xfId="13"/>
    <cellStyle name="Normal 4 2" xfId="14"/>
    <cellStyle name="Normal 5" xfId="5"/>
    <cellStyle name="Normal 6" xfId="15"/>
    <cellStyle name="Normal 7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DO\JKN%202020\LAPORAN%20JKN\11%20NOP%20L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3B (CPG)"/>
      <sheetName val="BKU FIX2"/>
      <sheetName val="SPTJ (2)"/>
      <sheetName val="BUKU KAS TUNAI baru"/>
      <sheetName val="BUKU BANTU BANK"/>
      <sheetName val="Buku Pembantu Pajak (2)"/>
      <sheetName val="BAP"/>
      <sheetName val="Real"/>
      <sheetName val="Sheet1"/>
    </sheetNames>
    <sheetDataSet>
      <sheetData sheetId="0">
        <row r="9">
          <cell r="K9">
            <v>446095357</v>
          </cell>
        </row>
        <row r="10">
          <cell r="K10">
            <v>124043400</v>
          </cell>
        </row>
        <row r="28">
          <cell r="X28">
            <v>0</v>
          </cell>
        </row>
        <row r="31">
          <cell r="X31">
            <v>0</v>
          </cell>
        </row>
        <row r="42">
          <cell r="X42">
            <v>0</v>
          </cell>
        </row>
        <row r="43">
          <cell r="X43">
            <v>0</v>
          </cell>
        </row>
        <row r="45">
          <cell r="X45">
            <v>0</v>
          </cell>
        </row>
        <row r="47">
          <cell r="X47">
            <v>0</v>
          </cell>
        </row>
        <row r="48">
          <cell r="X48">
            <v>660000</v>
          </cell>
        </row>
        <row r="49">
          <cell r="W49" t="str">
            <v>Belanja Pakai Habis Peralatan Rumah Tangga</v>
          </cell>
        </row>
        <row r="50">
          <cell r="W50" t="str">
            <v>Belanja Bahan Kebutuhan Medis</v>
          </cell>
          <cell r="X50">
            <v>0</v>
          </cell>
        </row>
        <row r="51">
          <cell r="W51" t="str">
            <v xml:space="preserve">belanja cinderamata puskesmas </v>
          </cell>
        </row>
        <row r="52">
          <cell r="X52">
            <v>300000</v>
          </cell>
        </row>
        <row r="66">
          <cell r="X66">
            <v>627794</v>
          </cell>
        </row>
        <row r="69">
          <cell r="X69">
            <v>0</v>
          </cell>
        </row>
        <row r="71">
          <cell r="X71">
            <v>0</v>
          </cell>
        </row>
        <row r="72">
          <cell r="X72">
            <v>0</v>
          </cell>
        </row>
        <row r="75">
          <cell r="X75">
            <v>0</v>
          </cell>
        </row>
        <row r="89">
          <cell r="X89">
            <v>0</v>
          </cell>
        </row>
        <row r="90">
          <cell r="X90">
            <v>0</v>
          </cell>
        </row>
        <row r="93">
          <cell r="X93">
            <v>0</v>
          </cell>
        </row>
        <row r="94">
          <cell r="W94" t="str">
            <v>Belanja pemeliharaan bangunan</v>
          </cell>
          <cell r="X94">
            <v>0</v>
          </cell>
        </row>
        <row r="95">
          <cell r="W95" t="str">
            <v>Belanja Pemeliharaan Penampung Air/Resevoir (IPAL)</v>
          </cell>
          <cell r="X95">
            <v>0</v>
          </cell>
        </row>
        <row r="96">
          <cell r="W96" t="str">
            <v>Belanja Pemeliharaan Jaringan WAN/LAN</v>
          </cell>
          <cell r="X96">
            <v>0</v>
          </cell>
        </row>
        <row r="98">
          <cell r="X98">
            <v>0</v>
          </cell>
        </row>
        <row r="99">
          <cell r="X99">
            <v>0</v>
          </cell>
        </row>
        <row r="100">
          <cell r="W100" t="str">
            <v>Belanja Penyedia Jasa Pemeriksaan Sampel</v>
          </cell>
          <cell r="X100">
            <v>0</v>
          </cell>
        </row>
        <row r="105">
          <cell r="W105" t="str">
            <v>Jasa Instruktur</v>
          </cell>
          <cell r="X105">
            <v>0</v>
          </cell>
        </row>
        <row r="121">
          <cell r="W121" t="str">
            <v>Belanja Modal Finger Print</v>
          </cell>
        </row>
        <row r="123">
          <cell r="W123" t="str">
            <v>Belanja Modal Peralatan Dan Mesin Alat Rumah Tangga</v>
          </cell>
        </row>
        <row r="124">
          <cell r="X124">
            <v>0</v>
          </cell>
        </row>
        <row r="125">
          <cell r="X125">
            <v>0</v>
          </cell>
        </row>
        <row r="126">
          <cell r="W126" t="str">
            <v>AC</v>
          </cell>
          <cell r="X126">
            <v>0</v>
          </cell>
        </row>
        <row r="127">
          <cell r="W127" t="str">
            <v>Lemari Es</v>
          </cell>
          <cell r="X127">
            <v>0</v>
          </cell>
        </row>
        <row r="128">
          <cell r="V128" t="str">
            <v>03</v>
          </cell>
          <cell r="W128" t="str">
            <v>Belanja modal Pengadaan Alat Pembersih</v>
          </cell>
          <cell r="X128">
            <v>0</v>
          </cell>
        </row>
        <row r="130">
          <cell r="W130" t="str">
            <v>jam dinding</v>
          </cell>
          <cell r="X130">
            <v>0</v>
          </cell>
        </row>
        <row r="131">
          <cell r="W131" t="str">
            <v>mic</v>
          </cell>
          <cell r="X131">
            <v>0</v>
          </cell>
        </row>
        <row r="132">
          <cell r="W132" t="str">
            <v>mini portable speaker</v>
          </cell>
          <cell r="X132">
            <v>0</v>
          </cell>
        </row>
        <row r="133">
          <cell r="W133" t="str">
            <v>sound system</v>
          </cell>
          <cell r="X133">
            <v>0</v>
          </cell>
        </row>
        <row r="152">
          <cell r="W152" t="str">
            <v>Belanja modal pengadaan kursi tamu</v>
          </cell>
          <cell r="X152">
            <v>0</v>
          </cell>
        </row>
        <row r="158">
          <cell r="X158">
            <v>0</v>
          </cell>
        </row>
        <row r="161">
          <cell r="X161">
            <v>0</v>
          </cell>
        </row>
        <row r="162">
          <cell r="X162">
            <v>0</v>
          </cell>
        </row>
        <row r="174">
          <cell r="X174">
            <v>0</v>
          </cell>
        </row>
        <row r="180">
          <cell r="X180">
            <v>0</v>
          </cell>
        </row>
      </sheetData>
      <sheetData sheetId="1"/>
      <sheetData sheetId="2">
        <row r="28">
          <cell r="X28">
            <v>0</v>
          </cell>
        </row>
        <row r="34">
          <cell r="X34">
            <v>0</v>
          </cell>
        </row>
        <row r="42">
          <cell r="X42">
            <v>146214720</v>
          </cell>
        </row>
        <row r="51">
          <cell r="V51" t="str">
            <v>08</v>
          </cell>
          <cell r="W51" t="str">
            <v>Belanja Pengisian tabung gas</v>
          </cell>
        </row>
        <row r="52">
          <cell r="W52" t="str">
            <v xml:space="preserve">Belanja BBM dan Pelumas Kendaraan </v>
          </cell>
        </row>
        <row r="56">
          <cell r="W56" t="str">
            <v>Belanja dokumentasi dan media periklanan</v>
          </cell>
        </row>
        <row r="61">
          <cell r="X61">
            <v>540000</v>
          </cell>
        </row>
        <row r="70">
          <cell r="X70">
            <v>8700</v>
          </cell>
        </row>
        <row r="71">
          <cell r="X71">
            <v>0</v>
          </cell>
        </row>
        <row r="72">
          <cell r="W72" t="str">
            <v>Belanja pemeliharaan peralatan dan perlengkapan kantor</v>
          </cell>
        </row>
        <row r="73">
          <cell r="U73" t="str">
            <v>05</v>
          </cell>
          <cell r="W73" t="str">
            <v>Belanja Perawatan Kendaraan Bermotor</v>
          </cell>
        </row>
        <row r="74">
          <cell r="U74" t="str">
            <v>05</v>
          </cell>
          <cell r="V74" t="str">
            <v>01</v>
          </cell>
          <cell r="W74" t="str">
            <v xml:space="preserve">Belanja Jasa Servis </v>
          </cell>
        </row>
        <row r="75">
          <cell r="U75" t="str">
            <v>05</v>
          </cell>
          <cell r="V75" t="str">
            <v>04</v>
          </cell>
          <cell r="W75" t="str">
            <v>STNK untuk Mobil Ambulance</v>
          </cell>
        </row>
        <row r="81">
          <cell r="X81">
            <v>500000</v>
          </cell>
        </row>
        <row r="84">
          <cell r="X84">
            <v>1500000</v>
          </cell>
        </row>
        <row r="87">
          <cell r="W87" t="str">
            <v>Belanja Pakaian khusus dan hari-hari tertentu</v>
          </cell>
        </row>
        <row r="88">
          <cell r="W88" t="str">
            <v>Belanja pakaian olahraga</v>
          </cell>
        </row>
        <row r="90">
          <cell r="X90">
            <v>0</v>
          </cell>
        </row>
        <row r="91">
          <cell r="V91" t="str">
            <v>02</v>
          </cell>
          <cell r="W91" t="str">
            <v>Belanja Perjalanan Dinas Luar Daerah</v>
          </cell>
        </row>
        <row r="102">
          <cell r="W102" t="str">
            <v>Belanja Penyedia Jasa/barang</v>
          </cell>
        </row>
        <row r="107">
          <cell r="V107">
            <v>10</v>
          </cell>
        </row>
        <row r="111">
          <cell r="W111" t="str">
            <v>Jasa Narasumber</v>
          </cell>
        </row>
        <row r="114">
          <cell r="W114" t="str">
            <v xml:space="preserve">Jasa peserta kegiatan  Non PNS FGD </v>
          </cell>
        </row>
        <row r="116">
          <cell r="W116" t="str">
            <v>Belanja Peralatan/Perlengkapan untuk Kantor</v>
          </cell>
        </row>
        <row r="117">
          <cell r="W117" t="str">
            <v>Belanja Peralatan/Perlengkapan untuk Kantor</v>
          </cell>
        </row>
        <row r="119">
          <cell r="U119">
            <v>16</v>
          </cell>
          <cell r="W119" t="str">
            <v>Belanja Modal Peralatan Dan Mesin Alat Rumah Tangga</v>
          </cell>
        </row>
        <row r="120">
          <cell r="U120">
            <v>16</v>
          </cell>
          <cell r="V120" t="str">
            <v>04</v>
          </cell>
          <cell r="W120" t="str">
            <v>Alat Penyimpan Perlengkapan Kantor</v>
          </cell>
          <cell r="X120">
            <v>2308050</v>
          </cell>
        </row>
        <row r="121">
          <cell r="U121">
            <v>17</v>
          </cell>
        </row>
        <row r="122">
          <cell r="U122">
            <v>17</v>
          </cell>
          <cell r="V122" t="str">
            <v>01</v>
          </cell>
          <cell r="W122" t="str">
            <v>Meubelair</v>
          </cell>
        </row>
        <row r="123">
          <cell r="U123">
            <v>17</v>
          </cell>
          <cell r="V123" t="str">
            <v>04</v>
          </cell>
          <cell r="W123" t="str">
            <v xml:space="preserve"> Alat Pendingin</v>
          </cell>
        </row>
        <row r="124">
          <cell r="U124">
            <v>18</v>
          </cell>
          <cell r="W124" t="str">
            <v>Peralatan Dan Mesin - Meja Dan Kursi Kerja/Rapat Pejabat</v>
          </cell>
        </row>
        <row r="125">
          <cell r="U125">
            <v>18</v>
          </cell>
          <cell r="V125" t="str">
            <v>03</v>
          </cell>
          <cell r="W125" t="str">
            <v>Kursi Kerja Pejabat</v>
          </cell>
          <cell r="X125">
            <v>4237000</v>
          </cell>
        </row>
        <row r="126">
          <cell r="U126" t="str">
            <v>27</v>
          </cell>
        </row>
        <row r="136">
          <cell r="X136">
            <v>0</v>
          </cell>
        </row>
        <row r="145">
          <cell r="W145" t="str">
            <v>Belanja modal Pengadaan Peralatan Personal Komputer</v>
          </cell>
        </row>
        <row r="146">
          <cell r="W146" t="str">
            <v>Belanja modal Pengadaan Personal Komputer</v>
          </cell>
        </row>
        <row r="157">
          <cell r="W157" t="str">
            <v>Belanja modal pengadaan Meja Pejabat</v>
          </cell>
        </row>
        <row r="165">
          <cell r="V165">
            <v>10</v>
          </cell>
          <cell r="W165" t="str">
            <v>Belanja modal Pengadaan Peralatan Studio Visual (CCTV)</v>
          </cell>
        </row>
        <row r="172">
          <cell r="V172" t="str">
            <v>07</v>
          </cell>
          <cell r="W172" t="str">
            <v>Belanja modal Pengadaan Alat Farmasi</v>
          </cell>
        </row>
        <row r="173">
          <cell r="V173" t="str">
            <v>09</v>
          </cell>
          <cell r="W173" t="str">
            <v>Belanja modal pengadaan alat-alat kedokteran dan kebidanan dan penyakit kandungan</v>
          </cell>
        </row>
        <row r="178">
          <cell r="W178" t="str">
            <v>Belanja Peralatan/Perlengkapan untuk Kantor/Rumah Tangga/Lapangan</v>
          </cell>
        </row>
        <row r="183">
          <cell r="W183" t="str">
            <v>Belanja Modal Pengadaan alat laboratorium Kesehatan</v>
          </cell>
        </row>
      </sheetData>
      <sheetData sheetId="3"/>
      <sheetData sheetId="4"/>
      <sheetData sheetId="5">
        <row r="23">
          <cell r="H23" t="str">
            <v>Cimahi, 30 Nopember 2020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AE261"/>
  <sheetViews>
    <sheetView tabSelected="1" zoomScaleNormal="100" workbookViewId="0">
      <selection activeCell="A5" sqref="A5"/>
    </sheetView>
  </sheetViews>
  <sheetFormatPr defaultRowHeight="15"/>
  <cols>
    <col min="1" max="1" width="5.42578125" style="1" customWidth="1"/>
    <col min="2" max="9" width="4" style="198" customWidth="1"/>
    <col min="10" max="10" width="6.42578125" style="198" customWidth="1"/>
    <col min="11" max="11" width="4" style="198" customWidth="1"/>
    <col min="12" max="12" width="45.5703125" style="199" customWidth="1"/>
    <col min="13" max="13" width="14.85546875" style="200" customWidth="1"/>
    <col min="14" max="14" width="7.140625" style="189" hidden="1" customWidth="1"/>
    <col min="15" max="15" width="16.7109375" style="5" customWidth="1"/>
    <col min="16" max="16" width="15.42578125" style="6" customWidth="1"/>
    <col min="17" max="17" width="17.7109375" hidden="1" customWidth="1"/>
    <col min="18" max="18" width="10.5703125" hidden="1" customWidth="1"/>
    <col min="19" max="19" width="0" hidden="1" customWidth="1"/>
    <col min="20" max="20" width="17" hidden="1" customWidth="1"/>
    <col min="21" max="21" width="15.85546875" hidden="1" customWidth="1"/>
    <col min="22" max="22" width="0" hidden="1" customWidth="1"/>
    <col min="23" max="23" width="10.28515625" hidden="1" customWidth="1"/>
    <col min="24" max="25" width="0" hidden="1" customWidth="1"/>
    <col min="27" max="27" width="11.7109375" bestFit="1" customWidth="1"/>
    <col min="31" max="31" width="10.7109375" bestFit="1" customWidth="1"/>
  </cols>
  <sheetData>
    <row r="2" spans="1:21" ht="18.75">
      <c r="A2" s="201" t="s">
        <v>0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</row>
    <row r="3" spans="1:21" ht="18.75">
      <c r="A3" s="201" t="s">
        <v>1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</row>
    <row r="4" spans="1:21" ht="18.75">
      <c r="B4" s="2"/>
      <c r="C4" s="2"/>
      <c r="D4" s="2"/>
      <c r="E4" s="2"/>
      <c r="F4" s="2"/>
      <c r="G4" s="2"/>
      <c r="H4" s="2"/>
      <c r="I4" s="2"/>
      <c r="J4" s="2"/>
      <c r="K4" s="2"/>
      <c r="L4" s="3"/>
      <c r="M4" s="4"/>
      <c r="N4" s="3"/>
    </row>
    <row r="5" spans="1:21" ht="16.5" customHeight="1">
      <c r="A5" s="208" t="s">
        <v>2</v>
      </c>
      <c r="B5" s="8"/>
      <c r="C5" s="8"/>
      <c r="D5" s="8"/>
      <c r="E5" s="8"/>
      <c r="F5" s="8"/>
      <c r="G5" s="8"/>
      <c r="H5" s="8"/>
      <c r="I5" s="8"/>
      <c r="J5" s="8"/>
      <c r="K5" s="8"/>
      <c r="L5" s="9"/>
      <c r="M5" s="10"/>
      <c r="N5" s="9"/>
      <c r="O5" s="202"/>
      <c r="P5" s="202"/>
    </row>
    <row r="6" spans="1:21" ht="16.5" customHeight="1">
      <c r="A6" s="7" t="s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9"/>
      <c r="M6" s="10"/>
      <c r="N6" s="9"/>
      <c r="O6" s="11"/>
      <c r="P6" s="12"/>
    </row>
    <row r="7" spans="1:21" s="19" customFormat="1" ht="47.25">
      <c r="A7" s="13" t="s">
        <v>4</v>
      </c>
      <c r="B7" s="203" t="s">
        <v>5</v>
      </c>
      <c r="C7" s="204"/>
      <c r="D7" s="204"/>
      <c r="E7" s="204"/>
      <c r="F7" s="204"/>
      <c r="G7" s="204"/>
      <c r="H7" s="204"/>
      <c r="I7" s="204"/>
      <c r="J7" s="204"/>
      <c r="K7" s="205"/>
      <c r="L7" s="14" t="s">
        <v>6</v>
      </c>
      <c r="M7" s="15" t="s">
        <v>7</v>
      </c>
      <c r="N7" s="16"/>
      <c r="O7" s="17" t="s">
        <v>8</v>
      </c>
      <c r="P7" s="18" t="s">
        <v>9</v>
      </c>
    </row>
    <row r="8" spans="1:21" ht="7.5" customHeight="1">
      <c r="A8" s="20"/>
      <c r="B8" s="21"/>
      <c r="C8" s="21"/>
      <c r="D8" s="21"/>
      <c r="E8" s="21"/>
      <c r="F8" s="21"/>
      <c r="G8" s="21"/>
      <c r="H8" s="21"/>
      <c r="I8" s="21"/>
      <c r="J8" s="21"/>
      <c r="K8" s="21"/>
      <c r="L8" s="22"/>
      <c r="M8" s="23"/>
      <c r="N8" s="22"/>
      <c r="O8" s="24"/>
      <c r="P8" s="25"/>
    </row>
    <row r="9" spans="1:21">
      <c r="A9" s="20"/>
      <c r="B9" s="26"/>
      <c r="C9" s="26"/>
      <c r="D9" s="26"/>
      <c r="E9" s="26"/>
      <c r="F9" s="26"/>
      <c r="G9" s="26"/>
      <c r="H9" s="26"/>
      <c r="I9" s="26"/>
      <c r="J9" s="26"/>
      <c r="K9" s="26"/>
      <c r="L9" s="27" t="s">
        <v>10</v>
      </c>
      <c r="M9" s="28"/>
      <c r="N9" s="29">
        <f>'[1]SP3B (CPG)'!K9</f>
        <v>446095357</v>
      </c>
      <c r="O9" s="29">
        <f>N9</f>
        <v>446095357</v>
      </c>
      <c r="P9" s="25"/>
    </row>
    <row r="10" spans="1:21">
      <c r="A10" s="20"/>
      <c r="B10" s="30" t="s">
        <v>11</v>
      </c>
      <c r="C10" s="30" t="s">
        <v>12</v>
      </c>
      <c r="D10" s="30" t="s">
        <v>11</v>
      </c>
      <c r="E10" s="31" t="s">
        <v>13</v>
      </c>
      <c r="F10" s="31"/>
      <c r="G10" s="26"/>
      <c r="H10" s="26"/>
      <c r="I10" s="26"/>
      <c r="J10" s="26"/>
      <c r="K10" s="26"/>
      <c r="L10" s="27" t="s">
        <v>14</v>
      </c>
      <c r="M10" s="32"/>
      <c r="N10" s="33">
        <f>'[1]SP3B (CPG)'!K10</f>
        <v>124043400</v>
      </c>
      <c r="O10" s="33">
        <f>N10</f>
        <v>124043400</v>
      </c>
      <c r="P10" s="25"/>
    </row>
    <row r="11" spans="1:21">
      <c r="A11" s="20"/>
      <c r="B11" s="30" t="s">
        <v>11</v>
      </c>
      <c r="C11" s="30" t="s">
        <v>12</v>
      </c>
      <c r="D11" s="30" t="s">
        <v>11</v>
      </c>
      <c r="E11" s="30" t="s">
        <v>13</v>
      </c>
      <c r="F11" s="30" t="s">
        <v>15</v>
      </c>
      <c r="G11" s="26"/>
      <c r="H11" s="26"/>
      <c r="I11" s="26"/>
      <c r="J11" s="26"/>
      <c r="K11" s="26"/>
      <c r="L11" s="27" t="s">
        <v>16</v>
      </c>
      <c r="M11" s="28"/>
      <c r="N11" s="29">
        <f>N10</f>
        <v>124043400</v>
      </c>
      <c r="O11" s="33">
        <f>N11</f>
        <v>124043400</v>
      </c>
      <c r="P11" s="25"/>
    </row>
    <row r="12" spans="1:21">
      <c r="A12" s="20"/>
      <c r="B12" s="30" t="s">
        <v>11</v>
      </c>
      <c r="C12" s="30" t="s">
        <v>12</v>
      </c>
      <c r="D12" s="30" t="s">
        <v>11</v>
      </c>
      <c r="E12" s="30" t="s">
        <v>13</v>
      </c>
      <c r="F12" s="30" t="s">
        <v>15</v>
      </c>
      <c r="G12" s="34"/>
      <c r="H12" s="34"/>
      <c r="I12" s="34"/>
      <c r="J12" s="34"/>
      <c r="K12" s="34"/>
      <c r="L12" s="27" t="s">
        <v>17</v>
      </c>
      <c r="M12" s="28"/>
      <c r="N12" s="35">
        <f>N11</f>
        <v>124043400</v>
      </c>
      <c r="O12" s="33">
        <f>N12</f>
        <v>124043400</v>
      </c>
      <c r="P12" s="25"/>
    </row>
    <row r="13" spans="1:21">
      <c r="A13" s="20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27" t="s">
        <v>18</v>
      </c>
      <c r="M13" s="28"/>
      <c r="N13" s="35">
        <f>N9+N12</f>
        <v>570138757</v>
      </c>
      <c r="O13" s="35">
        <f>O9+O12</f>
        <v>570138757</v>
      </c>
      <c r="P13" s="25"/>
      <c r="T13" s="36">
        <f>O13-O15</f>
        <v>417479493</v>
      </c>
    </row>
    <row r="14" spans="1:21" ht="8.25" customHeight="1">
      <c r="A14" s="20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27"/>
      <c r="M14" s="28"/>
      <c r="N14" s="37"/>
      <c r="O14" s="38"/>
      <c r="P14" s="39"/>
    </row>
    <row r="15" spans="1:21" ht="15.75">
      <c r="A15" s="20"/>
      <c r="B15" s="40">
        <v>1</v>
      </c>
      <c r="C15" s="41" t="s">
        <v>19</v>
      </c>
      <c r="D15" s="41" t="s">
        <v>20</v>
      </c>
      <c r="E15" s="40">
        <v>38</v>
      </c>
      <c r="F15" s="41" t="s">
        <v>21</v>
      </c>
      <c r="G15" s="40">
        <v>5</v>
      </c>
      <c r="H15" s="40">
        <v>2</v>
      </c>
      <c r="I15" s="40"/>
      <c r="J15" s="42"/>
      <c r="K15" s="42"/>
      <c r="L15" s="43" t="s">
        <v>22</v>
      </c>
      <c r="M15" s="44">
        <v>1798920000</v>
      </c>
      <c r="N15" s="45"/>
      <c r="O15" s="45">
        <f>SUM(O16:O18)</f>
        <v>152659264</v>
      </c>
      <c r="P15" s="46"/>
      <c r="Q15" s="47">
        <v>117262500</v>
      </c>
      <c r="T15">
        <v>105142500</v>
      </c>
    </row>
    <row r="16" spans="1:21" ht="15.75">
      <c r="A16" s="20"/>
      <c r="B16" s="40">
        <v>1</v>
      </c>
      <c r="C16" s="41" t="s">
        <v>19</v>
      </c>
      <c r="D16" s="41" t="s">
        <v>20</v>
      </c>
      <c r="E16" s="40">
        <v>38</v>
      </c>
      <c r="F16" s="41" t="s">
        <v>21</v>
      </c>
      <c r="G16" s="40">
        <v>5</v>
      </c>
      <c r="H16" s="40">
        <v>2</v>
      </c>
      <c r="I16" s="41">
        <v>1</v>
      </c>
      <c r="J16" s="42"/>
      <c r="K16" s="42"/>
      <c r="L16" s="43" t="s">
        <v>23</v>
      </c>
      <c r="M16" s="44">
        <v>1079352000</v>
      </c>
      <c r="N16" s="48"/>
      <c r="O16" s="48">
        <f>O20</f>
        <v>146214720</v>
      </c>
      <c r="P16" s="46"/>
      <c r="Q16">
        <f>Q15-O15</f>
        <v>-35396764</v>
      </c>
      <c r="T16" s="47">
        <f>T15-O15</f>
        <v>-47516764</v>
      </c>
      <c r="U16">
        <v>165250350</v>
      </c>
    </row>
    <row r="17" spans="1:21" ht="15.75">
      <c r="A17" s="20"/>
      <c r="B17" s="49" t="s">
        <v>12</v>
      </c>
      <c r="C17" s="30" t="s">
        <v>19</v>
      </c>
      <c r="D17" s="30" t="s">
        <v>20</v>
      </c>
      <c r="E17" s="40">
        <v>38</v>
      </c>
      <c r="F17" s="41" t="s">
        <v>21</v>
      </c>
      <c r="G17" s="49" t="s">
        <v>24</v>
      </c>
      <c r="H17" s="49" t="s">
        <v>25</v>
      </c>
      <c r="I17" s="49" t="s">
        <v>25</v>
      </c>
      <c r="J17" s="50"/>
      <c r="K17" s="50"/>
      <c r="L17" s="51" t="s">
        <v>26</v>
      </c>
      <c r="M17" s="44">
        <v>616422000</v>
      </c>
      <c r="N17" s="48"/>
      <c r="O17" s="48">
        <f>O32</f>
        <v>4136494</v>
      </c>
      <c r="P17" s="46"/>
      <c r="U17" s="47">
        <f>U16-O15</f>
        <v>12591086</v>
      </c>
    </row>
    <row r="18" spans="1:21" ht="15.75">
      <c r="A18" s="20"/>
      <c r="B18" s="49" t="s">
        <v>12</v>
      </c>
      <c r="C18" s="30" t="s">
        <v>19</v>
      </c>
      <c r="D18" s="30" t="s">
        <v>20</v>
      </c>
      <c r="E18" s="40">
        <v>38</v>
      </c>
      <c r="F18" s="41" t="s">
        <v>21</v>
      </c>
      <c r="G18" s="49" t="s">
        <v>24</v>
      </c>
      <c r="H18" s="49" t="s">
        <v>25</v>
      </c>
      <c r="I18" s="49" t="s">
        <v>27</v>
      </c>
      <c r="J18" s="50"/>
      <c r="K18" s="50"/>
      <c r="L18" s="51" t="s">
        <v>28</v>
      </c>
      <c r="M18" s="44">
        <v>103146000</v>
      </c>
      <c r="N18" s="52"/>
      <c r="O18" s="52">
        <f>O104</f>
        <v>2308050</v>
      </c>
      <c r="P18" s="46"/>
    </row>
    <row r="19" spans="1:21" ht="10.5" customHeight="1">
      <c r="A19" s="20"/>
      <c r="B19" s="34"/>
      <c r="C19" s="34"/>
      <c r="D19" s="34"/>
      <c r="E19" s="42"/>
      <c r="F19" s="53"/>
      <c r="G19" s="34"/>
      <c r="H19" s="34"/>
      <c r="I19" s="34"/>
      <c r="J19" s="34"/>
      <c r="K19" s="34"/>
      <c r="L19" s="51"/>
      <c r="M19" s="44"/>
      <c r="N19" s="54"/>
      <c r="O19" s="55"/>
      <c r="P19" s="25"/>
    </row>
    <row r="20" spans="1:21">
      <c r="A20" s="56"/>
      <c r="B20" s="49" t="s">
        <v>12</v>
      </c>
      <c r="C20" s="30" t="s">
        <v>19</v>
      </c>
      <c r="D20" s="30" t="s">
        <v>20</v>
      </c>
      <c r="E20" s="40">
        <v>38</v>
      </c>
      <c r="F20" s="41" t="s">
        <v>21</v>
      </c>
      <c r="G20" s="49" t="s">
        <v>24</v>
      </c>
      <c r="H20" s="49" t="s">
        <v>25</v>
      </c>
      <c r="I20" s="49" t="s">
        <v>12</v>
      </c>
      <c r="J20" s="49"/>
      <c r="K20" s="34"/>
      <c r="L20" s="57" t="s">
        <v>29</v>
      </c>
      <c r="M20" s="58">
        <v>1079352000</v>
      </c>
      <c r="N20" s="59"/>
      <c r="O20" s="59">
        <f>O22+O29</f>
        <v>146214720</v>
      </c>
      <c r="P20" s="25"/>
    </row>
    <row r="21" spans="1:21" ht="6.75" customHeight="1">
      <c r="A21" s="56"/>
      <c r="B21" s="49"/>
      <c r="C21" s="30"/>
      <c r="D21" s="30"/>
      <c r="E21" s="40"/>
      <c r="F21" s="41"/>
      <c r="G21" s="49"/>
      <c r="H21" s="49"/>
      <c r="I21" s="49"/>
      <c r="J21" s="49"/>
      <c r="K21" s="34"/>
      <c r="L21" s="51"/>
      <c r="M21" s="60"/>
      <c r="N21" s="59"/>
      <c r="O21" s="59"/>
      <c r="P21" s="25"/>
    </row>
    <row r="22" spans="1:21" hidden="1">
      <c r="A22" s="20"/>
      <c r="B22" s="49" t="s">
        <v>12</v>
      </c>
      <c r="C22" s="30" t="s">
        <v>19</v>
      </c>
      <c r="D22" s="30" t="s">
        <v>20</v>
      </c>
      <c r="E22" s="40">
        <v>38</v>
      </c>
      <c r="F22" s="41" t="s">
        <v>21</v>
      </c>
      <c r="G22" s="61" t="s">
        <v>24</v>
      </c>
      <c r="H22" s="61" t="s">
        <v>25</v>
      </c>
      <c r="I22" s="61" t="s">
        <v>12</v>
      </c>
      <c r="J22" s="62" t="s">
        <v>20</v>
      </c>
      <c r="K22" s="34"/>
      <c r="L22" s="51" t="s">
        <v>30</v>
      </c>
      <c r="M22" s="60"/>
      <c r="N22" s="63"/>
      <c r="O22" s="63">
        <f>SUM(O23:O27)</f>
        <v>0</v>
      </c>
      <c r="P22" s="25"/>
    </row>
    <row r="23" spans="1:21" ht="45" hidden="1">
      <c r="A23" s="20"/>
      <c r="B23" s="49" t="s">
        <v>12</v>
      </c>
      <c r="C23" s="30" t="s">
        <v>19</v>
      </c>
      <c r="D23" s="30" t="s">
        <v>20</v>
      </c>
      <c r="E23" s="40">
        <v>38</v>
      </c>
      <c r="F23" s="41" t="s">
        <v>21</v>
      </c>
      <c r="G23" s="61" t="s">
        <v>24</v>
      </c>
      <c r="H23" s="61" t="s">
        <v>25</v>
      </c>
      <c r="I23" s="61" t="s">
        <v>12</v>
      </c>
      <c r="J23" s="62" t="s">
        <v>20</v>
      </c>
      <c r="K23" s="53" t="s">
        <v>21</v>
      </c>
      <c r="L23" s="64" t="s">
        <v>31</v>
      </c>
      <c r="M23" s="65"/>
      <c r="N23" s="66"/>
      <c r="O23" s="66">
        <f>'[1]SP3B (CPG)'!X28</f>
        <v>0</v>
      </c>
      <c r="P23" s="25"/>
    </row>
    <row r="24" spans="1:21" ht="30" hidden="1">
      <c r="A24" s="20"/>
      <c r="B24" s="49" t="s">
        <v>12</v>
      </c>
      <c r="C24" s="30" t="s">
        <v>19</v>
      </c>
      <c r="D24" s="30" t="s">
        <v>20</v>
      </c>
      <c r="E24" s="40">
        <v>38</v>
      </c>
      <c r="F24" s="41" t="s">
        <v>21</v>
      </c>
      <c r="G24" s="61" t="s">
        <v>24</v>
      </c>
      <c r="H24" s="61" t="s">
        <v>25</v>
      </c>
      <c r="I24" s="61" t="s">
        <v>12</v>
      </c>
      <c r="J24" s="62" t="s">
        <v>20</v>
      </c>
      <c r="K24" s="53" t="s">
        <v>21</v>
      </c>
      <c r="L24" s="64" t="s">
        <v>32</v>
      </c>
      <c r="M24" s="65"/>
      <c r="N24" s="66"/>
      <c r="O24" s="67">
        <f>'[1]SPTJ (2)'!X28</f>
        <v>0</v>
      </c>
      <c r="P24" s="25"/>
    </row>
    <row r="25" spans="1:21" ht="34.5" hidden="1" customHeight="1">
      <c r="A25" s="68"/>
      <c r="B25" s="49" t="s">
        <v>12</v>
      </c>
      <c r="C25" s="30" t="s">
        <v>19</v>
      </c>
      <c r="D25" s="30" t="s">
        <v>20</v>
      </c>
      <c r="E25" s="40">
        <v>38</v>
      </c>
      <c r="F25" s="41" t="s">
        <v>21</v>
      </c>
      <c r="G25" s="49" t="s">
        <v>24</v>
      </c>
      <c r="H25" s="49" t="s">
        <v>25</v>
      </c>
      <c r="I25" s="49" t="s">
        <v>12</v>
      </c>
      <c r="J25" s="41" t="s">
        <v>20</v>
      </c>
      <c r="K25" s="53" t="s">
        <v>33</v>
      </c>
      <c r="L25" s="64" t="s">
        <v>34</v>
      </c>
      <c r="M25" s="65"/>
      <c r="N25" s="66"/>
      <c r="O25" s="67">
        <f>'[1]SP3B (CPG)'!X31</f>
        <v>0</v>
      </c>
      <c r="P25" s="69"/>
    </row>
    <row r="26" spans="1:21" ht="29.45" hidden="1" customHeight="1">
      <c r="A26" s="68"/>
      <c r="B26" s="49" t="s">
        <v>12</v>
      </c>
      <c r="C26" s="30" t="s">
        <v>19</v>
      </c>
      <c r="D26" s="30" t="s">
        <v>20</v>
      </c>
      <c r="E26" s="40">
        <v>38</v>
      </c>
      <c r="F26" s="41" t="s">
        <v>21</v>
      </c>
      <c r="G26" s="49" t="s">
        <v>24</v>
      </c>
      <c r="H26" s="49" t="s">
        <v>25</v>
      </c>
      <c r="I26" s="49" t="s">
        <v>12</v>
      </c>
      <c r="J26" s="41" t="s">
        <v>20</v>
      </c>
      <c r="K26" s="53" t="s">
        <v>33</v>
      </c>
      <c r="L26" s="64" t="s">
        <v>35</v>
      </c>
      <c r="M26" s="65"/>
      <c r="N26" s="66"/>
      <c r="O26" s="67">
        <f>'[1]SPTJ (2)'!X34</f>
        <v>0</v>
      </c>
      <c r="P26" s="69"/>
    </row>
    <row r="27" spans="1:21" ht="34.5" hidden="1" customHeight="1">
      <c r="A27" s="68"/>
      <c r="B27" s="49" t="s">
        <v>12</v>
      </c>
      <c r="C27" s="30" t="s">
        <v>19</v>
      </c>
      <c r="D27" s="30" t="s">
        <v>20</v>
      </c>
      <c r="E27" s="40">
        <v>38</v>
      </c>
      <c r="F27" s="41" t="s">
        <v>21</v>
      </c>
      <c r="G27" s="49" t="s">
        <v>24</v>
      </c>
      <c r="H27" s="49" t="s">
        <v>25</v>
      </c>
      <c r="I27" s="49" t="s">
        <v>12</v>
      </c>
      <c r="J27" s="41" t="s">
        <v>20</v>
      </c>
      <c r="K27" s="53" t="s">
        <v>36</v>
      </c>
      <c r="L27" s="64" t="s">
        <v>37</v>
      </c>
      <c r="M27" s="65"/>
      <c r="N27" s="66"/>
      <c r="O27" s="66">
        <v>0</v>
      </c>
      <c r="P27" s="69"/>
    </row>
    <row r="28" spans="1:21" ht="9" hidden="1" customHeight="1">
      <c r="A28" s="68"/>
      <c r="B28" s="49"/>
      <c r="C28" s="30"/>
      <c r="D28" s="30"/>
      <c r="E28" s="40">
        <v>38</v>
      </c>
      <c r="F28" s="41" t="s">
        <v>21</v>
      </c>
      <c r="G28" s="49"/>
      <c r="H28" s="49"/>
      <c r="I28" s="49"/>
      <c r="J28" s="41"/>
      <c r="K28" s="53"/>
      <c r="L28" s="64"/>
      <c r="M28" s="65"/>
      <c r="N28" s="66"/>
      <c r="O28" s="66"/>
      <c r="P28" s="69"/>
    </row>
    <row r="29" spans="1:21">
      <c r="A29" s="20"/>
      <c r="B29" s="49" t="s">
        <v>12</v>
      </c>
      <c r="C29" s="30" t="s">
        <v>19</v>
      </c>
      <c r="D29" s="30" t="s">
        <v>20</v>
      </c>
      <c r="E29" s="40">
        <v>38</v>
      </c>
      <c r="F29" s="41" t="s">
        <v>21</v>
      </c>
      <c r="G29" s="49" t="s">
        <v>24</v>
      </c>
      <c r="H29" s="49" t="s">
        <v>25</v>
      </c>
      <c r="I29" s="49" t="s">
        <v>12</v>
      </c>
      <c r="J29" s="41" t="s">
        <v>38</v>
      </c>
      <c r="K29" s="53"/>
      <c r="L29" s="43" t="s">
        <v>39</v>
      </c>
      <c r="M29" s="60">
        <v>1079325000</v>
      </c>
      <c r="N29" s="70"/>
      <c r="O29" s="70">
        <f>O30</f>
        <v>146214720</v>
      </c>
      <c r="P29" s="25"/>
    </row>
    <row r="30" spans="1:21">
      <c r="A30" s="20"/>
      <c r="B30" s="34" t="s">
        <v>12</v>
      </c>
      <c r="C30" s="71" t="s">
        <v>19</v>
      </c>
      <c r="D30" s="71" t="s">
        <v>20</v>
      </c>
      <c r="E30" s="42">
        <v>38</v>
      </c>
      <c r="F30" s="53" t="s">
        <v>21</v>
      </c>
      <c r="G30" s="34" t="s">
        <v>24</v>
      </c>
      <c r="H30" s="34" t="s">
        <v>25</v>
      </c>
      <c r="I30" s="34" t="s">
        <v>12</v>
      </c>
      <c r="J30" s="53" t="s">
        <v>38</v>
      </c>
      <c r="K30" s="53" t="s">
        <v>20</v>
      </c>
      <c r="L30" s="72" t="s">
        <v>40</v>
      </c>
      <c r="M30" s="73">
        <v>1079325000</v>
      </c>
      <c r="N30" s="74"/>
      <c r="O30" s="74">
        <f>'[1]SPTJ (2)'!X42</f>
        <v>146214720</v>
      </c>
      <c r="P30" s="25"/>
    </row>
    <row r="31" spans="1:21" ht="6.75" customHeight="1">
      <c r="A31" s="20"/>
      <c r="B31" s="75"/>
      <c r="C31" s="75"/>
      <c r="D31" s="75"/>
      <c r="E31" s="42"/>
      <c r="F31" s="53"/>
      <c r="G31" s="75"/>
      <c r="H31" s="75"/>
      <c r="I31" s="75"/>
      <c r="J31" s="75"/>
      <c r="K31" s="75"/>
      <c r="L31" s="76"/>
      <c r="M31" s="77"/>
      <c r="N31" s="78"/>
      <c r="O31" s="79"/>
      <c r="P31" s="80"/>
    </row>
    <row r="32" spans="1:21">
      <c r="A32" s="81"/>
      <c r="B32" s="82">
        <v>1</v>
      </c>
      <c r="C32" s="83" t="s">
        <v>19</v>
      </c>
      <c r="D32" s="83" t="s">
        <v>20</v>
      </c>
      <c r="E32" s="40">
        <v>38</v>
      </c>
      <c r="F32" s="41" t="s">
        <v>21</v>
      </c>
      <c r="G32" s="82">
        <v>5</v>
      </c>
      <c r="H32" s="82">
        <v>2</v>
      </c>
      <c r="I32" s="82">
        <v>2</v>
      </c>
      <c r="J32" s="82"/>
      <c r="K32" s="84"/>
      <c r="L32" s="85" t="s">
        <v>26</v>
      </c>
      <c r="M32" s="86">
        <v>616422000</v>
      </c>
      <c r="N32" s="87"/>
      <c r="O32" s="70">
        <f>O33+O46+O54+O65+O69+O74+O91+O94+O98+O78+O81+O87+O101+O72+O61</f>
        <v>4136494</v>
      </c>
      <c r="P32" s="25"/>
      <c r="T32">
        <v>200000</v>
      </c>
    </row>
    <row r="33" spans="1:20">
      <c r="A33" s="81"/>
      <c r="B33" s="82">
        <v>1</v>
      </c>
      <c r="C33" s="83" t="s">
        <v>19</v>
      </c>
      <c r="D33" s="83" t="s">
        <v>20</v>
      </c>
      <c r="E33" s="40">
        <v>38</v>
      </c>
      <c r="F33" s="41" t="s">
        <v>21</v>
      </c>
      <c r="G33" s="82">
        <v>5</v>
      </c>
      <c r="H33" s="82">
        <v>2</v>
      </c>
      <c r="I33" s="82">
        <v>2</v>
      </c>
      <c r="J33" s="83" t="s">
        <v>20</v>
      </c>
      <c r="K33" s="88"/>
      <c r="L33" s="89" t="s">
        <v>41</v>
      </c>
      <c r="M33" s="90">
        <v>259285500</v>
      </c>
      <c r="N33" s="87"/>
      <c r="O33" s="70">
        <f>SUM(O34:O44)</f>
        <v>960000</v>
      </c>
      <c r="P33" s="25"/>
      <c r="Q33">
        <f>O33+O46+O54+O65+O69+O78+O94+O98</f>
        <v>4136494</v>
      </c>
      <c r="T33">
        <v>795000</v>
      </c>
    </row>
    <row r="34" spans="1:20" hidden="1">
      <c r="A34" s="81"/>
      <c r="B34" s="84">
        <v>1</v>
      </c>
      <c r="C34" s="88" t="s">
        <v>19</v>
      </c>
      <c r="D34" s="88" t="s">
        <v>20</v>
      </c>
      <c r="E34" s="42">
        <v>38</v>
      </c>
      <c r="F34" s="53" t="s">
        <v>21</v>
      </c>
      <c r="G34" s="84">
        <v>5</v>
      </c>
      <c r="H34" s="84">
        <v>2</v>
      </c>
      <c r="I34" s="84">
        <v>2</v>
      </c>
      <c r="J34" s="88" t="s">
        <v>20</v>
      </c>
      <c r="K34" s="88" t="s">
        <v>20</v>
      </c>
      <c r="L34" s="91" t="s">
        <v>42</v>
      </c>
      <c r="M34" s="92">
        <v>22243800</v>
      </c>
      <c r="N34" s="93"/>
      <c r="O34" s="67">
        <f>'[1]SP3B (CPG)'!X42</f>
        <v>0</v>
      </c>
      <c r="P34" s="25"/>
    </row>
    <row r="35" spans="1:20" hidden="1">
      <c r="A35" s="81"/>
      <c r="B35" s="84">
        <v>1</v>
      </c>
      <c r="C35" s="88" t="s">
        <v>19</v>
      </c>
      <c r="D35" s="88" t="s">
        <v>20</v>
      </c>
      <c r="E35" s="42">
        <v>38</v>
      </c>
      <c r="F35" s="53" t="s">
        <v>21</v>
      </c>
      <c r="G35" s="84">
        <v>5</v>
      </c>
      <c r="H35" s="84">
        <v>2</v>
      </c>
      <c r="I35" s="84">
        <v>2</v>
      </c>
      <c r="J35" s="88" t="s">
        <v>20</v>
      </c>
      <c r="K35" s="88" t="s">
        <v>43</v>
      </c>
      <c r="L35" s="91" t="s">
        <v>44</v>
      </c>
      <c r="M35" s="94">
        <v>2935000</v>
      </c>
      <c r="N35" s="95"/>
      <c r="O35" s="67">
        <f>'[1]SP3B (CPG)'!X43</f>
        <v>0</v>
      </c>
      <c r="P35" s="25"/>
    </row>
    <row r="36" spans="1:20" hidden="1">
      <c r="A36" s="81"/>
      <c r="B36" s="84">
        <v>1</v>
      </c>
      <c r="C36" s="88" t="s">
        <v>19</v>
      </c>
      <c r="D36" s="88" t="s">
        <v>20</v>
      </c>
      <c r="E36" s="42">
        <v>38</v>
      </c>
      <c r="F36" s="53" t="s">
        <v>21</v>
      </c>
      <c r="G36" s="84">
        <v>5</v>
      </c>
      <c r="H36" s="84">
        <v>2</v>
      </c>
      <c r="I36" s="84">
        <v>2</v>
      </c>
      <c r="J36" s="88" t="s">
        <v>20</v>
      </c>
      <c r="K36" s="88" t="s">
        <v>15</v>
      </c>
      <c r="L36" s="91" t="s">
        <v>45</v>
      </c>
      <c r="M36" s="92">
        <v>990000</v>
      </c>
      <c r="N36" s="96"/>
      <c r="O36" s="97">
        <f>'[1]SPTJ (2)'!X48</f>
        <v>0</v>
      </c>
      <c r="P36" s="25"/>
      <c r="Q36" s="47"/>
      <c r="T36">
        <v>240000</v>
      </c>
    </row>
    <row r="37" spans="1:20" ht="30" hidden="1">
      <c r="A37" s="81"/>
      <c r="B37" s="84">
        <v>1</v>
      </c>
      <c r="C37" s="88" t="s">
        <v>19</v>
      </c>
      <c r="D37" s="88" t="s">
        <v>20</v>
      </c>
      <c r="E37" s="42">
        <v>38</v>
      </c>
      <c r="F37" s="53" t="s">
        <v>21</v>
      </c>
      <c r="G37" s="84">
        <v>5</v>
      </c>
      <c r="H37" s="84">
        <v>2</v>
      </c>
      <c r="I37" s="84">
        <v>2</v>
      </c>
      <c r="J37" s="88" t="s">
        <v>20</v>
      </c>
      <c r="K37" s="88" t="s">
        <v>21</v>
      </c>
      <c r="L37" s="91" t="s">
        <v>46</v>
      </c>
      <c r="M37" s="92">
        <v>7422700</v>
      </c>
      <c r="N37" s="96"/>
      <c r="O37" s="98">
        <f>'[1]SP3B (CPG)'!X45</f>
        <v>0</v>
      </c>
      <c r="P37" s="25"/>
      <c r="Q37" s="47"/>
      <c r="R37" s="47"/>
    </row>
    <row r="38" spans="1:20" hidden="1">
      <c r="A38" s="20"/>
      <c r="B38" s="84">
        <v>1</v>
      </c>
      <c r="C38" s="88" t="s">
        <v>19</v>
      </c>
      <c r="D38" s="88" t="s">
        <v>20</v>
      </c>
      <c r="E38" s="42">
        <v>38</v>
      </c>
      <c r="F38" s="53" t="s">
        <v>21</v>
      </c>
      <c r="G38" s="84">
        <v>5</v>
      </c>
      <c r="H38" s="84">
        <v>2</v>
      </c>
      <c r="I38" s="84">
        <v>2</v>
      </c>
      <c r="J38" s="88" t="s">
        <v>20</v>
      </c>
      <c r="K38" s="88" t="s">
        <v>47</v>
      </c>
      <c r="L38" s="99" t="s">
        <v>48</v>
      </c>
      <c r="M38" s="100">
        <v>600000</v>
      </c>
      <c r="N38" s="101"/>
      <c r="O38" s="98">
        <f>'[1]SPTJ (2)'!X49</f>
        <v>0</v>
      </c>
      <c r="P38" s="25"/>
      <c r="Q38" s="47"/>
    </row>
    <row r="39" spans="1:20" hidden="1">
      <c r="A39" s="20"/>
      <c r="B39" s="84">
        <v>1</v>
      </c>
      <c r="C39" s="88" t="s">
        <v>19</v>
      </c>
      <c r="D39" s="88" t="s">
        <v>20</v>
      </c>
      <c r="E39" s="42">
        <v>38</v>
      </c>
      <c r="F39" s="53" t="s">
        <v>21</v>
      </c>
      <c r="G39" s="84">
        <v>5</v>
      </c>
      <c r="H39" s="84">
        <v>2</v>
      </c>
      <c r="I39" s="84">
        <v>2</v>
      </c>
      <c r="J39" s="88" t="s">
        <v>20</v>
      </c>
      <c r="K39" s="88" t="str">
        <f>'[1]SPTJ (2)'!V51</f>
        <v>08</v>
      </c>
      <c r="L39" s="102" t="str">
        <f>'[1]SPTJ (2)'!W51</f>
        <v>Belanja Pengisian tabung gas</v>
      </c>
      <c r="M39" s="103">
        <v>1350000</v>
      </c>
      <c r="N39" s="101"/>
      <c r="O39" s="98">
        <f>'[1]SP3B (CPG)'!X47</f>
        <v>0</v>
      </c>
      <c r="P39" s="25"/>
      <c r="Q39" s="47"/>
      <c r="R39" s="47"/>
    </row>
    <row r="40" spans="1:20">
      <c r="A40" s="81"/>
      <c r="B40" s="84">
        <v>2</v>
      </c>
      <c r="C40" s="88" t="s">
        <v>19</v>
      </c>
      <c r="D40" s="88" t="s">
        <v>20</v>
      </c>
      <c r="E40" s="42">
        <v>38</v>
      </c>
      <c r="F40" s="53" t="s">
        <v>21</v>
      </c>
      <c r="G40" s="84">
        <v>5</v>
      </c>
      <c r="H40" s="84">
        <v>2</v>
      </c>
      <c r="I40" s="84">
        <v>2</v>
      </c>
      <c r="J40" s="88" t="s">
        <v>20</v>
      </c>
      <c r="K40" s="88">
        <v>10</v>
      </c>
      <c r="L40" s="91" t="str">
        <f>'[1]SPTJ (2)'!W52</f>
        <v xml:space="preserve">Belanja BBM dan Pelumas Kendaraan </v>
      </c>
      <c r="M40" s="92">
        <v>9000000</v>
      </c>
      <c r="N40" s="96"/>
      <c r="O40" s="98">
        <f>'[1]SP3B (CPG)'!X48</f>
        <v>660000</v>
      </c>
      <c r="P40" s="25"/>
      <c r="Q40" s="47"/>
      <c r="R40" s="47"/>
    </row>
    <row r="41" spans="1:20" ht="18.75" hidden="1" customHeight="1">
      <c r="A41" s="81"/>
      <c r="B41" s="84">
        <v>1</v>
      </c>
      <c r="C41" s="88" t="s">
        <v>19</v>
      </c>
      <c r="D41" s="88" t="s">
        <v>20</v>
      </c>
      <c r="E41" s="42">
        <v>38</v>
      </c>
      <c r="F41" s="53" t="s">
        <v>21</v>
      </c>
      <c r="G41" s="84">
        <v>5</v>
      </c>
      <c r="H41" s="84">
        <v>2</v>
      </c>
      <c r="I41" s="84">
        <v>2</v>
      </c>
      <c r="J41" s="88" t="s">
        <v>20</v>
      </c>
      <c r="K41" s="88">
        <v>11</v>
      </c>
      <c r="L41" s="91" t="str">
        <f>'[1]SP3B (CPG)'!W50</f>
        <v>Belanja Bahan Kebutuhan Medis</v>
      </c>
      <c r="M41" s="92">
        <v>179892000</v>
      </c>
      <c r="N41" s="78"/>
      <c r="O41" s="98">
        <f>'[1]SP3B (CPG)'!X50</f>
        <v>0</v>
      </c>
      <c r="P41" s="25"/>
    </row>
    <row r="42" spans="1:20" hidden="1">
      <c r="A42" s="81"/>
      <c r="B42" s="84">
        <v>1</v>
      </c>
      <c r="C42" s="88" t="s">
        <v>19</v>
      </c>
      <c r="D42" s="88" t="s">
        <v>20</v>
      </c>
      <c r="E42" s="42">
        <v>38</v>
      </c>
      <c r="F42" s="53" t="s">
        <v>21</v>
      </c>
      <c r="G42" s="84">
        <v>5</v>
      </c>
      <c r="H42" s="84">
        <v>2</v>
      </c>
      <c r="I42" s="84">
        <v>2</v>
      </c>
      <c r="J42" s="88" t="s">
        <v>20</v>
      </c>
      <c r="K42" s="88">
        <v>12</v>
      </c>
      <c r="L42" s="91" t="str">
        <f>'[1]SP3B (CPG)'!W49</f>
        <v>Belanja Pakai Habis Peralatan Rumah Tangga</v>
      </c>
      <c r="M42" s="92">
        <v>4932000</v>
      </c>
      <c r="N42" s="78"/>
      <c r="O42" s="98">
        <f>'[1]SPTJ (2)'!X53</f>
        <v>0</v>
      </c>
      <c r="P42" s="25"/>
    </row>
    <row r="43" spans="1:20" hidden="1">
      <c r="A43" s="81"/>
      <c r="B43" s="84">
        <v>1</v>
      </c>
      <c r="C43" s="88" t="s">
        <v>19</v>
      </c>
      <c r="D43" s="88" t="s">
        <v>20</v>
      </c>
      <c r="E43" s="42">
        <v>38</v>
      </c>
      <c r="F43" s="53" t="s">
        <v>21</v>
      </c>
      <c r="G43" s="84">
        <v>5</v>
      </c>
      <c r="H43" s="84">
        <v>2</v>
      </c>
      <c r="I43" s="84">
        <v>2</v>
      </c>
      <c r="J43" s="88" t="s">
        <v>20</v>
      </c>
      <c r="K43" s="88">
        <v>15</v>
      </c>
      <c r="L43" s="91" t="str">
        <f>'[1]SP3B (CPG)'!W51</f>
        <v xml:space="preserve">belanja cinderamata puskesmas </v>
      </c>
      <c r="M43" s="92">
        <v>10000000</v>
      </c>
      <c r="N43" s="78"/>
      <c r="O43" s="98">
        <f>'[1]SPTJ (2)'!X55</f>
        <v>0</v>
      </c>
      <c r="P43" s="25"/>
    </row>
    <row r="44" spans="1:20">
      <c r="A44" s="81"/>
      <c r="B44" s="84">
        <v>1</v>
      </c>
      <c r="C44" s="88" t="s">
        <v>19</v>
      </c>
      <c r="D44" s="88" t="s">
        <v>20</v>
      </c>
      <c r="E44" s="42">
        <v>38</v>
      </c>
      <c r="F44" s="53" t="s">
        <v>21</v>
      </c>
      <c r="G44" s="84">
        <v>5</v>
      </c>
      <c r="H44" s="84">
        <v>2</v>
      </c>
      <c r="I44" s="84">
        <v>2</v>
      </c>
      <c r="J44" s="88" t="s">
        <v>20</v>
      </c>
      <c r="K44" s="88">
        <v>16</v>
      </c>
      <c r="L44" s="91" t="str">
        <f>'[1]SPTJ (2)'!W56</f>
        <v>Belanja dokumentasi dan media periklanan</v>
      </c>
      <c r="M44" s="92">
        <v>6900000</v>
      </c>
      <c r="N44" s="78"/>
      <c r="O44" s="98">
        <f>'[1]SP3B (CPG)'!X52</f>
        <v>300000</v>
      </c>
      <c r="P44" s="25"/>
      <c r="T44">
        <v>5000</v>
      </c>
    </row>
    <row r="45" spans="1:20" ht="6.75" customHeight="1">
      <c r="A45" s="81"/>
      <c r="B45" s="84"/>
      <c r="C45" s="88"/>
      <c r="D45" s="88"/>
      <c r="E45" s="42"/>
      <c r="F45" s="53"/>
      <c r="G45" s="84"/>
      <c r="H45" s="84"/>
      <c r="I45" s="84"/>
      <c r="J45" s="88"/>
      <c r="K45" s="88"/>
      <c r="L45" s="91"/>
      <c r="M45" s="92"/>
      <c r="N45" s="87"/>
      <c r="O45" s="70"/>
      <c r="P45" s="25"/>
      <c r="T45">
        <v>400000</v>
      </c>
    </row>
    <row r="46" spans="1:20">
      <c r="A46" s="81"/>
      <c r="B46" s="82">
        <v>1</v>
      </c>
      <c r="C46" s="83" t="s">
        <v>19</v>
      </c>
      <c r="D46" s="83" t="s">
        <v>20</v>
      </c>
      <c r="E46" s="40">
        <v>38</v>
      </c>
      <c r="F46" s="41" t="s">
        <v>21</v>
      </c>
      <c r="G46" s="82">
        <v>5</v>
      </c>
      <c r="H46" s="82">
        <v>2</v>
      </c>
      <c r="I46" s="82">
        <v>2</v>
      </c>
      <c r="J46" s="83" t="s">
        <v>19</v>
      </c>
      <c r="K46" s="88"/>
      <c r="L46" s="89" t="s">
        <v>49</v>
      </c>
      <c r="M46" s="90">
        <v>26480000</v>
      </c>
      <c r="N46" s="104"/>
      <c r="O46" s="70">
        <f>O47+O48+O49</f>
        <v>540000</v>
      </c>
      <c r="P46" s="25"/>
      <c r="T46">
        <v>750000</v>
      </c>
    </row>
    <row r="47" spans="1:20" hidden="1">
      <c r="A47" s="81"/>
      <c r="B47" s="84">
        <v>1</v>
      </c>
      <c r="C47" s="88" t="s">
        <v>19</v>
      </c>
      <c r="D47" s="88" t="s">
        <v>20</v>
      </c>
      <c r="E47" s="42">
        <v>38</v>
      </c>
      <c r="F47" s="53" t="s">
        <v>21</v>
      </c>
      <c r="G47" s="84">
        <v>5</v>
      </c>
      <c r="H47" s="84">
        <v>2</v>
      </c>
      <c r="I47" s="84">
        <v>2</v>
      </c>
      <c r="J47" s="88" t="s">
        <v>19</v>
      </c>
      <c r="K47" s="88" t="s">
        <v>15</v>
      </c>
      <c r="L47" s="91" t="s">
        <v>50</v>
      </c>
      <c r="M47" s="92">
        <v>20000000</v>
      </c>
      <c r="N47" s="104"/>
      <c r="O47" s="74"/>
      <c r="P47" s="25"/>
      <c r="S47" t="s">
        <v>51</v>
      </c>
    </row>
    <row r="48" spans="1:20" hidden="1">
      <c r="A48" s="81"/>
      <c r="B48" s="84">
        <v>1</v>
      </c>
      <c r="C48" s="88" t="s">
        <v>19</v>
      </c>
      <c r="D48" s="88" t="s">
        <v>20</v>
      </c>
      <c r="E48" s="42">
        <v>38</v>
      </c>
      <c r="F48" s="53" t="s">
        <v>21</v>
      </c>
      <c r="G48" s="84">
        <v>5</v>
      </c>
      <c r="H48" s="84">
        <v>2</v>
      </c>
      <c r="I48" s="84">
        <v>2</v>
      </c>
      <c r="J48" s="88" t="s">
        <v>19</v>
      </c>
      <c r="K48" s="88" t="s">
        <v>21</v>
      </c>
      <c r="L48" s="91" t="s">
        <v>52</v>
      </c>
      <c r="M48" s="92"/>
      <c r="N48" s="78"/>
      <c r="O48" s="38">
        <f>'[1]SPTJ (2)'!X60</f>
        <v>0</v>
      </c>
      <c r="P48" s="25"/>
    </row>
    <row r="49" spans="1:23">
      <c r="A49" s="81"/>
      <c r="B49" s="84">
        <v>1</v>
      </c>
      <c r="C49" s="88" t="s">
        <v>19</v>
      </c>
      <c r="D49" s="88" t="s">
        <v>20</v>
      </c>
      <c r="E49" s="42">
        <v>38</v>
      </c>
      <c r="F49" s="53" t="s">
        <v>21</v>
      </c>
      <c r="G49" s="84">
        <v>5</v>
      </c>
      <c r="H49" s="84">
        <v>2</v>
      </c>
      <c r="I49" s="84">
        <v>2</v>
      </c>
      <c r="J49" s="88" t="s">
        <v>19</v>
      </c>
      <c r="K49" s="88" t="s">
        <v>33</v>
      </c>
      <c r="L49" s="91" t="s">
        <v>53</v>
      </c>
      <c r="M49" s="92">
        <v>6480000</v>
      </c>
      <c r="N49" s="87"/>
      <c r="O49" s="74">
        <f>O50+O51+O52</f>
        <v>540000</v>
      </c>
      <c r="P49" s="25"/>
      <c r="T49">
        <f>SUM(T32:T48)</f>
        <v>2390000</v>
      </c>
    </row>
    <row r="50" spans="1:23" hidden="1">
      <c r="A50" s="81"/>
      <c r="B50" s="84"/>
      <c r="C50" s="88"/>
      <c r="D50" s="88"/>
      <c r="E50" s="42">
        <v>38</v>
      </c>
      <c r="F50" s="53" t="s">
        <v>21</v>
      </c>
      <c r="G50" s="84"/>
      <c r="H50" s="84"/>
      <c r="I50" s="84"/>
      <c r="J50" s="88"/>
      <c r="K50" s="88"/>
      <c r="L50" s="91" t="s">
        <v>54</v>
      </c>
      <c r="M50" s="92"/>
      <c r="N50" s="87"/>
      <c r="O50" s="74"/>
      <c r="P50" s="25"/>
      <c r="W50">
        <v>105137500</v>
      </c>
    </row>
    <row r="51" spans="1:23" hidden="1">
      <c r="A51" s="81"/>
      <c r="B51" s="84"/>
      <c r="C51" s="88"/>
      <c r="D51" s="88"/>
      <c r="E51" s="42">
        <v>38</v>
      </c>
      <c r="F51" s="53" t="s">
        <v>21</v>
      </c>
      <c r="G51" s="84"/>
      <c r="H51" s="84"/>
      <c r="I51" s="84"/>
      <c r="J51" s="88"/>
      <c r="K51" s="88"/>
      <c r="L51" s="91" t="s">
        <v>55</v>
      </c>
      <c r="M51" s="92"/>
      <c r="N51" s="104"/>
      <c r="O51" s="74">
        <f>'[1]SPTJ (2)'!X61</f>
        <v>540000</v>
      </c>
      <c r="P51" s="25"/>
      <c r="W51">
        <v>70221600</v>
      </c>
    </row>
    <row r="52" spans="1:23" hidden="1">
      <c r="A52" s="81"/>
      <c r="B52" s="84"/>
      <c r="C52" s="88"/>
      <c r="D52" s="88"/>
      <c r="E52" s="42">
        <v>38</v>
      </c>
      <c r="F52" s="53" t="s">
        <v>21</v>
      </c>
      <c r="G52" s="84"/>
      <c r="H52" s="84"/>
      <c r="I52" s="84"/>
      <c r="J52" s="88"/>
      <c r="K52" s="88"/>
      <c r="L52" s="91" t="s">
        <v>56</v>
      </c>
      <c r="M52" s="94"/>
      <c r="N52" s="105"/>
      <c r="O52" s="74">
        <v>0</v>
      </c>
      <c r="P52" s="25"/>
      <c r="W52">
        <f>W50-W51</f>
        <v>34915900</v>
      </c>
    </row>
    <row r="53" spans="1:23" ht="6.75" customHeight="1">
      <c r="A53" s="81"/>
      <c r="B53" s="84"/>
      <c r="C53" s="88"/>
      <c r="D53" s="88"/>
      <c r="E53" s="42"/>
      <c r="F53" s="53"/>
      <c r="G53" s="84"/>
      <c r="H53" s="84"/>
      <c r="I53" s="84"/>
      <c r="J53" s="88"/>
      <c r="K53" s="88"/>
      <c r="L53" s="91"/>
      <c r="M53" s="92"/>
      <c r="N53" s="104"/>
      <c r="O53" s="74"/>
      <c r="P53" s="25"/>
    </row>
    <row r="54" spans="1:23">
      <c r="A54" s="81"/>
      <c r="B54" s="82">
        <v>1</v>
      </c>
      <c r="C54" s="83" t="s">
        <v>19</v>
      </c>
      <c r="D54" s="83" t="s">
        <v>20</v>
      </c>
      <c r="E54" s="40">
        <v>38</v>
      </c>
      <c r="F54" s="41" t="s">
        <v>21</v>
      </c>
      <c r="G54" s="82">
        <v>5</v>
      </c>
      <c r="H54" s="82">
        <v>2</v>
      </c>
      <c r="I54" s="82">
        <v>2</v>
      </c>
      <c r="J54" s="83" t="s">
        <v>43</v>
      </c>
      <c r="K54" s="88"/>
      <c r="L54" s="89" t="s">
        <v>57</v>
      </c>
      <c r="M54" s="90">
        <v>27160000</v>
      </c>
      <c r="N54" s="104"/>
      <c r="O54" s="70">
        <f>O55+O56+O57+O58+O60+O59</f>
        <v>636494</v>
      </c>
      <c r="P54" s="25"/>
    </row>
    <row r="55" spans="1:23" hidden="1">
      <c r="A55" s="81"/>
      <c r="B55" s="84">
        <v>1</v>
      </c>
      <c r="C55" s="88" t="s">
        <v>19</v>
      </c>
      <c r="D55" s="88" t="s">
        <v>20</v>
      </c>
      <c r="E55" s="42">
        <v>38</v>
      </c>
      <c r="F55" s="53" t="s">
        <v>21</v>
      </c>
      <c r="G55" s="84">
        <v>5</v>
      </c>
      <c r="H55" s="84">
        <v>2</v>
      </c>
      <c r="I55" s="84">
        <v>2</v>
      </c>
      <c r="J55" s="88" t="s">
        <v>43</v>
      </c>
      <c r="K55" s="88" t="s">
        <v>20</v>
      </c>
      <c r="L55" s="106" t="s">
        <v>58</v>
      </c>
      <c r="M55" s="92"/>
      <c r="N55" s="104"/>
      <c r="O55" s="74">
        <v>0</v>
      </c>
      <c r="P55" s="25"/>
    </row>
    <row r="56" spans="1:23" hidden="1">
      <c r="A56" s="81"/>
      <c r="B56" s="84">
        <v>1</v>
      </c>
      <c r="C56" s="88" t="s">
        <v>19</v>
      </c>
      <c r="D56" s="88" t="s">
        <v>20</v>
      </c>
      <c r="E56" s="42">
        <v>38</v>
      </c>
      <c r="F56" s="53" t="s">
        <v>21</v>
      </c>
      <c r="G56" s="84">
        <v>5</v>
      </c>
      <c r="H56" s="84">
        <v>2</v>
      </c>
      <c r="I56" s="84">
        <v>2</v>
      </c>
      <c r="J56" s="88" t="s">
        <v>43</v>
      </c>
      <c r="K56" s="88" t="s">
        <v>20</v>
      </c>
      <c r="L56" s="106" t="s">
        <v>59</v>
      </c>
      <c r="M56" s="92"/>
      <c r="N56" s="104"/>
      <c r="O56" s="74">
        <v>0</v>
      </c>
      <c r="P56" s="25"/>
    </row>
    <row r="57" spans="1:23">
      <c r="A57" s="81"/>
      <c r="B57" s="84">
        <v>1</v>
      </c>
      <c r="C57" s="88" t="s">
        <v>19</v>
      </c>
      <c r="D57" s="88" t="s">
        <v>20</v>
      </c>
      <c r="E57" s="42">
        <v>38</v>
      </c>
      <c r="F57" s="53" t="s">
        <v>21</v>
      </c>
      <c r="G57" s="84">
        <v>5</v>
      </c>
      <c r="H57" s="84">
        <v>2</v>
      </c>
      <c r="I57" s="84">
        <v>2</v>
      </c>
      <c r="J57" s="88" t="s">
        <v>43</v>
      </c>
      <c r="K57" s="88" t="s">
        <v>33</v>
      </c>
      <c r="L57" s="91" t="s">
        <v>60</v>
      </c>
      <c r="M57" s="92">
        <v>12000000</v>
      </c>
      <c r="N57" s="104"/>
      <c r="O57" s="74">
        <f>'[1]SP3B (CPG)'!X66</f>
        <v>627794</v>
      </c>
      <c r="P57" s="25"/>
    </row>
    <row r="58" spans="1:23">
      <c r="A58" s="81"/>
      <c r="B58" s="84">
        <v>1</v>
      </c>
      <c r="C58" s="88" t="s">
        <v>19</v>
      </c>
      <c r="D58" s="88" t="s">
        <v>20</v>
      </c>
      <c r="E58" s="42">
        <v>38</v>
      </c>
      <c r="F58" s="53" t="s">
        <v>21</v>
      </c>
      <c r="G58" s="84">
        <v>5</v>
      </c>
      <c r="H58" s="84">
        <v>2</v>
      </c>
      <c r="I58" s="84">
        <v>2</v>
      </c>
      <c r="J58" s="88" t="s">
        <v>43</v>
      </c>
      <c r="K58" s="88" t="s">
        <v>36</v>
      </c>
      <c r="L58" s="91" t="s">
        <v>61</v>
      </c>
      <c r="M58" s="92">
        <v>560000</v>
      </c>
      <c r="N58" s="104"/>
      <c r="O58" s="38">
        <f>'[1]SPTJ (2)'!X70</f>
        <v>8700</v>
      </c>
      <c r="P58" s="25"/>
    </row>
    <row r="59" spans="1:23" hidden="1">
      <c r="A59" s="81"/>
      <c r="B59" s="84">
        <v>1</v>
      </c>
      <c r="C59" s="88" t="s">
        <v>19</v>
      </c>
      <c r="D59" s="88" t="s">
        <v>20</v>
      </c>
      <c r="E59" s="42">
        <v>38</v>
      </c>
      <c r="F59" s="53" t="s">
        <v>21</v>
      </c>
      <c r="G59" s="84">
        <v>5</v>
      </c>
      <c r="H59" s="84">
        <v>2</v>
      </c>
      <c r="I59" s="84">
        <v>2</v>
      </c>
      <c r="J59" s="88" t="s">
        <v>43</v>
      </c>
      <c r="K59" s="88" t="s">
        <v>36</v>
      </c>
      <c r="L59" s="91" t="s">
        <v>62</v>
      </c>
      <c r="M59" s="92"/>
      <c r="N59" s="104"/>
      <c r="O59" s="38">
        <f>'[1]SPTJ (2)'!X71</f>
        <v>0</v>
      </c>
      <c r="P59" s="25"/>
    </row>
    <row r="60" spans="1:23" s="118" customFormat="1" ht="30" hidden="1" customHeight="1">
      <c r="A60" s="107"/>
      <c r="B60" s="108">
        <v>1</v>
      </c>
      <c r="C60" s="109" t="s">
        <v>19</v>
      </c>
      <c r="D60" s="109" t="s">
        <v>20</v>
      </c>
      <c r="E60" s="110">
        <v>38</v>
      </c>
      <c r="F60" s="111" t="s">
        <v>21</v>
      </c>
      <c r="G60" s="108">
        <v>5</v>
      </c>
      <c r="H60" s="108">
        <v>2</v>
      </c>
      <c r="I60" s="108">
        <v>2</v>
      </c>
      <c r="J60" s="112" t="s">
        <v>43</v>
      </c>
      <c r="K60" s="112">
        <v>12</v>
      </c>
      <c r="L60" s="113" t="str">
        <f>'[1]SPTJ (2)'!W72</f>
        <v>Belanja pemeliharaan peralatan dan perlengkapan kantor</v>
      </c>
      <c r="M60" s="114">
        <v>14600000</v>
      </c>
      <c r="N60" s="115"/>
      <c r="O60" s="116">
        <f>'[1]SP3B (CPG)'!X69</f>
        <v>0</v>
      </c>
      <c r="P60" s="117"/>
    </row>
    <row r="61" spans="1:23" hidden="1">
      <c r="A61" s="81"/>
      <c r="B61" s="84">
        <v>1</v>
      </c>
      <c r="C61" s="88" t="s">
        <v>19</v>
      </c>
      <c r="D61" s="88" t="s">
        <v>20</v>
      </c>
      <c r="E61" s="42">
        <v>38</v>
      </c>
      <c r="F61" s="53" t="s">
        <v>21</v>
      </c>
      <c r="G61" s="84">
        <v>5</v>
      </c>
      <c r="H61" s="84">
        <v>2</v>
      </c>
      <c r="I61" s="84">
        <v>2</v>
      </c>
      <c r="J61" s="88" t="str">
        <f>'[1]SPTJ (2)'!U73</f>
        <v>05</v>
      </c>
      <c r="K61" s="88"/>
      <c r="L61" s="119" t="str">
        <f>'[1]SPTJ (2)'!W73</f>
        <v>Belanja Perawatan Kendaraan Bermotor</v>
      </c>
      <c r="M61" s="90">
        <v>20600000</v>
      </c>
      <c r="N61" s="104"/>
      <c r="O61" s="120">
        <f>O63+O64+O62</f>
        <v>0</v>
      </c>
      <c r="P61" s="25"/>
      <c r="U61">
        <f>13*75000</f>
        <v>975000</v>
      </c>
    </row>
    <row r="62" spans="1:23" hidden="1">
      <c r="A62" s="81"/>
      <c r="B62" s="121">
        <v>1</v>
      </c>
      <c r="C62" s="122" t="s">
        <v>19</v>
      </c>
      <c r="D62" s="122" t="s">
        <v>20</v>
      </c>
      <c r="E62" s="42">
        <v>38</v>
      </c>
      <c r="F62" s="53" t="s">
        <v>21</v>
      </c>
      <c r="G62" s="121">
        <v>5</v>
      </c>
      <c r="H62" s="121">
        <v>2</v>
      </c>
      <c r="I62" s="121">
        <v>2</v>
      </c>
      <c r="J62" s="88" t="str">
        <f>'[1]SPTJ (2)'!U74</f>
        <v>05</v>
      </c>
      <c r="K62" s="88" t="str">
        <f>'[1]SPTJ (2)'!V74</f>
        <v>01</v>
      </c>
      <c r="L62" s="102" t="str">
        <f>'[1]SPTJ (2)'!W74</f>
        <v xml:space="preserve">Belanja Jasa Servis </v>
      </c>
      <c r="M62" s="123">
        <v>5200000</v>
      </c>
      <c r="N62" s="87"/>
      <c r="O62" s="74">
        <f>'[1]SP3B (CPG)'!X71</f>
        <v>0</v>
      </c>
      <c r="P62" s="25"/>
    </row>
    <row r="63" spans="1:23" hidden="1">
      <c r="A63" s="81"/>
      <c r="B63" s="121">
        <v>1</v>
      </c>
      <c r="C63" s="122" t="s">
        <v>19</v>
      </c>
      <c r="D63" s="122" t="s">
        <v>20</v>
      </c>
      <c r="E63" s="42">
        <v>38</v>
      </c>
      <c r="F63" s="53" t="s">
        <v>21</v>
      </c>
      <c r="G63" s="121">
        <v>5</v>
      </c>
      <c r="H63" s="121">
        <v>2</v>
      </c>
      <c r="I63" s="121">
        <v>2</v>
      </c>
      <c r="J63" s="88" t="str">
        <f>'[1]SPTJ (2)'!U75</f>
        <v>05</v>
      </c>
      <c r="K63" s="88" t="str">
        <f>'[1]SPTJ (2)'!V75</f>
        <v>04</v>
      </c>
      <c r="L63" s="102" t="str">
        <f>'[1]SPTJ (2)'!W75</f>
        <v>STNK untuk Mobil Ambulance</v>
      </c>
      <c r="M63" s="123">
        <v>3000000</v>
      </c>
      <c r="N63" s="87"/>
      <c r="O63" s="74">
        <f>'[1]SP3B (CPG)'!X72</f>
        <v>0</v>
      </c>
      <c r="P63" s="25"/>
    </row>
    <row r="64" spans="1:23" ht="6.75" customHeight="1">
      <c r="A64" s="81"/>
      <c r="B64" s="84"/>
      <c r="C64" s="88"/>
      <c r="D64" s="88"/>
      <c r="E64" s="42"/>
      <c r="F64" s="53"/>
      <c r="G64" s="84"/>
      <c r="H64" s="84"/>
      <c r="I64" s="84"/>
      <c r="J64" s="88"/>
      <c r="K64" s="88"/>
      <c r="L64" s="91"/>
      <c r="M64" s="92"/>
      <c r="N64" s="104"/>
      <c r="O64" s="38"/>
      <c r="P64" s="25"/>
    </row>
    <row r="65" spans="1:21">
      <c r="A65" s="81"/>
      <c r="B65" s="84">
        <v>1</v>
      </c>
      <c r="C65" s="88" t="s">
        <v>19</v>
      </c>
      <c r="D65" s="88" t="s">
        <v>20</v>
      </c>
      <c r="E65" s="42">
        <v>38</v>
      </c>
      <c r="F65" s="53" t="s">
        <v>21</v>
      </c>
      <c r="G65" s="84">
        <v>5</v>
      </c>
      <c r="H65" s="84">
        <v>2</v>
      </c>
      <c r="I65" s="84">
        <v>2</v>
      </c>
      <c r="J65" s="88" t="s">
        <v>33</v>
      </c>
      <c r="K65" s="88"/>
      <c r="L65" s="89" t="s">
        <v>63</v>
      </c>
      <c r="M65" s="90">
        <v>110946500</v>
      </c>
      <c r="N65" s="104"/>
      <c r="O65" s="120">
        <f>O66+O67</f>
        <v>500000</v>
      </c>
      <c r="P65" s="25"/>
      <c r="U65">
        <f>13*75000</f>
        <v>975000</v>
      </c>
    </row>
    <row r="66" spans="1:21">
      <c r="A66" s="81"/>
      <c r="B66" s="121">
        <v>1</v>
      </c>
      <c r="C66" s="122" t="s">
        <v>19</v>
      </c>
      <c r="D66" s="122" t="s">
        <v>20</v>
      </c>
      <c r="E66" s="42">
        <v>38</v>
      </c>
      <c r="F66" s="53" t="s">
        <v>21</v>
      </c>
      <c r="G66" s="121">
        <v>5</v>
      </c>
      <c r="H66" s="121">
        <v>2</v>
      </c>
      <c r="I66" s="121">
        <v>2</v>
      </c>
      <c r="J66" s="122" t="s">
        <v>33</v>
      </c>
      <c r="K66" s="122" t="s">
        <v>20</v>
      </c>
      <c r="L66" s="124" t="s">
        <v>64</v>
      </c>
      <c r="M66" s="123">
        <v>104946500</v>
      </c>
      <c r="N66" s="87"/>
      <c r="O66" s="74">
        <f>'[1]SP3B (CPG)'!X75</f>
        <v>0</v>
      </c>
      <c r="P66" s="25"/>
    </row>
    <row r="67" spans="1:21">
      <c r="A67" s="81"/>
      <c r="B67" s="84">
        <v>1</v>
      </c>
      <c r="C67" s="88" t="s">
        <v>19</v>
      </c>
      <c r="D67" s="88" t="s">
        <v>20</v>
      </c>
      <c r="E67" s="42">
        <v>38</v>
      </c>
      <c r="F67" s="53" t="s">
        <v>21</v>
      </c>
      <c r="G67" s="84">
        <v>5</v>
      </c>
      <c r="H67" s="84">
        <v>2</v>
      </c>
      <c r="I67" s="84">
        <v>2</v>
      </c>
      <c r="J67" s="88" t="s">
        <v>33</v>
      </c>
      <c r="K67" s="88" t="s">
        <v>19</v>
      </c>
      <c r="L67" s="91" t="s">
        <v>65</v>
      </c>
      <c r="M67" s="92">
        <v>6000000</v>
      </c>
      <c r="N67" s="87"/>
      <c r="O67" s="74">
        <f>'[1]SPTJ (2)'!X81</f>
        <v>500000</v>
      </c>
      <c r="P67" s="25"/>
      <c r="U67">
        <f>75000*29</f>
        <v>2175000</v>
      </c>
    </row>
    <row r="68" spans="1:21" ht="6.75" customHeight="1">
      <c r="A68" s="81"/>
      <c r="B68" s="84"/>
      <c r="C68" s="88"/>
      <c r="D68" s="88"/>
      <c r="E68" s="42"/>
      <c r="F68" s="53"/>
      <c r="G68" s="84"/>
      <c r="H68" s="84"/>
      <c r="I68" s="84"/>
      <c r="J68" s="88"/>
      <c r="K68" s="88"/>
      <c r="L68" s="91"/>
      <c r="M68" s="92"/>
      <c r="N68" s="78"/>
      <c r="O68" s="67"/>
      <c r="P68" s="25"/>
    </row>
    <row r="69" spans="1:21">
      <c r="A69" s="81"/>
      <c r="B69" s="84">
        <v>1</v>
      </c>
      <c r="C69" s="88" t="s">
        <v>19</v>
      </c>
      <c r="D69" s="88" t="s">
        <v>20</v>
      </c>
      <c r="E69" s="42">
        <v>38</v>
      </c>
      <c r="F69" s="53" t="s">
        <v>21</v>
      </c>
      <c r="G69" s="84">
        <v>5</v>
      </c>
      <c r="H69" s="84">
        <v>2</v>
      </c>
      <c r="I69" s="84">
        <v>2</v>
      </c>
      <c r="J69" s="88">
        <v>11</v>
      </c>
      <c r="K69" s="88"/>
      <c r="L69" s="89" t="s">
        <v>66</v>
      </c>
      <c r="M69" s="90">
        <v>17800000</v>
      </c>
      <c r="N69" s="78"/>
      <c r="O69" s="120">
        <f>O70</f>
        <v>1500000</v>
      </c>
      <c r="P69" s="25"/>
      <c r="U69">
        <f>SUM(U65:U68)</f>
        <v>3150000</v>
      </c>
    </row>
    <row r="70" spans="1:21">
      <c r="A70" s="81"/>
      <c r="B70" s="84">
        <v>1</v>
      </c>
      <c r="C70" s="88" t="s">
        <v>19</v>
      </c>
      <c r="D70" s="88" t="s">
        <v>20</v>
      </c>
      <c r="E70" s="42">
        <v>38</v>
      </c>
      <c r="F70" s="53" t="s">
        <v>21</v>
      </c>
      <c r="G70" s="84">
        <v>5</v>
      </c>
      <c r="H70" s="84">
        <v>2</v>
      </c>
      <c r="I70" s="84">
        <v>2</v>
      </c>
      <c r="J70" s="88">
        <v>11</v>
      </c>
      <c r="K70" s="88" t="s">
        <v>19</v>
      </c>
      <c r="L70" s="91" t="s">
        <v>67</v>
      </c>
      <c r="M70" s="92">
        <v>17800000</v>
      </c>
      <c r="N70" s="93"/>
      <c r="O70" s="67">
        <f>'[1]SPTJ (2)'!X84</f>
        <v>1500000</v>
      </c>
      <c r="P70" s="25"/>
      <c r="R70" s="125">
        <v>300000</v>
      </c>
    </row>
    <row r="71" spans="1:21" ht="6.75" customHeight="1">
      <c r="A71" s="81"/>
      <c r="B71" s="84"/>
      <c r="C71" s="88"/>
      <c r="D71" s="88"/>
      <c r="E71" s="42"/>
      <c r="F71" s="53"/>
      <c r="G71" s="84"/>
      <c r="H71" s="84"/>
      <c r="I71" s="84"/>
      <c r="J71" s="88"/>
      <c r="K71" s="88"/>
      <c r="L71" s="91"/>
      <c r="M71" s="92"/>
      <c r="N71" s="78"/>
      <c r="O71" s="67">
        <v>0</v>
      </c>
      <c r="P71" s="25"/>
      <c r="R71" s="125">
        <v>225000</v>
      </c>
      <c r="U71">
        <v>750000</v>
      </c>
    </row>
    <row r="72" spans="1:21" hidden="1">
      <c r="A72" s="81"/>
      <c r="B72" s="84">
        <v>1</v>
      </c>
      <c r="C72" s="88" t="s">
        <v>19</v>
      </c>
      <c r="D72" s="88" t="s">
        <v>20</v>
      </c>
      <c r="E72" s="42"/>
      <c r="F72" s="53"/>
      <c r="G72" s="84">
        <v>5</v>
      </c>
      <c r="H72" s="84">
        <v>2</v>
      </c>
      <c r="I72" s="84">
        <v>2</v>
      </c>
      <c r="J72" s="88">
        <v>14</v>
      </c>
      <c r="K72" s="88"/>
      <c r="L72" s="89" t="str">
        <f>'[1]SPTJ (2)'!W87</f>
        <v>Belanja Pakaian khusus dan hari-hari tertentu</v>
      </c>
      <c r="M72" s="90"/>
      <c r="N72" s="126"/>
      <c r="O72" s="127">
        <f>O73</f>
        <v>0</v>
      </c>
      <c r="P72" s="25"/>
      <c r="R72" s="125">
        <v>450000</v>
      </c>
    </row>
    <row r="73" spans="1:21" hidden="1">
      <c r="A73" s="128"/>
      <c r="B73" s="84">
        <v>1</v>
      </c>
      <c r="C73" s="88" t="s">
        <v>19</v>
      </c>
      <c r="D73" s="88" t="s">
        <v>20</v>
      </c>
      <c r="E73" s="42"/>
      <c r="F73" s="53"/>
      <c r="G73" s="84">
        <v>5</v>
      </c>
      <c r="H73" s="84">
        <v>2</v>
      </c>
      <c r="I73" s="84">
        <v>2</v>
      </c>
      <c r="J73" s="88">
        <v>14</v>
      </c>
      <c r="K73" s="88" t="s">
        <v>15</v>
      </c>
      <c r="L73" s="106" t="str">
        <f>'[1]SPTJ (2)'!W88</f>
        <v>Belanja pakaian olahraga</v>
      </c>
      <c r="M73" s="92"/>
      <c r="N73" s="126"/>
      <c r="O73" s="129">
        <f>'[1]SPTJ (2)'!X88</f>
        <v>0</v>
      </c>
      <c r="P73" s="25"/>
      <c r="R73" s="125">
        <f>SUM(R68:R72)</f>
        <v>975000</v>
      </c>
    </row>
    <row r="74" spans="1:21" hidden="1">
      <c r="A74" s="81"/>
      <c r="B74" s="82">
        <v>1</v>
      </c>
      <c r="C74" s="83" t="s">
        <v>19</v>
      </c>
      <c r="D74" s="83" t="s">
        <v>20</v>
      </c>
      <c r="E74" s="40">
        <v>38</v>
      </c>
      <c r="F74" s="41" t="s">
        <v>21</v>
      </c>
      <c r="G74" s="82">
        <v>5</v>
      </c>
      <c r="H74" s="82">
        <v>2</v>
      </c>
      <c r="I74" s="82">
        <v>2</v>
      </c>
      <c r="J74" s="83">
        <v>15</v>
      </c>
      <c r="K74" s="88"/>
      <c r="L74" s="89" t="s">
        <v>68</v>
      </c>
      <c r="M74" s="90">
        <v>24300000</v>
      </c>
      <c r="N74" s="126"/>
      <c r="O74" s="127">
        <f>SUM(O75:O76)</f>
        <v>0</v>
      </c>
      <c r="P74" s="25"/>
      <c r="R74" s="125">
        <v>450000</v>
      </c>
    </row>
    <row r="75" spans="1:21" hidden="1">
      <c r="A75" s="128"/>
      <c r="B75" s="84">
        <v>1</v>
      </c>
      <c r="C75" s="88" t="s">
        <v>19</v>
      </c>
      <c r="D75" s="88" t="s">
        <v>20</v>
      </c>
      <c r="E75" s="42">
        <v>38</v>
      </c>
      <c r="F75" s="53" t="s">
        <v>21</v>
      </c>
      <c r="G75" s="84">
        <v>5</v>
      </c>
      <c r="H75" s="84">
        <v>2</v>
      </c>
      <c r="I75" s="84">
        <v>2</v>
      </c>
      <c r="J75" s="88">
        <v>15</v>
      </c>
      <c r="K75" s="88" t="s">
        <v>20</v>
      </c>
      <c r="L75" s="91" t="s">
        <v>69</v>
      </c>
      <c r="M75" s="92"/>
      <c r="N75" s="126"/>
      <c r="O75" s="129">
        <f>'[1]SPTJ (2)'!X90</f>
        <v>0</v>
      </c>
      <c r="P75" s="25"/>
      <c r="R75" s="125">
        <f>SUM(R70:R74)</f>
        <v>2400000</v>
      </c>
    </row>
    <row r="76" spans="1:21" hidden="1">
      <c r="A76" s="128"/>
      <c r="B76" s="84">
        <v>1</v>
      </c>
      <c r="C76" s="88" t="s">
        <v>19</v>
      </c>
      <c r="D76" s="88" t="s">
        <v>20</v>
      </c>
      <c r="E76" s="42">
        <v>38</v>
      </c>
      <c r="F76" s="53" t="s">
        <v>21</v>
      </c>
      <c r="G76" s="84">
        <v>5</v>
      </c>
      <c r="H76" s="84">
        <v>2</v>
      </c>
      <c r="I76" s="84">
        <v>2</v>
      </c>
      <c r="J76" s="88">
        <v>15</v>
      </c>
      <c r="K76" s="88" t="str">
        <f>'[1]SPTJ (2)'!V91</f>
        <v>02</v>
      </c>
      <c r="L76" s="130" t="str">
        <f>'[1]SPTJ (2)'!W91</f>
        <v>Belanja Perjalanan Dinas Luar Daerah</v>
      </c>
      <c r="M76" s="103">
        <v>24300000</v>
      </c>
      <c r="N76" s="131"/>
      <c r="O76" s="132">
        <f>'[1]SPTJ (2)'!X91</f>
        <v>0</v>
      </c>
      <c r="P76" s="25"/>
      <c r="R76" s="125">
        <f>SUM(R71:R75)</f>
        <v>4500000</v>
      </c>
    </row>
    <row r="77" spans="1:21" ht="6.75" hidden="1" customHeight="1">
      <c r="A77" s="81"/>
      <c r="B77" s="84"/>
      <c r="C77" s="88"/>
      <c r="D77" s="88"/>
      <c r="E77" s="42"/>
      <c r="F77" s="53"/>
      <c r="G77" s="84"/>
      <c r="H77" s="84"/>
      <c r="I77" s="84"/>
      <c r="J77" s="88"/>
      <c r="K77" s="88"/>
      <c r="L77" s="89"/>
      <c r="M77" s="90"/>
      <c r="N77" s="133"/>
      <c r="O77" s="129"/>
      <c r="P77" s="25"/>
      <c r="R77" s="125"/>
    </row>
    <row r="78" spans="1:21" hidden="1">
      <c r="A78" s="81"/>
      <c r="B78" s="82">
        <v>1</v>
      </c>
      <c r="C78" s="83" t="s">
        <v>19</v>
      </c>
      <c r="D78" s="83" t="s">
        <v>20</v>
      </c>
      <c r="E78" s="40">
        <v>38</v>
      </c>
      <c r="F78" s="41" t="s">
        <v>21</v>
      </c>
      <c r="G78" s="82">
        <v>5</v>
      </c>
      <c r="H78" s="82">
        <v>2</v>
      </c>
      <c r="I78" s="82">
        <v>2</v>
      </c>
      <c r="J78" s="83">
        <v>17</v>
      </c>
      <c r="K78" s="88"/>
      <c r="L78" s="89" t="s">
        <v>70</v>
      </c>
      <c r="M78" s="90">
        <v>36000000</v>
      </c>
      <c r="N78" s="126"/>
      <c r="O78" s="127">
        <f>'[1]SP3B (CPG)'!X89</f>
        <v>0</v>
      </c>
      <c r="P78" s="25"/>
      <c r="R78" s="125">
        <v>450000</v>
      </c>
    </row>
    <row r="79" spans="1:21" hidden="1">
      <c r="A79" s="128"/>
      <c r="B79" s="84">
        <v>1</v>
      </c>
      <c r="C79" s="88" t="s">
        <v>19</v>
      </c>
      <c r="D79" s="88" t="s">
        <v>20</v>
      </c>
      <c r="E79" s="42">
        <v>38</v>
      </c>
      <c r="F79" s="53" t="s">
        <v>21</v>
      </c>
      <c r="G79" s="84">
        <v>5</v>
      </c>
      <c r="H79" s="84">
        <v>2</v>
      </c>
      <c r="I79" s="84">
        <v>2</v>
      </c>
      <c r="J79" s="88">
        <v>17</v>
      </c>
      <c r="K79" s="88" t="s">
        <v>20</v>
      </c>
      <c r="L79" s="91" t="s">
        <v>70</v>
      </c>
      <c r="M79" s="92">
        <v>36000000</v>
      </c>
      <c r="N79" s="126"/>
      <c r="O79" s="129">
        <f>'[1]SP3B (CPG)'!X90</f>
        <v>0</v>
      </c>
      <c r="P79" s="25"/>
      <c r="R79" s="125">
        <f>SUM(R70:R78)</f>
        <v>9750000</v>
      </c>
    </row>
    <row r="80" spans="1:21" ht="6.75" hidden="1" customHeight="1">
      <c r="A80" s="81"/>
      <c r="B80" s="84"/>
      <c r="C80" s="88"/>
      <c r="D80" s="88"/>
      <c r="E80" s="42"/>
      <c r="F80" s="53"/>
      <c r="G80" s="84"/>
      <c r="H80" s="84"/>
      <c r="I80" s="84"/>
      <c r="J80" s="88"/>
      <c r="K80" s="88"/>
      <c r="L80" s="89"/>
      <c r="M80" s="90"/>
      <c r="N80" s="133"/>
      <c r="O80" s="129"/>
      <c r="P80" s="25"/>
      <c r="R80" s="125"/>
    </row>
    <row r="81" spans="1:21" hidden="1">
      <c r="A81" s="81"/>
      <c r="B81" s="84">
        <v>1</v>
      </c>
      <c r="C81" s="88" t="s">
        <v>19</v>
      </c>
      <c r="D81" s="88" t="s">
        <v>20</v>
      </c>
      <c r="E81" s="42"/>
      <c r="F81" s="53"/>
      <c r="G81" s="84">
        <v>5</v>
      </c>
      <c r="H81" s="84">
        <v>2</v>
      </c>
      <c r="I81" s="84">
        <v>2</v>
      </c>
      <c r="J81" s="88">
        <v>20</v>
      </c>
      <c r="K81" s="88"/>
      <c r="L81" s="89" t="s">
        <v>71</v>
      </c>
      <c r="M81" s="90">
        <v>20000000</v>
      </c>
      <c r="N81" s="126"/>
      <c r="O81" s="127">
        <f>SUM(O82:O85)</f>
        <v>0</v>
      </c>
      <c r="P81" s="25"/>
      <c r="R81" s="125">
        <v>450000</v>
      </c>
    </row>
    <row r="82" spans="1:21" hidden="1">
      <c r="A82" s="128"/>
      <c r="B82" s="84">
        <v>1</v>
      </c>
      <c r="C82" s="88" t="s">
        <v>19</v>
      </c>
      <c r="D82" s="88" t="s">
        <v>20</v>
      </c>
      <c r="E82" s="42"/>
      <c r="F82" s="53"/>
      <c r="G82" s="84">
        <v>5</v>
      </c>
      <c r="H82" s="84">
        <v>2</v>
      </c>
      <c r="I82" s="84">
        <v>2</v>
      </c>
      <c r="J82" s="88">
        <v>20</v>
      </c>
      <c r="K82" s="88" t="s">
        <v>43</v>
      </c>
      <c r="L82" s="91" t="s">
        <v>72</v>
      </c>
      <c r="M82" s="92"/>
      <c r="N82" s="126"/>
      <c r="O82" s="127">
        <f>'[1]SP3B (CPG)'!X93</f>
        <v>0</v>
      </c>
      <c r="P82" s="25"/>
      <c r="R82" s="125">
        <f>SUM(R74:R80)</f>
        <v>17550000</v>
      </c>
    </row>
    <row r="83" spans="1:21" hidden="1">
      <c r="A83" s="128"/>
      <c r="B83" s="84">
        <v>1</v>
      </c>
      <c r="C83" s="88" t="s">
        <v>19</v>
      </c>
      <c r="D83" s="88" t="s">
        <v>20</v>
      </c>
      <c r="E83" s="42"/>
      <c r="F83" s="53"/>
      <c r="G83" s="84">
        <v>5</v>
      </c>
      <c r="H83" s="84">
        <v>2</v>
      </c>
      <c r="I83" s="84">
        <v>2</v>
      </c>
      <c r="J83" s="88">
        <v>20</v>
      </c>
      <c r="K83" s="88" t="s">
        <v>15</v>
      </c>
      <c r="L83" s="91" t="str">
        <f>'[1]SP3B (CPG)'!W94</f>
        <v>Belanja pemeliharaan bangunan</v>
      </c>
      <c r="M83" s="92">
        <v>20000000</v>
      </c>
      <c r="N83" s="126"/>
      <c r="O83" s="129">
        <f>'[1]SP3B (CPG)'!X94</f>
        <v>0</v>
      </c>
      <c r="P83" s="25"/>
      <c r="R83" s="125">
        <f>SUM(R74:R80)</f>
        <v>17550000</v>
      </c>
    </row>
    <row r="84" spans="1:21" ht="30" hidden="1">
      <c r="A84" s="128"/>
      <c r="B84" s="84">
        <v>1</v>
      </c>
      <c r="C84" s="88" t="s">
        <v>19</v>
      </c>
      <c r="D84" s="88" t="s">
        <v>20</v>
      </c>
      <c r="E84" s="42"/>
      <c r="F84" s="53"/>
      <c r="G84" s="84">
        <v>5</v>
      </c>
      <c r="H84" s="84">
        <v>2</v>
      </c>
      <c r="I84" s="84">
        <v>2</v>
      </c>
      <c r="J84" s="88">
        <v>20</v>
      </c>
      <c r="K84" s="88" t="s">
        <v>47</v>
      </c>
      <c r="L84" s="91" t="str">
        <f>'[1]SP3B (CPG)'!W95</f>
        <v>Belanja Pemeliharaan Penampung Air/Resevoir (IPAL)</v>
      </c>
      <c r="M84" s="92"/>
      <c r="N84" s="126"/>
      <c r="O84" s="129">
        <f>'[1]SP3B (CPG)'!X95</f>
        <v>0</v>
      </c>
      <c r="P84" s="25"/>
      <c r="R84" s="125">
        <f>SUM(R75:R81)</f>
        <v>17550000</v>
      </c>
    </row>
    <row r="85" spans="1:21" hidden="1">
      <c r="A85" s="128"/>
      <c r="B85" s="84">
        <v>1</v>
      </c>
      <c r="C85" s="88" t="s">
        <v>19</v>
      </c>
      <c r="D85" s="88" t="s">
        <v>20</v>
      </c>
      <c r="E85" s="42"/>
      <c r="F85" s="53"/>
      <c r="G85" s="84">
        <v>5</v>
      </c>
      <c r="H85" s="84">
        <v>2</v>
      </c>
      <c r="I85" s="84">
        <v>2</v>
      </c>
      <c r="J85" s="88">
        <v>20</v>
      </c>
      <c r="K85" s="88">
        <f>'[1]SPTJ (2)'!V107</f>
        <v>10</v>
      </c>
      <c r="L85" s="91" t="str">
        <f>'[1]SP3B (CPG)'!W96</f>
        <v>Belanja Pemeliharaan Jaringan WAN/LAN</v>
      </c>
      <c r="M85" s="92"/>
      <c r="N85" s="126"/>
      <c r="O85" s="129">
        <f>'[1]SP3B (CPG)'!X96</f>
        <v>0</v>
      </c>
      <c r="P85" s="25"/>
      <c r="R85" s="125">
        <f>SUM(R76:R82)</f>
        <v>32700000</v>
      </c>
    </row>
    <row r="86" spans="1:21" ht="6.75" hidden="1" customHeight="1">
      <c r="A86" s="81"/>
      <c r="B86" s="84"/>
      <c r="C86" s="88"/>
      <c r="D86" s="88"/>
      <c r="E86" s="42"/>
      <c r="F86" s="53"/>
      <c r="G86" s="84"/>
      <c r="H86" s="84"/>
      <c r="I86" s="84"/>
      <c r="J86" s="88"/>
      <c r="K86" s="88"/>
      <c r="L86" s="89"/>
      <c r="M86" s="90"/>
      <c r="N86" s="133"/>
      <c r="O86" s="129"/>
      <c r="P86" s="25"/>
      <c r="R86" s="125"/>
    </row>
    <row r="87" spans="1:21" hidden="1">
      <c r="A87" s="81"/>
      <c r="B87" s="84">
        <v>1</v>
      </c>
      <c r="C87" s="88" t="s">
        <v>19</v>
      </c>
      <c r="D87" s="88" t="s">
        <v>20</v>
      </c>
      <c r="E87" s="42">
        <v>38</v>
      </c>
      <c r="F87" s="53" t="s">
        <v>21</v>
      </c>
      <c r="G87" s="84">
        <v>5</v>
      </c>
      <c r="H87" s="84">
        <v>2</v>
      </c>
      <c r="I87" s="84">
        <v>2</v>
      </c>
      <c r="J87" s="88">
        <v>25</v>
      </c>
      <c r="K87" s="88"/>
      <c r="L87" s="89" t="str">
        <f>'[1]SPTJ (2)'!W102</f>
        <v>Belanja Penyedia Jasa/barang</v>
      </c>
      <c r="M87" s="90">
        <v>4000000</v>
      </c>
      <c r="N87" s="126"/>
      <c r="O87" s="127">
        <f>'[1]SP3B (CPG)'!X98</f>
        <v>0</v>
      </c>
      <c r="P87" s="25"/>
      <c r="R87">
        <v>450000</v>
      </c>
    </row>
    <row r="88" spans="1:21" ht="45" hidden="1">
      <c r="A88" s="128"/>
      <c r="B88" s="84">
        <v>1</v>
      </c>
      <c r="C88" s="88" t="s">
        <v>19</v>
      </c>
      <c r="D88" s="88" t="s">
        <v>20</v>
      </c>
      <c r="E88" s="42">
        <v>38</v>
      </c>
      <c r="F88" s="53" t="s">
        <v>21</v>
      </c>
      <c r="G88" s="84">
        <v>5</v>
      </c>
      <c r="H88" s="84">
        <v>2</v>
      </c>
      <c r="I88" s="84">
        <v>2</v>
      </c>
      <c r="J88" s="88">
        <v>25</v>
      </c>
      <c r="K88" s="88" t="s">
        <v>20</v>
      </c>
      <c r="L88" s="91" t="s">
        <v>73</v>
      </c>
      <c r="M88" s="92"/>
      <c r="N88" s="126"/>
      <c r="O88" s="127">
        <f>'[1]SP3B (CPG)'!X99</f>
        <v>0</v>
      </c>
      <c r="P88" s="25"/>
    </row>
    <row r="89" spans="1:21" hidden="1">
      <c r="A89" s="128"/>
      <c r="B89" s="84">
        <v>1</v>
      </c>
      <c r="C89" s="88" t="s">
        <v>19</v>
      </c>
      <c r="D89" s="88" t="s">
        <v>20</v>
      </c>
      <c r="E89" s="42">
        <v>38</v>
      </c>
      <c r="F89" s="53" t="s">
        <v>21</v>
      </c>
      <c r="G89" s="84">
        <v>5</v>
      </c>
      <c r="H89" s="84">
        <v>2</v>
      </c>
      <c r="I89" s="84">
        <v>2</v>
      </c>
      <c r="J89" s="88">
        <v>25</v>
      </c>
      <c r="K89" s="88" t="s">
        <v>38</v>
      </c>
      <c r="L89" s="91" t="str">
        <f>'[1]SP3B (CPG)'!W100</f>
        <v>Belanja Penyedia Jasa Pemeriksaan Sampel</v>
      </c>
      <c r="M89" s="92">
        <v>4000000</v>
      </c>
      <c r="N89" s="126"/>
      <c r="O89" s="129">
        <f>'[1]SP3B (CPG)'!X100</f>
        <v>0</v>
      </c>
      <c r="P89" s="25"/>
    </row>
    <row r="90" spans="1:21" ht="6.75" hidden="1" customHeight="1">
      <c r="A90" s="128"/>
      <c r="B90" s="84"/>
      <c r="C90" s="88"/>
      <c r="D90" s="88"/>
      <c r="E90" s="42"/>
      <c r="F90" s="53"/>
      <c r="G90" s="84"/>
      <c r="H90" s="84"/>
      <c r="I90" s="84"/>
      <c r="J90" s="88"/>
      <c r="K90" s="88"/>
      <c r="L90" s="91"/>
      <c r="M90" s="92"/>
      <c r="N90" s="126"/>
      <c r="O90" s="129"/>
      <c r="P90" s="25"/>
    </row>
    <row r="91" spans="1:21" hidden="1">
      <c r="A91" s="128"/>
      <c r="B91" s="121"/>
      <c r="C91" s="122"/>
      <c r="D91" s="122"/>
      <c r="E91" s="42"/>
      <c r="F91" s="53"/>
      <c r="G91" s="121"/>
      <c r="H91" s="121"/>
      <c r="I91" s="121"/>
      <c r="J91" s="122"/>
      <c r="K91" s="122"/>
      <c r="L91" s="134"/>
      <c r="M91" s="135"/>
      <c r="N91" s="126"/>
      <c r="O91" s="127"/>
      <c r="P91" s="25"/>
    </row>
    <row r="92" spans="1:21" hidden="1">
      <c r="A92" s="128"/>
      <c r="B92" s="121"/>
      <c r="C92" s="122"/>
      <c r="D92" s="122"/>
      <c r="E92" s="42"/>
      <c r="F92" s="53"/>
      <c r="G92" s="121"/>
      <c r="H92" s="121"/>
      <c r="I92" s="121"/>
      <c r="J92" s="122"/>
      <c r="K92" s="122"/>
      <c r="L92" s="124"/>
      <c r="M92" s="123"/>
      <c r="N92" s="126"/>
      <c r="O92" s="129"/>
      <c r="P92" s="25"/>
    </row>
    <row r="93" spans="1:21" ht="7.5" hidden="1" customHeight="1">
      <c r="A93" s="128"/>
      <c r="B93" s="84"/>
      <c r="C93" s="88"/>
      <c r="D93" s="88"/>
      <c r="E93" s="42"/>
      <c r="F93" s="53"/>
      <c r="G93" s="84"/>
      <c r="H93" s="84"/>
      <c r="I93" s="84"/>
      <c r="J93" s="88"/>
      <c r="K93" s="88"/>
      <c r="L93" s="91"/>
      <c r="M93" s="92"/>
      <c r="N93" s="126"/>
      <c r="O93" s="129"/>
      <c r="P93" s="25"/>
    </row>
    <row r="94" spans="1:21" ht="29.25" hidden="1" customHeight="1">
      <c r="A94" s="81"/>
      <c r="B94" s="84">
        <v>1</v>
      </c>
      <c r="C94" s="88" t="s">
        <v>19</v>
      </c>
      <c r="D94" s="88" t="s">
        <v>20</v>
      </c>
      <c r="E94" s="42">
        <v>38</v>
      </c>
      <c r="F94" s="53" t="s">
        <v>21</v>
      </c>
      <c r="G94" s="84">
        <v>5</v>
      </c>
      <c r="H94" s="84">
        <v>2</v>
      </c>
      <c r="I94" s="84">
        <v>2</v>
      </c>
      <c r="J94" s="88">
        <v>31</v>
      </c>
      <c r="K94" s="88"/>
      <c r="L94" s="89" t="s">
        <v>74</v>
      </c>
      <c r="M94" s="90">
        <v>14100000</v>
      </c>
      <c r="N94" s="133"/>
      <c r="O94" s="136">
        <f>O96+O95</f>
        <v>0</v>
      </c>
      <c r="P94" s="25"/>
      <c r="U94">
        <v>225000</v>
      </c>
    </row>
    <row r="95" spans="1:21" ht="14.25" hidden="1" customHeight="1">
      <c r="A95" s="81"/>
      <c r="B95" s="84">
        <v>1</v>
      </c>
      <c r="C95" s="88" t="s">
        <v>19</v>
      </c>
      <c r="D95" s="88" t="s">
        <v>20</v>
      </c>
      <c r="E95" s="42">
        <v>38</v>
      </c>
      <c r="F95" s="53" t="s">
        <v>21</v>
      </c>
      <c r="G95" s="84">
        <v>5</v>
      </c>
      <c r="H95" s="84">
        <v>2</v>
      </c>
      <c r="I95" s="84">
        <v>2</v>
      </c>
      <c r="J95" s="88">
        <v>31</v>
      </c>
      <c r="K95" s="88" t="s">
        <v>19</v>
      </c>
      <c r="L95" s="89" t="str">
        <f>'[1]SP3B (CPG)'!W105</f>
        <v>Jasa Instruktur</v>
      </c>
      <c r="M95" s="90">
        <v>3600000</v>
      </c>
      <c r="N95" s="133"/>
      <c r="O95" s="137">
        <f>'[1]SP3B (CPG)'!X105</f>
        <v>0</v>
      </c>
      <c r="P95" s="25"/>
      <c r="U95">
        <v>2500000</v>
      </c>
    </row>
    <row r="96" spans="1:21" hidden="1">
      <c r="A96" s="81"/>
      <c r="B96" s="84">
        <v>1</v>
      </c>
      <c r="C96" s="88" t="s">
        <v>19</v>
      </c>
      <c r="D96" s="88" t="s">
        <v>20</v>
      </c>
      <c r="E96" s="42">
        <v>38</v>
      </c>
      <c r="F96" s="53" t="s">
        <v>21</v>
      </c>
      <c r="G96" s="84">
        <v>5</v>
      </c>
      <c r="H96" s="84">
        <v>2</v>
      </c>
      <c r="I96" s="84">
        <v>2</v>
      </c>
      <c r="J96" s="88">
        <v>31</v>
      </c>
      <c r="K96" s="88" t="s">
        <v>43</v>
      </c>
      <c r="L96" s="91" t="str">
        <f>'[1]SPTJ (2)'!W111</f>
        <v>Jasa Narasumber</v>
      </c>
      <c r="M96" s="92">
        <v>10500000</v>
      </c>
      <c r="N96" s="126"/>
      <c r="O96" s="129">
        <f>'[1]SPTJ (2)'!X111</f>
        <v>0</v>
      </c>
      <c r="P96" s="25"/>
    </row>
    <row r="97" spans="1:31" ht="6.75" hidden="1" customHeight="1">
      <c r="A97" s="81"/>
      <c r="B97" s="84"/>
      <c r="C97" s="88"/>
      <c r="D97" s="88"/>
      <c r="E97" s="42"/>
      <c r="F97" s="53"/>
      <c r="G97" s="84"/>
      <c r="H97" s="84"/>
      <c r="I97" s="84"/>
      <c r="J97" s="88"/>
      <c r="K97" s="88"/>
      <c r="L97" s="91"/>
      <c r="M97" s="92"/>
      <c r="N97" s="126"/>
      <c r="O97" s="129"/>
      <c r="P97" s="25"/>
    </row>
    <row r="98" spans="1:31" hidden="1">
      <c r="A98" s="81"/>
      <c r="B98" s="84">
        <v>1</v>
      </c>
      <c r="C98" s="88" t="s">
        <v>19</v>
      </c>
      <c r="D98" s="88" t="s">
        <v>20</v>
      </c>
      <c r="E98" s="42">
        <v>38</v>
      </c>
      <c r="F98" s="53" t="s">
        <v>21</v>
      </c>
      <c r="G98" s="84">
        <v>5</v>
      </c>
      <c r="H98" s="84">
        <v>2</v>
      </c>
      <c r="I98" s="84">
        <v>2</v>
      </c>
      <c r="J98" s="88">
        <v>33</v>
      </c>
      <c r="K98" s="88"/>
      <c r="L98" s="89" t="s">
        <v>75</v>
      </c>
      <c r="M98" s="90">
        <v>26250000</v>
      </c>
      <c r="N98" s="126"/>
      <c r="O98" s="127">
        <f>O99</f>
        <v>0</v>
      </c>
      <c r="P98" s="25"/>
      <c r="U98">
        <f>SUM(U71:U95)</f>
        <v>3475000</v>
      </c>
    </row>
    <row r="99" spans="1:31" ht="15" hidden="1" customHeight="1">
      <c r="A99" s="81"/>
      <c r="B99" s="84">
        <v>1</v>
      </c>
      <c r="C99" s="88" t="s">
        <v>19</v>
      </c>
      <c r="D99" s="88" t="s">
        <v>20</v>
      </c>
      <c r="E99" s="42">
        <v>38</v>
      </c>
      <c r="F99" s="53" t="s">
        <v>21</v>
      </c>
      <c r="G99" s="84">
        <v>5</v>
      </c>
      <c r="H99" s="84">
        <v>2</v>
      </c>
      <c r="I99" s="84">
        <v>2</v>
      </c>
      <c r="J99" s="88">
        <v>33</v>
      </c>
      <c r="K99" s="88" t="s">
        <v>20</v>
      </c>
      <c r="L99" s="91" t="str">
        <f>'[1]SPTJ (2)'!W114</f>
        <v xml:space="preserve">Jasa peserta kegiatan  Non PNS FGD </v>
      </c>
      <c r="M99" s="92">
        <v>26250000</v>
      </c>
      <c r="N99" s="126"/>
      <c r="O99" s="129">
        <f>'[1]SPTJ (2)'!X114</f>
        <v>0</v>
      </c>
      <c r="P99" s="25"/>
    </row>
    <row r="100" spans="1:31" ht="6.75" hidden="1" customHeight="1">
      <c r="A100" s="81"/>
      <c r="B100" s="84"/>
      <c r="C100" s="88"/>
      <c r="D100" s="88"/>
      <c r="E100" s="42"/>
      <c r="F100" s="53"/>
      <c r="G100" s="84"/>
      <c r="H100" s="84"/>
      <c r="I100" s="84"/>
      <c r="J100" s="88"/>
      <c r="K100" s="88"/>
      <c r="L100" s="91"/>
      <c r="M100" s="92"/>
      <c r="N100" s="133"/>
      <c r="O100" s="129">
        <v>0</v>
      </c>
      <c r="P100" s="25"/>
    </row>
    <row r="101" spans="1:31" hidden="1">
      <c r="A101" s="81"/>
      <c r="B101" s="84">
        <v>1</v>
      </c>
      <c r="C101" s="88" t="s">
        <v>19</v>
      </c>
      <c r="D101" s="88" t="s">
        <v>20</v>
      </c>
      <c r="E101" s="42"/>
      <c r="F101" s="53"/>
      <c r="G101" s="84">
        <v>5</v>
      </c>
      <c r="H101" s="84">
        <v>2</v>
      </c>
      <c r="I101" s="84">
        <v>2</v>
      </c>
      <c r="J101" s="88">
        <v>35</v>
      </c>
      <c r="K101" s="88"/>
      <c r="L101" s="89" t="str">
        <f>'[1]SPTJ (2)'!W116</f>
        <v>Belanja Peralatan/Perlengkapan untuk Kantor</v>
      </c>
      <c r="M101" s="90"/>
      <c r="N101" s="126"/>
      <c r="O101" s="127">
        <f>O102</f>
        <v>0</v>
      </c>
      <c r="P101" s="25"/>
      <c r="U101">
        <f>SUM(U76:U98)</f>
        <v>6200000</v>
      </c>
    </row>
    <row r="102" spans="1:31" ht="15" hidden="1" customHeight="1">
      <c r="A102" s="81"/>
      <c r="B102" s="84">
        <v>1</v>
      </c>
      <c r="C102" s="88" t="s">
        <v>19</v>
      </c>
      <c r="D102" s="88" t="s">
        <v>20</v>
      </c>
      <c r="E102" s="42"/>
      <c r="F102" s="53"/>
      <c r="G102" s="84">
        <v>5</v>
      </c>
      <c r="H102" s="84">
        <v>2</v>
      </c>
      <c r="I102" s="84">
        <v>2</v>
      </c>
      <c r="J102" s="88">
        <v>35</v>
      </c>
      <c r="K102" s="88" t="s">
        <v>20</v>
      </c>
      <c r="L102" s="91" t="str">
        <f>'[1]SPTJ (2)'!W117</f>
        <v>Belanja Peralatan/Perlengkapan untuk Kantor</v>
      </c>
      <c r="M102" s="92"/>
      <c r="N102" s="126"/>
      <c r="O102" s="129">
        <f>'[1]SPTJ (2)'!X117</f>
        <v>0</v>
      </c>
      <c r="P102" s="25"/>
      <c r="AE102" s="1"/>
    </row>
    <row r="103" spans="1:31" ht="6.75" hidden="1" customHeight="1">
      <c r="A103" s="81"/>
      <c r="B103" s="84"/>
      <c r="C103" s="88"/>
      <c r="D103" s="88"/>
      <c r="E103" s="42"/>
      <c r="F103" s="53"/>
      <c r="G103" s="84"/>
      <c r="H103" s="84"/>
      <c r="I103" s="84"/>
      <c r="J103" s="88"/>
      <c r="K103" s="88"/>
      <c r="L103" s="91"/>
      <c r="M103" s="92"/>
      <c r="N103" s="133"/>
      <c r="O103" s="129">
        <v>0</v>
      </c>
      <c r="P103" s="25"/>
      <c r="AE103" s="1"/>
    </row>
    <row r="104" spans="1:31">
      <c r="A104" s="81"/>
      <c r="B104" s="82">
        <v>1</v>
      </c>
      <c r="C104" s="83" t="s">
        <v>19</v>
      </c>
      <c r="D104" s="83" t="s">
        <v>20</v>
      </c>
      <c r="E104" s="40">
        <v>38</v>
      </c>
      <c r="F104" s="41" t="s">
        <v>21</v>
      </c>
      <c r="G104" s="82">
        <v>5</v>
      </c>
      <c r="H104" s="82">
        <v>2</v>
      </c>
      <c r="I104" s="82">
        <v>3</v>
      </c>
      <c r="J104" s="83"/>
      <c r="K104" s="88"/>
      <c r="L104" s="138" t="s">
        <v>76</v>
      </c>
      <c r="M104" s="139">
        <v>103146000</v>
      </c>
      <c r="N104" s="133"/>
      <c r="O104" s="127">
        <f>O105+O115+O133+O145+O151+O155+O157+O169+O172+O166</f>
        <v>2308050</v>
      </c>
      <c r="P104" s="25"/>
      <c r="AE104" s="1"/>
    </row>
    <row r="105" spans="1:31" s="19" customFormat="1" ht="30">
      <c r="A105" s="140"/>
      <c r="B105" s="141">
        <v>1</v>
      </c>
      <c r="C105" s="142" t="s">
        <v>19</v>
      </c>
      <c r="D105" s="142" t="s">
        <v>20</v>
      </c>
      <c r="E105" s="40">
        <v>38</v>
      </c>
      <c r="F105" s="41" t="s">
        <v>21</v>
      </c>
      <c r="G105" s="141">
        <v>5</v>
      </c>
      <c r="H105" s="141">
        <v>2</v>
      </c>
      <c r="I105" s="141">
        <v>3</v>
      </c>
      <c r="J105" s="142">
        <f>'[1]SPTJ (2)'!U119</f>
        <v>16</v>
      </c>
      <c r="K105" s="142"/>
      <c r="L105" s="143" t="str">
        <f>'[1]SPTJ (2)'!W119</f>
        <v>Belanja Modal Peralatan Dan Mesin Alat Rumah Tangga</v>
      </c>
      <c r="M105" s="144">
        <v>4511907</v>
      </c>
      <c r="N105" s="142">
        <f>'[1]SPTJ (2)'!Y119</f>
        <v>0</v>
      </c>
      <c r="O105" s="145">
        <f>O106</f>
        <v>2308050</v>
      </c>
      <c r="P105" s="146"/>
      <c r="AE105" s="147">
        <f>AE104*10/100</f>
        <v>0</v>
      </c>
    </row>
    <row r="106" spans="1:31" s="153" customFormat="1">
      <c r="A106" s="148"/>
      <c r="B106" s="121">
        <v>1</v>
      </c>
      <c r="C106" s="122" t="s">
        <v>19</v>
      </c>
      <c r="D106" s="122" t="s">
        <v>20</v>
      </c>
      <c r="E106" s="42">
        <v>38</v>
      </c>
      <c r="F106" s="53" t="s">
        <v>21</v>
      </c>
      <c r="G106" s="121">
        <v>5</v>
      </c>
      <c r="H106" s="121">
        <v>2</v>
      </c>
      <c r="I106" s="121">
        <v>3</v>
      </c>
      <c r="J106" s="122">
        <f>'[1]SPTJ (2)'!U120</f>
        <v>16</v>
      </c>
      <c r="K106" s="122" t="str">
        <f>'[1]SPTJ (2)'!V120</f>
        <v>04</v>
      </c>
      <c r="L106" s="149" t="str">
        <f>'[1]SPTJ (2)'!W120</f>
        <v>Alat Penyimpan Perlengkapan Kantor</v>
      </c>
      <c r="M106" s="150">
        <v>4511907</v>
      </c>
      <c r="N106" s="151"/>
      <c r="O106" s="152">
        <f>'[1]SPTJ (2)'!X120</f>
        <v>2308050</v>
      </c>
      <c r="P106" s="25"/>
      <c r="AE106" s="154">
        <f>0.1*0.27</f>
        <v>2.7000000000000003E-2</v>
      </c>
    </row>
    <row r="107" spans="1:31" s="19" customFormat="1" hidden="1">
      <c r="A107" s="155"/>
      <c r="B107" s="141">
        <v>1</v>
      </c>
      <c r="C107" s="142" t="s">
        <v>19</v>
      </c>
      <c r="D107" s="142" t="s">
        <v>20</v>
      </c>
      <c r="E107" s="141">
        <v>16</v>
      </c>
      <c r="F107" s="141">
        <v>30</v>
      </c>
      <c r="G107" s="141">
        <v>5</v>
      </c>
      <c r="H107" s="141">
        <v>2</v>
      </c>
      <c r="I107" s="141">
        <v>3</v>
      </c>
      <c r="J107" s="142">
        <f>'[1]SPTJ (2)'!U121</f>
        <v>17</v>
      </c>
      <c r="K107" s="156"/>
      <c r="L107" s="157"/>
      <c r="M107" s="135">
        <v>98700000</v>
      </c>
      <c r="N107" s="126"/>
      <c r="O107" s="158">
        <f>'[1]SPTJ (2)'!X123</f>
        <v>0</v>
      </c>
      <c r="P107" s="146"/>
      <c r="AE107" s="19">
        <f>AE106*AE104</f>
        <v>0</v>
      </c>
    </row>
    <row r="108" spans="1:31" s="153" customFormat="1" hidden="1">
      <c r="A108" s="128"/>
      <c r="B108" s="121">
        <v>1</v>
      </c>
      <c r="C108" s="122" t="s">
        <v>19</v>
      </c>
      <c r="D108" s="122" t="s">
        <v>20</v>
      </c>
      <c r="E108" s="121">
        <v>16</v>
      </c>
      <c r="F108" s="121">
        <v>30</v>
      </c>
      <c r="G108" s="121">
        <v>5</v>
      </c>
      <c r="H108" s="121">
        <v>2</v>
      </c>
      <c r="I108" s="121">
        <v>3</v>
      </c>
      <c r="J108" s="122">
        <f>'[1]SPTJ (2)'!U122</f>
        <v>17</v>
      </c>
      <c r="K108" s="122" t="str">
        <f>'[1]SPTJ (2)'!V122</f>
        <v>01</v>
      </c>
      <c r="L108" s="159" t="str">
        <f>'[1]SPTJ (2)'!W122</f>
        <v>Meubelair</v>
      </c>
      <c r="M108" s="160">
        <v>63700000</v>
      </c>
      <c r="N108" s="133"/>
      <c r="O108" s="161">
        <v>0</v>
      </c>
      <c r="P108" s="25"/>
    </row>
    <row r="109" spans="1:31" s="153" customFormat="1" hidden="1">
      <c r="A109" s="128"/>
      <c r="B109" s="121">
        <v>1</v>
      </c>
      <c r="C109" s="122" t="s">
        <v>19</v>
      </c>
      <c r="D109" s="122" t="s">
        <v>20</v>
      </c>
      <c r="E109" s="121">
        <v>16</v>
      </c>
      <c r="F109" s="121">
        <v>30</v>
      </c>
      <c r="G109" s="121">
        <v>5</v>
      </c>
      <c r="H109" s="121">
        <v>2</v>
      </c>
      <c r="I109" s="121">
        <v>3</v>
      </c>
      <c r="J109" s="122">
        <f>'[1]SPTJ (2)'!U123</f>
        <v>17</v>
      </c>
      <c r="K109" s="122" t="str">
        <f>'[1]SPTJ (2)'!V123</f>
        <v>04</v>
      </c>
      <c r="L109" s="159" t="str">
        <f>'[1]SPTJ (2)'!W123</f>
        <v xml:space="preserve"> Alat Pendingin</v>
      </c>
      <c r="M109" s="123">
        <v>3000000</v>
      </c>
      <c r="N109" s="133"/>
      <c r="O109" s="161">
        <v>0</v>
      </c>
      <c r="P109" s="25"/>
    </row>
    <row r="110" spans="1:31" s="153" customFormat="1" hidden="1">
      <c r="A110" s="128"/>
      <c r="B110" s="121"/>
      <c r="C110" s="122"/>
      <c r="D110" s="122"/>
      <c r="E110" s="121"/>
      <c r="F110" s="121"/>
      <c r="G110" s="121"/>
      <c r="H110" s="121"/>
      <c r="I110" s="121"/>
      <c r="J110" s="122"/>
      <c r="K110" s="122"/>
      <c r="L110" s="159"/>
      <c r="M110" s="123"/>
      <c r="N110" s="133"/>
      <c r="O110" s="161"/>
      <c r="P110" s="25"/>
    </row>
    <row r="111" spans="1:31" s="19" customFormat="1" ht="30">
      <c r="A111" s="155"/>
      <c r="B111" s="141">
        <v>1</v>
      </c>
      <c r="C111" s="142" t="s">
        <v>19</v>
      </c>
      <c r="D111" s="142" t="s">
        <v>20</v>
      </c>
      <c r="E111" s="141">
        <v>16</v>
      </c>
      <c r="F111" s="141">
        <v>30</v>
      </c>
      <c r="G111" s="141">
        <v>5</v>
      </c>
      <c r="H111" s="141">
        <v>2</v>
      </c>
      <c r="I111" s="141">
        <v>3</v>
      </c>
      <c r="J111" s="142">
        <f>'[1]SPTJ (2)'!U124</f>
        <v>18</v>
      </c>
      <c r="K111" s="142"/>
      <c r="L111" s="143" t="str">
        <f>'[1]SPTJ (2)'!W124</f>
        <v>Peralatan Dan Mesin - Meja Dan Kursi Kerja/Rapat Pejabat</v>
      </c>
      <c r="M111" s="135">
        <v>6000000</v>
      </c>
      <c r="N111" s="126"/>
      <c r="O111" s="158">
        <f>O112</f>
        <v>4237000</v>
      </c>
      <c r="P111" s="146"/>
    </row>
    <row r="112" spans="1:31" s="153" customFormat="1">
      <c r="A112" s="128"/>
      <c r="B112" s="121">
        <v>1</v>
      </c>
      <c r="C112" s="122" t="s">
        <v>19</v>
      </c>
      <c r="D112" s="122" t="s">
        <v>20</v>
      </c>
      <c r="E112" s="121">
        <v>16</v>
      </c>
      <c r="F112" s="121">
        <v>30</v>
      </c>
      <c r="G112" s="121">
        <v>5</v>
      </c>
      <c r="H112" s="121">
        <v>2</v>
      </c>
      <c r="I112" s="121">
        <v>3</v>
      </c>
      <c r="J112" s="122">
        <f>'[1]SPTJ (2)'!U125</f>
        <v>18</v>
      </c>
      <c r="K112" s="122" t="str">
        <f>'[1]SPTJ (2)'!V125</f>
        <v>03</v>
      </c>
      <c r="L112" s="159" t="str">
        <f>'[1]SPTJ (2)'!W125</f>
        <v>Kursi Kerja Pejabat</v>
      </c>
      <c r="M112" s="123">
        <v>6000000</v>
      </c>
      <c r="N112" s="133"/>
      <c r="O112" s="162">
        <f>'[1]SPTJ (2)'!X125</f>
        <v>4237000</v>
      </c>
      <c r="P112" s="25"/>
    </row>
    <row r="113" spans="1:16" s="153" customFormat="1" hidden="1">
      <c r="A113" s="128"/>
      <c r="B113" s="121">
        <v>1</v>
      </c>
      <c r="C113" s="122" t="s">
        <v>19</v>
      </c>
      <c r="D113" s="122" t="s">
        <v>20</v>
      </c>
      <c r="E113" s="121">
        <v>16</v>
      </c>
      <c r="F113" s="121">
        <v>30</v>
      </c>
      <c r="G113" s="121">
        <v>5</v>
      </c>
      <c r="H113" s="121">
        <v>2</v>
      </c>
      <c r="I113" s="121">
        <v>3</v>
      </c>
      <c r="J113" s="122" t="str">
        <f>'[1]SPTJ (2)'!U126</f>
        <v>27</v>
      </c>
      <c r="K113" s="122" t="s">
        <v>33</v>
      </c>
      <c r="L113" s="124" t="str">
        <f>'[1]SP3B (CPG)'!W121</f>
        <v>Belanja Modal Finger Print</v>
      </c>
      <c r="M113" s="123"/>
      <c r="N113" s="133"/>
      <c r="O113" s="162"/>
      <c r="P113" s="25"/>
    </row>
    <row r="114" spans="1:16" ht="9" hidden="1" customHeight="1">
      <c r="A114" s="81"/>
      <c r="B114" s="121"/>
      <c r="C114" s="122"/>
      <c r="D114" s="122"/>
      <c r="E114" s="121"/>
      <c r="F114" s="121"/>
      <c r="G114" s="121"/>
      <c r="H114" s="121"/>
      <c r="I114" s="121"/>
      <c r="J114" s="122"/>
      <c r="K114" s="121"/>
      <c r="L114" s="124"/>
      <c r="M114" s="123"/>
      <c r="N114" s="133"/>
      <c r="O114" s="129"/>
      <c r="P114" s="25"/>
    </row>
    <row r="115" spans="1:16" ht="30" hidden="1">
      <c r="A115" s="81"/>
      <c r="B115" s="121">
        <v>1</v>
      </c>
      <c r="C115" s="122" t="s">
        <v>19</v>
      </c>
      <c r="D115" s="122" t="s">
        <v>20</v>
      </c>
      <c r="E115" s="121">
        <v>16</v>
      </c>
      <c r="F115" s="121">
        <v>30</v>
      </c>
      <c r="G115" s="121">
        <v>5</v>
      </c>
      <c r="H115" s="121">
        <v>2</v>
      </c>
      <c r="I115" s="121">
        <v>3</v>
      </c>
      <c r="J115" s="122" t="s">
        <v>77</v>
      </c>
      <c r="K115" s="122"/>
      <c r="L115" s="134" t="str">
        <f>'[1]SP3B (CPG)'!W123</f>
        <v>Belanja Modal Peralatan Dan Mesin Alat Rumah Tangga</v>
      </c>
      <c r="M115" s="135"/>
      <c r="N115" s="133"/>
      <c r="O115" s="127">
        <f>SUM(O116:O131)</f>
        <v>0</v>
      </c>
      <c r="P115" s="25"/>
    </row>
    <row r="116" spans="1:16" hidden="1">
      <c r="A116" s="81"/>
      <c r="B116" s="121">
        <v>1</v>
      </c>
      <c r="C116" s="122" t="s">
        <v>19</v>
      </c>
      <c r="D116" s="122" t="s">
        <v>20</v>
      </c>
      <c r="E116" s="121">
        <v>16</v>
      </c>
      <c r="F116" s="121">
        <v>30</v>
      </c>
      <c r="G116" s="121">
        <v>5</v>
      </c>
      <c r="H116" s="121">
        <v>2</v>
      </c>
      <c r="I116" s="121">
        <v>3</v>
      </c>
      <c r="J116" s="122" t="s">
        <v>77</v>
      </c>
      <c r="K116" s="122" t="s">
        <v>20</v>
      </c>
      <c r="L116" s="124" t="s">
        <v>78</v>
      </c>
      <c r="M116" s="123"/>
      <c r="N116" s="133"/>
      <c r="O116" s="129">
        <f>'[1]SP3B (CPG)'!X124</f>
        <v>0</v>
      </c>
      <c r="P116" s="25"/>
    </row>
    <row r="117" spans="1:16" s="153" customFormat="1" hidden="1">
      <c r="A117" s="128"/>
      <c r="B117" s="121">
        <v>1</v>
      </c>
      <c r="C117" s="122" t="s">
        <v>19</v>
      </c>
      <c r="D117" s="122" t="s">
        <v>20</v>
      </c>
      <c r="E117" s="121">
        <v>16</v>
      </c>
      <c r="F117" s="121">
        <v>30</v>
      </c>
      <c r="G117" s="121">
        <v>5</v>
      </c>
      <c r="H117" s="121">
        <v>2</v>
      </c>
      <c r="I117" s="121">
        <v>3</v>
      </c>
      <c r="J117" s="122" t="s">
        <v>77</v>
      </c>
      <c r="K117" s="122" t="s">
        <v>15</v>
      </c>
      <c r="L117" s="124" t="s">
        <v>79</v>
      </c>
      <c r="M117" s="163"/>
      <c r="N117" s="164"/>
      <c r="O117" s="129">
        <f>'[1]SP3B (CPG)'!X125</f>
        <v>0</v>
      </c>
      <c r="P117" s="25"/>
    </row>
    <row r="118" spans="1:16" s="153" customFormat="1" hidden="1">
      <c r="A118" s="128"/>
      <c r="B118" s="121"/>
      <c r="C118" s="122"/>
      <c r="D118" s="122"/>
      <c r="E118" s="121"/>
      <c r="F118" s="121"/>
      <c r="G118" s="121"/>
      <c r="H118" s="121"/>
      <c r="I118" s="121"/>
      <c r="J118" s="122"/>
      <c r="K118" s="122"/>
      <c r="L118" s="124" t="str">
        <f>'[1]SP3B (CPG)'!W126</f>
        <v>AC</v>
      </c>
      <c r="M118" s="123"/>
      <c r="N118" s="165"/>
      <c r="O118" s="129">
        <f>'[1]SP3B (CPG)'!X126</f>
        <v>0</v>
      </c>
      <c r="P118" s="25"/>
    </row>
    <row r="119" spans="1:16" s="153" customFormat="1" hidden="1">
      <c r="A119" s="128"/>
      <c r="B119" s="121"/>
      <c r="C119" s="122"/>
      <c r="D119" s="122"/>
      <c r="E119" s="121"/>
      <c r="F119" s="121"/>
      <c r="G119" s="121"/>
      <c r="H119" s="121"/>
      <c r="I119" s="121"/>
      <c r="J119" s="122"/>
      <c r="K119" s="122"/>
      <c r="L119" s="124" t="str">
        <f>'[1]SP3B (CPG)'!W127</f>
        <v>Lemari Es</v>
      </c>
      <c r="M119" s="123"/>
      <c r="N119" s="165"/>
      <c r="O119" s="129">
        <f>'[1]SP3B (CPG)'!X127</f>
        <v>0</v>
      </c>
      <c r="P119" s="25"/>
    </row>
    <row r="120" spans="1:16" s="153" customFormat="1" ht="13.5" hidden="1" customHeight="1">
      <c r="A120" s="128"/>
      <c r="B120" s="121">
        <v>1</v>
      </c>
      <c r="C120" s="122" t="s">
        <v>19</v>
      </c>
      <c r="D120" s="122" t="s">
        <v>20</v>
      </c>
      <c r="E120" s="121">
        <v>16</v>
      </c>
      <c r="F120" s="121">
        <v>30</v>
      </c>
      <c r="G120" s="121">
        <v>5</v>
      </c>
      <c r="H120" s="121">
        <v>2</v>
      </c>
      <c r="I120" s="121">
        <v>3</v>
      </c>
      <c r="J120" s="122" t="s">
        <v>77</v>
      </c>
      <c r="K120" s="166" t="str">
        <f>'[1]SP3B (CPG)'!V128</f>
        <v>03</v>
      </c>
      <c r="L120" s="124" t="str">
        <f>'[1]SP3B (CPG)'!W128</f>
        <v>Belanja modal Pengadaan Alat Pembersih</v>
      </c>
      <c r="M120" s="123"/>
      <c r="N120" s="133"/>
      <c r="O120" s="129">
        <f>'[1]SP3B (CPG)'!X128</f>
        <v>0</v>
      </c>
      <c r="P120" s="25"/>
    </row>
    <row r="121" spans="1:16" s="153" customFormat="1" ht="30" hidden="1">
      <c r="A121" s="128"/>
      <c r="B121" s="121">
        <v>1</v>
      </c>
      <c r="C121" s="122" t="s">
        <v>19</v>
      </c>
      <c r="D121" s="122" t="s">
        <v>20</v>
      </c>
      <c r="E121" s="121">
        <v>16</v>
      </c>
      <c r="F121" s="121">
        <v>30</v>
      </c>
      <c r="G121" s="121">
        <v>5</v>
      </c>
      <c r="H121" s="121">
        <v>2</v>
      </c>
      <c r="I121" s="121">
        <v>3</v>
      </c>
      <c r="J121" s="122" t="s">
        <v>77</v>
      </c>
      <c r="K121" s="122" t="s">
        <v>33</v>
      </c>
      <c r="L121" s="124" t="s">
        <v>80</v>
      </c>
      <c r="M121" s="123"/>
      <c r="N121" s="133"/>
      <c r="O121" s="129">
        <f>'[1]SPTJ (2)'!X136</f>
        <v>0</v>
      </c>
      <c r="P121" s="25"/>
    </row>
    <row r="122" spans="1:16" hidden="1">
      <c r="A122" s="81"/>
      <c r="B122" s="121"/>
      <c r="C122" s="122"/>
      <c r="D122" s="122"/>
      <c r="E122" s="121"/>
      <c r="F122" s="121"/>
      <c r="G122" s="121"/>
      <c r="H122" s="121"/>
      <c r="I122" s="121"/>
      <c r="J122" s="122"/>
      <c r="K122" s="122"/>
      <c r="L122" s="124" t="str">
        <f>'[1]SP3B (CPG)'!W130</f>
        <v>jam dinding</v>
      </c>
      <c r="M122" s="123"/>
      <c r="N122" s="133"/>
      <c r="O122" s="129">
        <f>'[1]SP3B (CPG)'!X130</f>
        <v>0</v>
      </c>
      <c r="P122" s="25"/>
    </row>
    <row r="123" spans="1:16" hidden="1">
      <c r="A123" s="81"/>
      <c r="B123" s="121"/>
      <c r="C123" s="122"/>
      <c r="D123" s="122"/>
      <c r="E123" s="121"/>
      <c r="F123" s="121"/>
      <c r="G123" s="121"/>
      <c r="H123" s="121"/>
      <c r="I123" s="121"/>
      <c r="J123" s="122"/>
      <c r="K123" s="122"/>
      <c r="L123" s="124" t="str">
        <f>'[1]SP3B (CPG)'!W131</f>
        <v>mic</v>
      </c>
      <c r="M123" s="123"/>
      <c r="N123" s="133"/>
      <c r="O123" s="129">
        <f>'[1]SP3B (CPG)'!X131</f>
        <v>0</v>
      </c>
      <c r="P123" s="25"/>
    </row>
    <row r="124" spans="1:16" hidden="1">
      <c r="A124" s="81"/>
      <c r="B124" s="121"/>
      <c r="C124" s="122"/>
      <c r="D124" s="122"/>
      <c r="E124" s="121"/>
      <c r="F124" s="121"/>
      <c r="G124" s="121"/>
      <c r="H124" s="121"/>
      <c r="I124" s="121"/>
      <c r="J124" s="122"/>
      <c r="K124" s="122"/>
      <c r="L124" s="124" t="str">
        <f>'[1]SP3B (CPG)'!W132</f>
        <v>mini portable speaker</v>
      </c>
      <c r="M124" s="123"/>
      <c r="N124" s="133"/>
      <c r="O124" s="129">
        <f>'[1]SP3B (CPG)'!X132</f>
        <v>0</v>
      </c>
      <c r="P124" s="25"/>
    </row>
    <row r="125" spans="1:16" hidden="1">
      <c r="A125" s="81"/>
      <c r="B125" s="121"/>
      <c r="C125" s="122"/>
      <c r="D125" s="122"/>
      <c r="E125" s="121"/>
      <c r="F125" s="121"/>
      <c r="G125" s="121"/>
      <c r="H125" s="121"/>
      <c r="I125" s="121"/>
      <c r="J125" s="122"/>
      <c r="K125" s="122"/>
      <c r="L125" s="124" t="str">
        <f>'[1]SP3B (CPG)'!W133</f>
        <v>sound system</v>
      </c>
      <c r="M125" s="123"/>
      <c r="N125" s="133"/>
      <c r="O125" s="129">
        <f>'[1]SP3B (CPG)'!X133</f>
        <v>0</v>
      </c>
      <c r="P125" s="25"/>
    </row>
    <row r="126" spans="1:16" hidden="1">
      <c r="A126" s="81"/>
      <c r="B126" s="121">
        <v>1</v>
      </c>
      <c r="C126" s="122" t="s">
        <v>19</v>
      </c>
      <c r="D126" s="122" t="s">
        <v>20</v>
      </c>
      <c r="E126" s="121">
        <v>16</v>
      </c>
      <c r="F126" s="121">
        <v>30</v>
      </c>
      <c r="G126" s="121">
        <v>5</v>
      </c>
      <c r="H126" s="121">
        <v>2</v>
      </c>
      <c r="I126" s="121">
        <v>3</v>
      </c>
      <c r="J126" s="122" t="s">
        <v>77</v>
      </c>
      <c r="K126" s="122" t="s">
        <v>33</v>
      </c>
      <c r="L126" s="124" t="s">
        <v>81</v>
      </c>
      <c r="M126" s="123"/>
      <c r="N126" s="133"/>
      <c r="O126" s="129">
        <v>0</v>
      </c>
      <c r="P126" s="25"/>
    </row>
    <row r="127" spans="1:16" hidden="1">
      <c r="A127" s="81"/>
      <c r="B127" s="121">
        <v>1</v>
      </c>
      <c r="C127" s="122" t="s">
        <v>19</v>
      </c>
      <c r="D127" s="122" t="s">
        <v>20</v>
      </c>
      <c r="E127" s="121">
        <v>16</v>
      </c>
      <c r="F127" s="121">
        <v>30</v>
      </c>
      <c r="G127" s="121">
        <v>5</v>
      </c>
      <c r="H127" s="121">
        <v>2</v>
      </c>
      <c r="I127" s="121">
        <v>3</v>
      </c>
      <c r="J127" s="122" t="s">
        <v>77</v>
      </c>
      <c r="K127" s="122" t="s">
        <v>33</v>
      </c>
      <c r="L127" s="124" t="s">
        <v>82</v>
      </c>
      <c r="M127" s="123"/>
      <c r="N127" s="133"/>
      <c r="O127" s="129">
        <v>0</v>
      </c>
      <c r="P127" s="25"/>
    </row>
    <row r="128" spans="1:16" hidden="1">
      <c r="A128" s="81"/>
      <c r="B128" s="121">
        <v>1</v>
      </c>
      <c r="C128" s="122" t="s">
        <v>19</v>
      </c>
      <c r="D128" s="122" t="s">
        <v>20</v>
      </c>
      <c r="E128" s="121">
        <v>16</v>
      </c>
      <c r="F128" s="121">
        <v>30</v>
      </c>
      <c r="G128" s="121">
        <v>5</v>
      </c>
      <c r="H128" s="121">
        <v>2</v>
      </c>
      <c r="I128" s="121">
        <v>3</v>
      </c>
      <c r="J128" s="122" t="s">
        <v>77</v>
      </c>
      <c r="K128" s="122" t="s">
        <v>33</v>
      </c>
      <c r="L128" s="124" t="s">
        <v>83</v>
      </c>
      <c r="M128" s="163"/>
      <c r="N128" s="164"/>
      <c r="O128" s="129">
        <v>0</v>
      </c>
      <c r="P128" s="25"/>
    </row>
    <row r="129" spans="1:16" hidden="1">
      <c r="A129" s="81"/>
      <c r="B129" s="121">
        <v>1</v>
      </c>
      <c r="C129" s="122" t="s">
        <v>19</v>
      </c>
      <c r="D129" s="122" t="s">
        <v>20</v>
      </c>
      <c r="E129" s="121">
        <v>16</v>
      </c>
      <c r="F129" s="121">
        <v>30</v>
      </c>
      <c r="G129" s="121">
        <v>5</v>
      </c>
      <c r="H129" s="121">
        <v>2</v>
      </c>
      <c r="I129" s="121">
        <v>3</v>
      </c>
      <c r="J129" s="122" t="s">
        <v>77</v>
      </c>
      <c r="K129" s="122" t="s">
        <v>33</v>
      </c>
      <c r="L129" s="124" t="s">
        <v>84</v>
      </c>
      <c r="M129" s="163"/>
      <c r="N129" s="164"/>
      <c r="O129" s="129">
        <v>0</v>
      </c>
      <c r="P129" s="25"/>
    </row>
    <row r="130" spans="1:16" hidden="1">
      <c r="A130" s="81"/>
      <c r="B130" s="121">
        <v>1</v>
      </c>
      <c r="C130" s="122" t="s">
        <v>19</v>
      </c>
      <c r="D130" s="122" t="s">
        <v>20</v>
      </c>
      <c r="E130" s="121">
        <v>16</v>
      </c>
      <c r="F130" s="121">
        <v>30</v>
      </c>
      <c r="G130" s="121">
        <v>5</v>
      </c>
      <c r="H130" s="121">
        <v>2</v>
      </c>
      <c r="I130" s="121">
        <v>3</v>
      </c>
      <c r="J130" s="122" t="s">
        <v>77</v>
      </c>
      <c r="K130" s="122" t="s">
        <v>33</v>
      </c>
      <c r="L130" s="124" t="s">
        <v>85</v>
      </c>
      <c r="M130" s="163"/>
      <c r="N130" s="164"/>
      <c r="O130" s="129">
        <v>0</v>
      </c>
      <c r="P130" s="25"/>
    </row>
    <row r="131" spans="1:16" ht="30" hidden="1">
      <c r="A131" s="81"/>
      <c r="B131" s="121">
        <v>1</v>
      </c>
      <c r="C131" s="122" t="s">
        <v>19</v>
      </c>
      <c r="D131" s="122" t="s">
        <v>20</v>
      </c>
      <c r="E131" s="121">
        <v>16</v>
      </c>
      <c r="F131" s="121">
        <v>30</v>
      </c>
      <c r="G131" s="121">
        <v>5</v>
      </c>
      <c r="H131" s="121">
        <v>2</v>
      </c>
      <c r="I131" s="121">
        <v>3</v>
      </c>
      <c r="J131" s="122" t="s">
        <v>77</v>
      </c>
      <c r="K131" s="122" t="s">
        <v>47</v>
      </c>
      <c r="L131" s="124" t="s">
        <v>86</v>
      </c>
      <c r="M131" s="123"/>
      <c r="N131" s="133"/>
      <c r="O131" s="129">
        <v>0</v>
      </c>
      <c r="P131" s="25"/>
    </row>
    <row r="132" spans="1:16" ht="6.75" hidden="1" customHeight="1">
      <c r="A132" s="81"/>
      <c r="B132" s="121"/>
      <c r="C132" s="122"/>
      <c r="D132" s="122"/>
      <c r="E132" s="121"/>
      <c r="F132" s="121"/>
      <c r="G132" s="121"/>
      <c r="H132" s="121"/>
      <c r="I132" s="121"/>
      <c r="J132" s="122"/>
      <c r="K132" s="122"/>
      <c r="L132" s="124"/>
      <c r="M132" s="123"/>
      <c r="N132" s="133"/>
      <c r="O132" s="129"/>
      <c r="P132" s="25"/>
    </row>
    <row r="133" spans="1:16" hidden="1">
      <c r="A133" s="81"/>
      <c r="B133" s="121">
        <v>1</v>
      </c>
      <c r="C133" s="122" t="s">
        <v>19</v>
      </c>
      <c r="D133" s="122" t="s">
        <v>20</v>
      </c>
      <c r="E133" s="121">
        <v>16</v>
      </c>
      <c r="F133" s="121">
        <v>30</v>
      </c>
      <c r="G133" s="121">
        <v>5</v>
      </c>
      <c r="H133" s="121">
        <v>2</v>
      </c>
      <c r="I133" s="121">
        <v>3</v>
      </c>
      <c r="J133" s="122" t="s">
        <v>87</v>
      </c>
      <c r="K133" s="122"/>
      <c r="L133" s="134" t="s">
        <v>88</v>
      </c>
      <c r="M133" s="135"/>
      <c r="N133" s="133"/>
      <c r="O133" s="127">
        <f>O134+O135+O136+O137+O138</f>
        <v>0</v>
      </c>
      <c r="P133" s="25"/>
    </row>
    <row r="134" spans="1:16" hidden="1">
      <c r="A134" s="81"/>
      <c r="B134" s="121">
        <v>1</v>
      </c>
      <c r="C134" s="122" t="s">
        <v>19</v>
      </c>
      <c r="D134" s="122" t="s">
        <v>20</v>
      </c>
      <c r="E134" s="121">
        <v>16</v>
      </c>
      <c r="F134" s="121">
        <v>30</v>
      </c>
      <c r="G134" s="121">
        <v>5</v>
      </c>
      <c r="H134" s="121">
        <v>2</v>
      </c>
      <c r="I134" s="121">
        <v>3</v>
      </c>
      <c r="J134" s="122" t="s">
        <v>87</v>
      </c>
      <c r="K134" s="122" t="s">
        <v>20</v>
      </c>
      <c r="L134" s="124" t="s">
        <v>88</v>
      </c>
      <c r="M134" s="123"/>
      <c r="N134" s="133"/>
      <c r="O134" s="129">
        <v>0</v>
      </c>
      <c r="P134" s="25"/>
    </row>
    <row r="135" spans="1:16" ht="30" hidden="1">
      <c r="A135" s="81"/>
      <c r="B135" s="121">
        <v>1</v>
      </c>
      <c r="C135" s="122" t="s">
        <v>19</v>
      </c>
      <c r="D135" s="122" t="s">
        <v>20</v>
      </c>
      <c r="E135" s="121">
        <v>16</v>
      </c>
      <c r="F135" s="121">
        <v>30</v>
      </c>
      <c r="G135" s="121">
        <v>5</v>
      </c>
      <c r="H135" s="121">
        <v>2</v>
      </c>
      <c r="I135" s="121">
        <v>3</v>
      </c>
      <c r="J135" s="122" t="s">
        <v>87</v>
      </c>
      <c r="K135" s="122" t="s">
        <v>15</v>
      </c>
      <c r="L135" s="124" t="str">
        <f>'[1]SPTJ (2)'!W145</f>
        <v>Belanja modal Pengadaan Peralatan Personal Komputer</v>
      </c>
      <c r="M135" s="123"/>
      <c r="N135" s="133"/>
      <c r="O135" s="129">
        <f>'[1]SPTJ (2)'!X145</f>
        <v>0</v>
      </c>
      <c r="P135" s="25"/>
    </row>
    <row r="136" spans="1:16" hidden="1">
      <c r="A136" s="81"/>
      <c r="B136" s="121">
        <v>1</v>
      </c>
      <c r="C136" s="122" t="s">
        <v>19</v>
      </c>
      <c r="D136" s="122" t="s">
        <v>20</v>
      </c>
      <c r="E136" s="121">
        <v>16</v>
      </c>
      <c r="F136" s="121">
        <v>30</v>
      </c>
      <c r="G136" s="121">
        <v>5</v>
      </c>
      <c r="H136" s="121">
        <v>2</v>
      </c>
      <c r="I136" s="121">
        <v>3</v>
      </c>
      <c r="J136" s="122" t="s">
        <v>87</v>
      </c>
      <c r="K136" s="122" t="s">
        <v>33</v>
      </c>
      <c r="L136" s="124" t="str">
        <f>'[1]SPTJ (2)'!W146</f>
        <v>Belanja modal Pengadaan Personal Komputer</v>
      </c>
      <c r="M136" s="163"/>
      <c r="N136" s="164"/>
      <c r="O136" s="129">
        <f>'[1]SPTJ (2)'!X146</f>
        <v>0</v>
      </c>
      <c r="P136" s="25"/>
    </row>
    <row r="137" spans="1:16" hidden="1">
      <c r="A137" s="81"/>
      <c r="B137" s="121">
        <v>1</v>
      </c>
      <c r="C137" s="122" t="s">
        <v>19</v>
      </c>
      <c r="D137" s="122" t="s">
        <v>20</v>
      </c>
      <c r="E137" s="121">
        <v>16</v>
      </c>
      <c r="F137" s="121">
        <v>30</v>
      </c>
      <c r="G137" s="121">
        <v>5</v>
      </c>
      <c r="H137" s="121">
        <v>2</v>
      </c>
      <c r="I137" s="121">
        <v>3</v>
      </c>
      <c r="J137" s="122" t="s">
        <v>87</v>
      </c>
      <c r="K137" s="122" t="s">
        <v>33</v>
      </c>
      <c r="L137" s="124" t="s">
        <v>89</v>
      </c>
      <c r="M137" s="163"/>
      <c r="N137" s="164"/>
      <c r="O137" s="129">
        <v>0</v>
      </c>
      <c r="P137" s="25"/>
    </row>
    <row r="138" spans="1:16" hidden="1">
      <c r="A138" s="81"/>
      <c r="B138" s="121">
        <v>1</v>
      </c>
      <c r="C138" s="122" t="s">
        <v>19</v>
      </c>
      <c r="D138" s="122" t="s">
        <v>20</v>
      </c>
      <c r="E138" s="121">
        <v>16</v>
      </c>
      <c r="F138" s="121">
        <v>30</v>
      </c>
      <c r="G138" s="121">
        <v>5</v>
      </c>
      <c r="H138" s="121">
        <v>2</v>
      </c>
      <c r="I138" s="121">
        <v>3</v>
      </c>
      <c r="J138" s="122" t="s">
        <v>87</v>
      </c>
      <c r="K138" s="122" t="s">
        <v>33</v>
      </c>
      <c r="L138" s="124" t="s">
        <v>90</v>
      </c>
      <c r="M138" s="163"/>
      <c r="N138" s="164"/>
      <c r="O138" s="129">
        <v>0</v>
      </c>
      <c r="P138" s="25"/>
    </row>
    <row r="139" spans="1:16" hidden="1">
      <c r="A139" s="81"/>
      <c r="B139" s="121">
        <v>1</v>
      </c>
      <c r="C139" s="122" t="s">
        <v>19</v>
      </c>
      <c r="D139" s="122" t="s">
        <v>20</v>
      </c>
      <c r="E139" s="121">
        <v>16</v>
      </c>
      <c r="F139" s="121">
        <v>30</v>
      </c>
      <c r="G139" s="121">
        <v>5</v>
      </c>
      <c r="H139" s="121">
        <v>2</v>
      </c>
      <c r="I139" s="121">
        <v>3</v>
      </c>
      <c r="J139" s="122" t="s">
        <v>87</v>
      </c>
      <c r="K139" s="122" t="s">
        <v>47</v>
      </c>
      <c r="L139" s="124" t="s">
        <v>91</v>
      </c>
      <c r="M139" s="123"/>
      <c r="N139" s="133"/>
      <c r="O139" s="129">
        <v>0</v>
      </c>
      <c r="P139" s="25"/>
    </row>
    <row r="140" spans="1:16" hidden="1">
      <c r="A140" s="81"/>
      <c r="B140" s="121">
        <v>1</v>
      </c>
      <c r="C140" s="122" t="s">
        <v>19</v>
      </c>
      <c r="D140" s="122" t="s">
        <v>20</v>
      </c>
      <c r="E140" s="121">
        <v>16</v>
      </c>
      <c r="F140" s="121">
        <v>30</v>
      </c>
      <c r="G140" s="121">
        <v>5</v>
      </c>
      <c r="H140" s="121">
        <v>2</v>
      </c>
      <c r="I140" s="121">
        <v>3</v>
      </c>
      <c r="J140" s="122" t="s">
        <v>87</v>
      </c>
      <c r="K140" s="122" t="s">
        <v>38</v>
      </c>
      <c r="L140" s="124" t="s">
        <v>92</v>
      </c>
      <c r="M140" s="123"/>
      <c r="N140" s="133"/>
      <c r="O140" s="129"/>
      <c r="P140" s="25"/>
    </row>
    <row r="141" spans="1:16" ht="38.25" hidden="1" customHeight="1">
      <c r="A141" s="81"/>
      <c r="B141" s="121">
        <v>1</v>
      </c>
      <c r="C141" s="122" t="s">
        <v>19</v>
      </c>
      <c r="D141" s="122" t="s">
        <v>20</v>
      </c>
      <c r="E141" s="121">
        <v>16</v>
      </c>
      <c r="F141" s="121">
        <v>30</v>
      </c>
      <c r="G141" s="121">
        <v>5</v>
      </c>
      <c r="H141" s="121">
        <v>2</v>
      </c>
      <c r="I141" s="121">
        <v>3</v>
      </c>
      <c r="J141" s="122" t="s">
        <v>87</v>
      </c>
      <c r="K141" s="122" t="s">
        <v>36</v>
      </c>
      <c r="L141" s="124" t="s">
        <v>93</v>
      </c>
      <c r="M141" s="123"/>
      <c r="N141" s="133"/>
      <c r="O141" s="129"/>
      <c r="P141" s="25"/>
    </row>
    <row r="142" spans="1:16" ht="30" hidden="1">
      <c r="A142" s="81"/>
      <c r="B142" s="121">
        <v>1</v>
      </c>
      <c r="C142" s="122" t="s">
        <v>19</v>
      </c>
      <c r="D142" s="122" t="s">
        <v>20</v>
      </c>
      <c r="E142" s="121">
        <v>16</v>
      </c>
      <c r="F142" s="121">
        <v>30</v>
      </c>
      <c r="G142" s="121">
        <v>5</v>
      </c>
      <c r="H142" s="121">
        <v>2</v>
      </c>
      <c r="I142" s="121">
        <v>3</v>
      </c>
      <c r="J142" s="122" t="s">
        <v>87</v>
      </c>
      <c r="K142" s="122">
        <v>10</v>
      </c>
      <c r="L142" s="124" t="s">
        <v>94</v>
      </c>
      <c r="M142" s="123"/>
      <c r="N142" s="133"/>
      <c r="O142" s="129"/>
      <c r="P142" s="25"/>
    </row>
    <row r="143" spans="1:16" hidden="1">
      <c r="A143" s="81"/>
      <c r="B143" s="121">
        <v>1</v>
      </c>
      <c r="C143" s="122" t="s">
        <v>19</v>
      </c>
      <c r="D143" s="122" t="s">
        <v>20</v>
      </c>
      <c r="E143" s="121">
        <v>16</v>
      </c>
      <c r="F143" s="121">
        <v>30</v>
      </c>
      <c r="G143" s="121">
        <v>5</v>
      </c>
      <c r="H143" s="121">
        <v>2</v>
      </c>
      <c r="I143" s="121">
        <v>3</v>
      </c>
      <c r="J143" s="122" t="s">
        <v>87</v>
      </c>
      <c r="K143" s="122">
        <v>11</v>
      </c>
      <c r="L143" s="124" t="s">
        <v>95</v>
      </c>
      <c r="M143" s="123"/>
      <c r="N143" s="133"/>
      <c r="O143" s="129"/>
      <c r="P143" s="25"/>
    </row>
    <row r="144" spans="1:16" hidden="1">
      <c r="A144" s="81"/>
      <c r="B144" s="121"/>
      <c r="C144" s="122"/>
      <c r="D144" s="122"/>
      <c r="E144" s="121"/>
      <c r="F144" s="121"/>
      <c r="G144" s="121"/>
      <c r="H144" s="121"/>
      <c r="I144" s="121"/>
      <c r="J144" s="122"/>
      <c r="K144" s="122"/>
      <c r="L144" s="124"/>
      <c r="M144" s="123"/>
      <c r="N144" s="133"/>
      <c r="O144" s="129"/>
      <c r="P144" s="25"/>
    </row>
    <row r="145" spans="1:16" ht="30" hidden="1">
      <c r="A145" s="81"/>
      <c r="B145" s="121">
        <v>1</v>
      </c>
      <c r="C145" s="122" t="s">
        <v>19</v>
      </c>
      <c r="D145" s="122" t="s">
        <v>20</v>
      </c>
      <c r="E145" s="121">
        <v>16</v>
      </c>
      <c r="F145" s="121">
        <v>30</v>
      </c>
      <c r="G145" s="121">
        <v>5</v>
      </c>
      <c r="H145" s="121">
        <v>2</v>
      </c>
      <c r="I145" s="121">
        <v>3</v>
      </c>
      <c r="J145" s="122" t="s">
        <v>96</v>
      </c>
      <c r="K145" s="122"/>
      <c r="L145" s="134" t="s">
        <v>97</v>
      </c>
      <c r="M145" s="167"/>
      <c r="N145" s="168"/>
      <c r="O145" s="127">
        <f>SUM(O146:O149)</f>
        <v>0</v>
      </c>
      <c r="P145" s="25"/>
    </row>
    <row r="146" spans="1:16" hidden="1">
      <c r="A146" s="81"/>
      <c r="B146" s="121">
        <v>1</v>
      </c>
      <c r="C146" s="122" t="s">
        <v>19</v>
      </c>
      <c r="D146" s="122" t="s">
        <v>20</v>
      </c>
      <c r="E146" s="121">
        <v>16</v>
      </c>
      <c r="F146" s="121">
        <v>30</v>
      </c>
      <c r="G146" s="121">
        <v>5</v>
      </c>
      <c r="H146" s="121">
        <v>2</v>
      </c>
      <c r="I146" s="121">
        <v>3</v>
      </c>
      <c r="J146" s="122" t="s">
        <v>96</v>
      </c>
      <c r="K146" s="122" t="s">
        <v>20</v>
      </c>
      <c r="L146" s="124" t="str">
        <f>'[1]SPTJ (2)'!W157</f>
        <v>Belanja modal pengadaan Meja Pejabat</v>
      </c>
      <c r="M146" s="163"/>
      <c r="N146" s="164"/>
      <c r="O146" s="129">
        <f>'[1]SPTJ (2)'!X157</f>
        <v>0</v>
      </c>
      <c r="P146" s="25"/>
    </row>
    <row r="147" spans="1:16" hidden="1">
      <c r="A147" s="81"/>
      <c r="B147" s="121">
        <v>1</v>
      </c>
      <c r="C147" s="122" t="s">
        <v>19</v>
      </c>
      <c r="D147" s="122" t="s">
        <v>20</v>
      </c>
      <c r="E147" s="121">
        <v>16</v>
      </c>
      <c r="F147" s="121">
        <v>30</v>
      </c>
      <c r="G147" s="121">
        <v>5</v>
      </c>
      <c r="H147" s="121">
        <v>2</v>
      </c>
      <c r="I147" s="121">
        <v>3</v>
      </c>
      <c r="J147" s="122" t="s">
        <v>96</v>
      </c>
      <c r="K147" s="122" t="s">
        <v>43</v>
      </c>
      <c r="L147" s="124" t="s">
        <v>98</v>
      </c>
      <c r="M147" s="163"/>
      <c r="N147" s="164"/>
      <c r="O147" s="129">
        <v>0</v>
      </c>
      <c r="P147" s="25"/>
    </row>
    <row r="148" spans="1:16" hidden="1">
      <c r="A148" s="81"/>
      <c r="B148" s="121"/>
      <c r="C148" s="122"/>
      <c r="D148" s="122"/>
      <c r="E148" s="121"/>
      <c r="F148" s="121"/>
      <c r="G148" s="121"/>
      <c r="H148" s="121"/>
      <c r="I148" s="121"/>
      <c r="J148" s="122"/>
      <c r="K148" s="122"/>
      <c r="L148" s="124" t="s">
        <v>99</v>
      </c>
      <c r="M148" s="163"/>
      <c r="N148" s="164"/>
      <c r="O148" s="129">
        <v>0</v>
      </c>
      <c r="P148" s="25"/>
    </row>
    <row r="149" spans="1:16" hidden="1">
      <c r="A149" s="81"/>
      <c r="B149" s="121">
        <v>1</v>
      </c>
      <c r="C149" s="122" t="s">
        <v>19</v>
      </c>
      <c r="D149" s="122" t="s">
        <v>20</v>
      </c>
      <c r="E149" s="121">
        <v>16</v>
      </c>
      <c r="F149" s="121">
        <v>30</v>
      </c>
      <c r="G149" s="121">
        <v>5</v>
      </c>
      <c r="H149" s="121">
        <v>2</v>
      </c>
      <c r="I149" s="121">
        <v>3</v>
      </c>
      <c r="J149" s="122" t="s">
        <v>96</v>
      </c>
      <c r="K149" s="122" t="s">
        <v>33</v>
      </c>
      <c r="L149" s="124" t="str">
        <f>'[1]SP3B (CPG)'!W152</f>
        <v>Belanja modal pengadaan kursi tamu</v>
      </c>
      <c r="M149" s="163"/>
      <c r="N149" s="164"/>
      <c r="O149" s="129">
        <f>'[1]SP3B (CPG)'!X152</f>
        <v>0</v>
      </c>
      <c r="P149" s="25"/>
    </row>
    <row r="150" spans="1:16" hidden="1">
      <c r="A150" s="81"/>
      <c r="B150" s="121"/>
      <c r="C150" s="122"/>
      <c r="D150" s="122"/>
      <c r="E150" s="121"/>
      <c r="F150" s="121"/>
      <c r="G150" s="121"/>
      <c r="H150" s="121"/>
      <c r="I150" s="121"/>
      <c r="J150" s="122"/>
      <c r="K150" s="122"/>
      <c r="L150" s="124"/>
      <c r="M150" s="123"/>
      <c r="N150" s="133"/>
      <c r="O150" s="129"/>
      <c r="P150" s="25"/>
    </row>
    <row r="151" spans="1:16" hidden="1">
      <c r="A151" s="81"/>
      <c r="B151" s="121">
        <v>1</v>
      </c>
      <c r="C151" s="122" t="s">
        <v>19</v>
      </c>
      <c r="D151" s="122" t="s">
        <v>20</v>
      </c>
      <c r="E151" s="121">
        <v>16</v>
      </c>
      <c r="F151" s="121">
        <v>30</v>
      </c>
      <c r="G151" s="121">
        <v>5</v>
      </c>
      <c r="H151" s="121">
        <v>2</v>
      </c>
      <c r="I151" s="121">
        <v>3</v>
      </c>
      <c r="J151" s="122" t="s">
        <v>100</v>
      </c>
      <c r="K151" s="122"/>
      <c r="L151" s="134" t="s">
        <v>101</v>
      </c>
      <c r="M151" s="135"/>
      <c r="N151" s="133"/>
      <c r="O151" s="120">
        <f>SUM(O152:O154)</f>
        <v>0</v>
      </c>
      <c r="P151" s="25"/>
    </row>
    <row r="152" spans="1:16" hidden="1">
      <c r="A152" s="81"/>
      <c r="B152" s="121">
        <v>1</v>
      </c>
      <c r="C152" s="122" t="s">
        <v>19</v>
      </c>
      <c r="D152" s="122" t="s">
        <v>20</v>
      </c>
      <c r="E152" s="121">
        <v>16</v>
      </c>
      <c r="F152" s="121">
        <v>30</v>
      </c>
      <c r="G152" s="121">
        <v>5</v>
      </c>
      <c r="H152" s="121">
        <v>2</v>
      </c>
      <c r="I152" s="121">
        <v>3</v>
      </c>
      <c r="J152" s="122" t="s">
        <v>100</v>
      </c>
      <c r="K152" s="122" t="s">
        <v>20</v>
      </c>
      <c r="L152" s="124" t="s">
        <v>102</v>
      </c>
      <c r="M152" s="123"/>
      <c r="N152" s="133"/>
      <c r="O152" s="66">
        <f>O153+O162</f>
        <v>0</v>
      </c>
      <c r="P152" s="25"/>
    </row>
    <row r="153" spans="1:16" hidden="1">
      <c r="A153" s="81"/>
      <c r="B153" s="121">
        <v>1</v>
      </c>
      <c r="C153" s="122" t="s">
        <v>19</v>
      </c>
      <c r="D153" s="122" t="s">
        <v>20</v>
      </c>
      <c r="E153" s="121">
        <v>16</v>
      </c>
      <c r="F153" s="121">
        <v>30</v>
      </c>
      <c r="G153" s="121">
        <v>5</v>
      </c>
      <c r="H153" s="121">
        <v>2</v>
      </c>
      <c r="I153" s="121">
        <v>3</v>
      </c>
      <c r="J153" s="122" t="s">
        <v>100</v>
      </c>
      <c r="K153" s="122" t="s">
        <v>21</v>
      </c>
      <c r="L153" s="124" t="s">
        <v>103</v>
      </c>
      <c r="M153" s="123"/>
      <c r="N153" s="133"/>
      <c r="O153" s="70">
        <v>0</v>
      </c>
      <c r="P153" s="25"/>
    </row>
    <row r="154" spans="1:16" ht="30" hidden="1">
      <c r="A154" s="81"/>
      <c r="B154" s="121">
        <v>1</v>
      </c>
      <c r="C154" s="122" t="s">
        <v>19</v>
      </c>
      <c r="D154" s="122" t="s">
        <v>20</v>
      </c>
      <c r="E154" s="121">
        <v>16</v>
      </c>
      <c r="F154" s="121">
        <v>30</v>
      </c>
      <c r="G154" s="121">
        <v>5</v>
      </c>
      <c r="H154" s="121">
        <v>2</v>
      </c>
      <c r="I154" s="121">
        <v>3</v>
      </c>
      <c r="J154" s="122" t="s">
        <v>100</v>
      </c>
      <c r="K154" s="122">
        <f>'[1]SPTJ (2)'!V165</f>
        <v>10</v>
      </c>
      <c r="L154" s="169" t="str">
        <f>'[1]SPTJ (2)'!W165</f>
        <v>Belanja modal Pengadaan Peralatan Studio Visual (CCTV)</v>
      </c>
      <c r="M154" s="170"/>
      <c r="N154" s="78"/>
      <c r="O154" s="67">
        <f>'[1]SPTJ (2)'!X165</f>
        <v>0</v>
      </c>
      <c r="P154" s="25"/>
    </row>
    <row r="155" spans="1:16" hidden="1">
      <c r="A155" s="81"/>
      <c r="B155" s="121">
        <v>1</v>
      </c>
      <c r="C155" s="122" t="s">
        <v>19</v>
      </c>
      <c r="D155" s="122" t="s">
        <v>20</v>
      </c>
      <c r="E155" s="121">
        <v>16</v>
      </c>
      <c r="F155" s="121">
        <v>30</v>
      </c>
      <c r="G155" s="121">
        <v>5</v>
      </c>
      <c r="H155" s="121">
        <v>2</v>
      </c>
      <c r="I155" s="121">
        <v>3</v>
      </c>
      <c r="J155" s="122" t="s">
        <v>104</v>
      </c>
      <c r="K155" s="122"/>
      <c r="L155" s="134" t="s">
        <v>105</v>
      </c>
      <c r="M155" s="135"/>
      <c r="N155" s="87"/>
      <c r="O155" s="66">
        <f>O156</f>
        <v>0</v>
      </c>
      <c r="P155" s="25"/>
    </row>
    <row r="156" spans="1:16" ht="30" hidden="1">
      <c r="A156" s="81"/>
      <c r="B156" s="121">
        <v>1</v>
      </c>
      <c r="C156" s="122" t="s">
        <v>19</v>
      </c>
      <c r="D156" s="122" t="s">
        <v>20</v>
      </c>
      <c r="E156" s="121">
        <v>16</v>
      </c>
      <c r="F156" s="121">
        <v>30</v>
      </c>
      <c r="G156" s="121">
        <v>5</v>
      </c>
      <c r="H156" s="121">
        <v>2</v>
      </c>
      <c r="I156" s="121">
        <v>3</v>
      </c>
      <c r="J156" s="122" t="s">
        <v>104</v>
      </c>
      <c r="K156" s="122" t="s">
        <v>20</v>
      </c>
      <c r="L156" s="124" t="s">
        <v>106</v>
      </c>
      <c r="M156" s="123"/>
      <c r="N156" s="78"/>
      <c r="O156" s="67">
        <f>'[1]SP3B (CPG)'!X158</f>
        <v>0</v>
      </c>
      <c r="P156" s="25"/>
    </row>
    <row r="157" spans="1:16" hidden="1">
      <c r="A157" s="81"/>
      <c r="B157" s="121">
        <v>1</v>
      </c>
      <c r="C157" s="122" t="s">
        <v>19</v>
      </c>
      <c r="D157" s="122" t="s">
        <v>20</v>
      </c>
      <c r="E157" s="121">
        <v>16</v>
      </c>
      <c r="F157" s="121">
        <v>30</v>
      </c>
      <c r="G157" s="121">
        <v>5</v>
      </c>
      <c r="H157" s="121">
        <v>2</v>
      </c>
      <c r="I157" s="121">
        <v>3</v>
      </c>
      <c r="J157" s="122" t="s">
        <v>107</v>
      </c>
      <c r="K157" s="122"/>
      <c r="L157" s="134" t="s">
        <v>108</v>
      </c>
      <c r="M157" s="135"/>
      <c r="N157" s="87"/>
      <c r="O157" s="66">
        <f>SUM(O158:O161)</f>
        <v>0</v>
      </c>
      <c r="P157" s="25"/>
    </row>
    <row r="158" spans="1:16" ht="28.5" hidden="1" customHeight="1">
      <c r="A158" s="81"/>
      <c r="B158" s="121">
        <v>1</v>
      </c>
      <c r="C158" s="122" t="s">
        <v>19</v>
      </c>
      <c r="D158" s="122" t="s">
        <v>20</v>
      </c>
      <c r="E158" s="121">
        <v>16</v>
      </c>
      <c r="F158" s="121">
        <v>30</v>
      </c>
      <c r="G158" s="121">
        <v>5</v>
      </c>
      <c r="H158" s="121">
        <v>2</v>
      </c>
      <c r="I158" s="121">
        <v>3</v>
      </c>
      <c r="J158" s="122" t="s">
        <v>107</v>
      </c>
      <c r="K158" s="122" t="s">
        <v>20</v>
      </c>
      <c r="L158" s="124" t="s">
        <v>109</v>
      </c>
      <c r="M158" s="123"/>
      <c r="N158" s="78"/>
      <c r="O158" s="67">
        <f>'[1]SP3B (CPG)'!X161</f>
        <v>0</v>
      </c>
      <c r="P158" s="25"/>
    </row>
    <row r="159" spans="1:16" ht="21" hidden="1" customHeight="1">
      <c r="A159" s="81"/>
      <c r="B159" s="121">
        <v>1</v>
      </c>
      <c r="C159" s="122" t="s">
        <v>19</v>
      </c>
      <c r="D159" s="122" t="s">
        <v>20</v>
      </c>
      <c r="E159" s="121">
        <v>16</v>
      </c>
      <c r="F159" s="121">
        <v>30</v>
      </c>
      <c r="G159" s="121">
        <v>5</v>
      </c>
      <c r="H159" s="121">
        <v>2</v>
      </c>
      <c r="I159" s="121">
        <v>3</v>
      </c>
      <c r="J159" s="122" t="s">
        <v>107</v>
      </c>
      <c r="K159" s="122" t="s">
        <v>19</v>
      </c>
      <c r="L159" s="124" t="s">
        <v>110</v>
      </c>
      <c r="M159" s="123"/>
      <c r="N159" s="78"/>
      <c r="O159" s="67">
        <f>'[1]SP3B (CPG)'!X162</f>
        <v>0</v>
      </c>
      <c r="P159" s="25"/>
    </row>
    <row r="160" spans="1:16" ht="15.75" hidden="1" customHeight="1">
      <c r="A160" s="81"/>
      <c r="B160" s="121">
        <v>1</v>
      </c>
      <c r="C160" s="122" t="s">
        <v>19</v>
      </c>
      <c r="D160" s="122" t="s">
        <v>20</v>
      </c>
      <c r="E160" s="121">
        <v>16</v>
      </c>
      <c r="F160" s="121">
        <v>30</v>
      </c>
      <c r="G160" s="121">
        <v>5</v>
      </c>
      <c r="H160" s="121">
        <v>2</v>
      </c>
      <c r="I160" s="121">
        <v>3</v>
      </c>
      <c r="J160" s="122" t="s">
        <v>107</v>
      </c>
      <c r="K160" s="166" t="str">
        <f>'[1]SPTJ (2)'!V172</f>
        <v>07</v>
      </c>
      <c r="L160" s="124" t="str">
        <f>'[1]SPTJ (2)'!W172</f>
        <v>Belanja modal Pengadaan Alat Farmasi</v>
      </c>
      <c r="M160" s="123"/>
      <c r="N160" s="78"/>
      <c r="O160" s="67">
        <f>'[1]SPTJ (2)'!X172</f>
        <v>0</v>
      </c>
      <c r="P160" s="25"/>
    </row>
    <row r="161" spans="1:16" ht="33" hidden="1" customHeight="1">
      <c r="A161" s="81"/>
      <c r="B161" s="121">
        <v>1</v>
      </c>
      <c r="C161" s="122" t="s">
        <v>19</v>
      </c>
      <c r="D161" s="122" t="s">
        <v>20</v>
      </c>
      <c r="E161" s="121">
        <v>16</v>
      </c>
      <c r="F161" s="121">
        <v>30</v>
      </c>
      <c r="G161" s="121">
        <v>5</v>
      </c>
      <c r="H161" s="121">
        <v>2</v>
      </c>
      <c r="I161" s="121">
        <v>3</v>
      </c>
      <c r="J161" s="122" t="s">
        <v>107</v>
      </c>
      <c r="K161" s="166" t="str">
        <f>'[1]SPTJ (2)'!V173</f>
        <v>09</v>
      </c>
      <c r="L161" s="124" t="str">
        <f>'[1]SPTJ (2)'!W173</f>
        <v>Belanja modal pengadaan alat-alat kedokteran dan kebidanan dan penyakit kandungan</v>
      </c>
      <c r="M161" s="123"/>
      <c r="N161" s="78"/>
      <c r="O161" s="67">
        <f>'[1]SPTJ (2)'!X173</f>
        <v>0</v>
      </c>
      <c r="P161" s="25"/>
    </row>
    <row r="162" spans="1:16" hidden="1">
      <c r="A162" s="81"/>
      <c r="B162" s="121">
        <v>1</v>
      </c>
      <c r="C162" s="122" t="s">
        <v>19</v>
      </c>
      <c r="D162" s="122" t="s">
        <v>20</v>
      </c>
      <c r="E162" s="121">
        <v>16</v>
      </c>
      <c r="F162" s="121">
        <v>30</v>
      </c>
      <c r="G162" s="121">
        <v>5</v>
      </c>
      <c r="H162" s="121">
        <v>2</v>
      </c>
      <c r="I162" s="121">
        <v>3</v>
      </c>
      <c r="J162" s="122" t="s">
        <v>107</v>
      </c>
      <c r="K162" s="122">
        <v>13</v>
      </c>
      <c r="L162" s="124" t="s">
        <v>111</v>
      </c>
      <c r="M162" s="123"/>
      <c r="N162" s="78"/>
      <c r="O162" s="66">
        <f>O163</f>
        <v>0</v>
      </c>
      <c r="P162" s="25"/>
    </row>
    <row r="163" spans="1:16" ht="30" hidden="1">
      <c r="A163" s="81"/>
      <c r="B163" s="121">
        <v>1</v>
      </c>
      <c r="C163" s="122" t="s">
        <v>19</v>
      </c>
      <c r="D163" s="122" t="s">
        <v>20</v>
      </c>
      <c r="E163" s="121">
        <v>16</v>
      </c>
      <c r="F163" s="121">
        <v>30</v>
      </c>
      <c r="G163" s="121">
        <v>5</v>
      </c>
      <c r="H163" s="121">
        <v>2</v>
      </c>
      <c r="I163" s="121">
        <v>3</v>
      </c>
      <c r="J163" s="122" t="s">
        <v>107</v>
      </c>
      <c r="K163" s="122">
        <v>15</v>
      </c>
      <c r="L163" s="124" t="s">
        <v>112</v>
      </c>
      <c r="M163" s="123"/>
      <c r="N163" s="78"/>
      <c r="O163" s="67">
        <v>0</v>
      </c>
      <c r="P163" s="25"/>
    </row>
    <row r="164" spans="1:16" hidden="1">
      <c r="A164" s="81"/>
      <c r="B164" s="121">
        <v>1</v>
      </c>
      <c r="C164" s="122" t="s">
        <v>19</v>
      </c>
      <c r="D164" s="122" t="s">
        <v>20</v>
      </c>
      <c r="E164" s="121">
        <v>16</v>
      </c>
      <c r="F164" s="121">
        <v>30</v>
      </c>
      <c r="G164" s="121">
        <v>5</v>
      </c>
      <c r="H164" s="121">
        <v>2</v>
      </c>
      <c r="I164" s="121">
        <v>3</v>
      </c>
      <c r="J164" s="122" t="s">
        <v>107</v>
      </c>
      <c r="K164" s="122">
        <v>16</v>
      </c>
      <c r="L164" s="124" t="s">
        <v>113</v>
      </c>
      <c r="M164" s="123"/>
      <c r="N164" s="78"/>
      <c r="O164" s="38"/>
      <c r="P164" s="25"/>
    </row>
    <row r="165" spans="1:16" ht="6.75" hidden="1" customHeight="1">
      <c r="A165" s="81"/>
      <c r="B165" s="121"/>
      <c r="C165" s="122"/>
      <c r="D165" s="122"/>
      <c r="E165" s="121"/>
      <c r="F165" s="121"/>
      <c r="G165" s="121"/>
      <c r="H165" s="121"/>
      <c r="I165" s="121"/>
      <c r="J165" s="122"/>
      <c r="K165" s="122"/>
      <c r="L165" s="124"/>
      <c r="M165" s="123"/>
      <c r="N165" s="78"/>
      <c r="O165" s="38"/>
      <c r="P165" s="25"/>
    </row>
    <row r="166" spans="1:16" ht="30" hidden="1">
      <c r="A166" s="20"/>
      <c r="B166" s="121">
        <v>1</v>
      </c>
      <c r="C166" s="122" t="s">
        <v>19</v>
      </c>
      <c r="D166" s="122" t="s">
        <v>20</v>
      </c>
      <c r="E166" s="121">
        <v>16</v>
      </c>
      <c r="F166" s="121">
        <v>30</v>
      </c>
      <c r="G166" s="121">
        <v>5</v>
      </c>
      <c r="H166" s="121">
        <v>2</v>
      </c>
      <c r="I166" s="121">
        <v>3</v>
      </c>
      <c r="J166" s="122" t="s">
        <v>114</v>
      </c>
      <c r="K166" s="122"/>
      <c r="L166" s="134" t="str">
        <f>'[1]SPTJ (2)'!W178</f>
        <v>Belanja Peralatan/Perlengkapan untuk Kantor/Rumah Tangga/Lapangan</v>
      </c>
      <c r="M166" s="135"/>
      <c r="N166" s="78"/>
      <c r="O166" s="171">
        <f>SUM(O167:O168)</f>
        <v>0</v>
      </c>
      <c r="P166" s="25"/>
    </row>
    <row r="167" spans="1:16" hidden="1">
      <c r="A167" s="81"/>
      <c r="B167" s="121">
        <v>1</v>
      </c>
      <c r="C167" s="122" t="s">
        <v>19</v>
      </c>
      <c r="D167" s="122" t="s">
        <v>20</v>
      </c>
      <c r="E167" s="121">
        <v>16</v>
      </c>
      <c r="F167" s="121">
        <v>30</v>
      </c>
      <c r="G167" s="121">
        <v>5</v>
      </c>
      <c r="H167" s="121">
        <v>2</v>
      </c>
      <c r="I167" s="121">
        <v>3</v>
      </c>
      <c r="J167" s="122" t="s">
        <v>114</v>
      </c>
      <c r="K167" s="122">
        <v>10</v>
      </c>
      <c r="L167" s="172" t="s">
        <v>115</v>
      </c>
      <c r="M167" s="173"/>
      <c r="N167" s="95"/>
      <c r="O167" s="24">
        <f>'[1]SPTJ (2)'!X179</f>
        <v>0</v>
      </c>
      <c r="P167" s="25"/>
    </row>
    <row r="168" spans="1:16" ht="9.75" hidden="1" customHeight="1">
      <c r="A168" s="81"/>
      <c r="B168" s="121"/>
      <c r="C168" s="122"/>
      <c r="D168" s="122"/>
      <c r="E168" s="121"/>
      <c r="F168" s="121"/>
      <c r="G168" s="121"/>
      <c r="H168" s="121"/>
      <c r="I168" s="121"/>
      <c r="J168" s="122"/>
      <c r="K168" s="122"/>
      <c r="L168" s="124"/>
      <c r="M168" s="123"/>
      <c r="N168" s="78"/>
      <c r="O168" s="38"/>
      <c r="P168" s="25"/>
    </row>
    <row r="169" spans="1:16" hidden="1">
      <c r="A169" s="20"/>
      <c r="B169" s="121">
        <v>1</v>
      </c>
      <c r="C169" s="122" t="s">
        <v>19</v>
      </c>
      <c r="D169" s="122" t="s">
        <v>20</v>
      </c>
      <c r="E169" s="121">
        <v>16</v>
      </c>
      <c r="F169" s="121">
        <v>30</v>
      </c>
      <c r="G169" s="121">
        <v>5</v>
      </c>
      <c r="H169" s="121">
        <v>2</v>
      </c>
      <c r="I169" s="121">
        <v>3</v>
      </c>
      <c r="J169" s="122" t="s">
        <v>116</v>
      </c>
      <c r="K169" s="122"/>
      <c r="L169" s="134" t="s">
        <v>117</v>
      </c>
      <c r="M169" s="135"/>
      <c r="N169" s="78"/>
      <c r="O169" s="171">
        <f>SUM(O170:O171)</f>
        <v>0</v>
      </c>
      <c r="P169" s="25"/>
    </row>
    <row r="170" spans="1:16" ht="30" hidden="1">
      <c r="A170" s="81"/>
      <c r="B170" s="121">
        <v>1</v>
      </c>
      <c r="C170" s="122" t="s">
        <v>19</v>
      </c>
      <c r="D170" s="122" t="s">
        <v>20</v>
      </c>
      <c r="E170" s="121">
        <v>16</v>
      </c>
      <c r="F170" s="121">
        <v>30</v>
      </c>
      <c r="G170" s="121">
        <v>5</v>
      </c>
      <c r="H170" s="121">
        <v>2</v>
      </c>
      <c r="I170" s="121">
        <v>3</v>
      </c>
      <c r="J170" s="122" t="s">
        <v>116</v>
      </c>
      <c r="K170" s="122">
        <v>10</v>
      </c>
      <c r="L170" s="172" t="s">
        <v>118</v>
      </c>
      <c r="M170" s="173"/>
      <c r="N170" s="95"/>
      <c r="O170" s="24">
        <v>0</v>
      </c>
      <c r="P170" s="25"/>
    </row>
    <row r="171" spans="1:16" ht="30" hidden="1">
      <c r="A171" s="81"/>
      <c r="B171" s="121">
        <v>1</v>
      </c>
      <c r="C171" s="122" t="s">
        <v>19</v>
      </c>
      <c r="D171" s="122" t="s">
        <v>20</v>
      </c>
      <c r="E171" s="121">
        <v>16</v>
      </c>
      <c r="F171" s="121">
        <v>30</v>
      </c>
      <c r="G171" s="121">
        <v>5</v>
      </c>
      <c r="H171" s="121">
        <v>2</v>
      </c>
      <c r="I171" s="121">
        <v>3</v>
      </c>
      <c r="J171" s="122" t="s">
        <v>116</v>
      </c>
      <c r="K171" s="122">
        <v>20</v>
      </c>
      <c r="L171" s="172" t="str">
        <f>'[1]SPTJ (2)'!W183</f>
        <v>Belanja Modal Pengadaan alat laboratorium Kesehatan</v>
      </c>
      <c r="M171" s="173"/>
      <c r="N171" s="95"/>
      <c r="O171" s="24">
        <f>'[1]SP3B (CPG)'!X174</f>
        <v>0</v>
      </c>
      <c r="P171" s="25"/>
    </row>
    <row r="172" spans="1:16" hidden="1">
      <c r="A172" s="20"/>
      <c r="B172" s="121">
        <v>1</v>
      </c>
      <c r="C172" s="122" t="s">
        <v>19</v>
      </c>
      <c r="D172" s="122" t="s">
        <v>20</v>
      </c>
      <c r="E172" s="121">
        <v>16</v>
      </c>
      <c r="F172" s="121">
        <v>30</v>
      </c>
      <c r="G172" s="121">
        <v>5</v>
      </c>
      <c r="H172" s="121">
        <v>2</v>
      </c>
      <c r="I172" s="121">
        <v>3</v>
      </c>
      <c r="J172" s="122" t="s">
        <v>119</v>
      </c>
      <c r="K172" s="122"/>
      <c r="L172" s="134" t="s">
        <v>120</v>
      </c>
      <c r="M172" s="135"/>
      <c r="N172" s="78"/>
      <c r="O172" s="158">
        <f>SUM(O173:O174)</f>
        <v>0</v>
      </c>
      <c r="P172" s="25"/>
    </row>
    <row r="173" spans="1:16" hidden="1">
      <c r="A173" s="81"/>
      <c r="B173" s="121">
        <v>1</v>
      </c>
      <c r="C173" s="122" t="s">
        <v>19</v>
      </c>
      <c r="D173" s="122" t="s">
        <v>20</v>
      </c>
      <c r="E173" s="121">
        <v>16</v>
      </c>
      <c r="F173" s="121">
        <v>30</v>
      </c>
      <c r="G173" s="121">
        <v>5</v>
      </c>
      <c r="H173" s="121">
        <v>2</v>
      </c>
      <c r="I173" s="121">
        <v>3</v>
      </c>
      <c r="J173" s="122" t="s">
        <v>119</v>
      </c>
      <c r="K173" s="122" t="s">
        <v>43</v>
      </c>
      <c r="L173" s="124" t="s">
        <v>121</v>
      </c>
      <c r="M173" s="163"/>
      <c r="N173" s="95"/>
      <c r="O173" s="164">
        <v>0</v>
      </c>
      <c r="P173" s="25"/>
    </row>
    <row r="174" spans="1:16" ht="30" hidden="1">
      <c r="A174" s="81"/>
      <c r="B174" s="84">
        <v>1</v>
      </c>
      <c r="C174" s="88" t="s">
        <v>19</v>
      </c>
      <c r="D174" s="88" t="s">
        <v>20</v>
      </c>
      <c r="E174" s="84">
        <v>16</v>
      </c>
      <c r="F174" s="110">
        <v>30</v>
      </c>
      <c r="G174" s="84">
        <v>5</v>
      </c>
      <c r="H174" s="84">
        <v>2</v>
      </c>
      <c r="I174" s="84">
        <v>3</v>
      </c>
      <c r="J174" s="88">
        <v>37</v>
      </c>
      <c r="K174" s="88">
        <v>13</v>
      </c>
      <c r="L174" s="106" t="s">
        <v>122</v>
      </c>
      <c r="M174" s="94"/>
      <c r="N174" s="95"/>
      <c r="O174" s="164">
        <f>'[1]SP3B (CPG)'!X180</f>
        <v>0</v>
      </c>
      <c r="P174" s="25"/>
    </row>
    <row r="175" spans="1:16" ht="6.75" hidden="1" customHeight="1">
      <c r="A175" s="81"/>
      <c r="B175" s="121"/>
      <c r="C175" s="122"/>
      <c r="D175" s="122"/>
      <c r="E175" s="121"/>
      <c r="F175" s="121"/>
      <c r="G175" s="121"/>
      <c r="H175" s="121"/>
      <c r="I175" s="121"/>
      <c r="J175" s="122"/>
      <c r="K175" s="122"/>
      <c r="L175" s="124"/>
      <c r="M175" s="163"/>
      <c r="N175" s="95"/>
      <c r="O175" s="164"/>
      <c r="P175" s="25"/>
    </row>
    <row r="176" spans="1:16" ht="6.75" hidden="1" customHeight="1">
      <c r="A176" s="20"/>
      <c r="B176" s="206"/>
      <c r="C176" s="206"/>
      <c r="D176" s="206"/>
      <c r="E176" s="206"/>
      <c r="F176" s="206"/>
      <c r="G176" s="206"/>
      <c r="H176" s="206"/>
      <c r="I176" s="206"/>
      <c r="J176" s="206"/>
      <c r="K176" s="206"/>
      <c r="L176" s="206"/>
      <c r="M176" s="174"/>
      <c r="N176" s="175"/>
      <c r="O176" s="24"/>
      <c r="P176" s="25"/>
    </row>
    <row r="177" spans="1:17" ht="6.75" customHeight="1">
      <c r="A177" s="176"/>
      <c r="B177" s="177"/>
      <c r="C177" s="177"/>
      <c r="D177" s="177"/>
      <c r="E177" s="177"/>
      <c r="F177" s="177"/>
      <c r="G177" s="177"/>
      <c r="H177" s="177"/>
      <c r="I177" s="177"/>
      <c r="J177" s="177"/>
      <c r="K177" s="177"/>
      <c r="L177" s="178"/>
      <c r="M177" s="179"/>
      <c r="N177" s="180"/>
      <c r="O177" s="181"/>
      <c r="P177" s="182"/>
    </row>
    <row r="178" spans="1:17" ht="54.75" customHeight="1">
      <c r="A178" s="207" t="s">
        <v>123</v>
      </c>
      <c r="B178" s="207"/>
      <c r="C178" s="207"/>
      <c r="D178" s="207"/>
      <c r="E178" s="207"/>
      <c r="F178" s="207"/>
      <c r="G178" s="207"/>
      <c r="H178" s="207"/>
      <c r="I178" s="207"/>
      <c r="J178" s="207"/>
      <c r="K178" s="207"/>
      <c r="L178" s="207"/>
      <c r="M178" s="207"/>
      <c r="N178" s="207"/>
      <c r="O178" s="207"/>
      <c r="P178" s="207"/>
    </row>
    <row r="179" spans="1:17" ht="18.75">
      <c r="B179" s="183"/>
      <c r="C179" s="183"/>
      <c r="D179" s="183"/>
      <c r="E179" s="183"/>
      <c r="F179" s="183"/>
      <c r="G179" s="183"/>
      <c r="H179" s="183"/>
      <c r="I179" s="183"/>
      <c r="J179" s="183"/>
      <c r="K179" s="183"/>
      <c r="L179" s="184"/>
      <c r="M179" s="185"/>
      <c r="N179" s="184"/>
      <c r="O179" s="186"/>
      <c r="P179" s="187"/>
    </row>
    <row r="180" spans="1:17" ht="18.75"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9"/>
      <c r="M180" s="188" t="str">
        <f>'[1]Buku Pembantu Pajak (2)'!H23</f>
        <v>Cimahi, 30 Nopember 2020</v>
      </c>
      <c r="O180" s="186"/>
      <c r="P180" s="187"/>
    </row>
    <row r="181" spans="1:17" ht="18.75">
      <c r="B181" s="190"/>
      <c r="C181" s="190"/>
      <c r="D181" s="190"/>
      <c r="E181" s="190"/>
      <c r="F181" s="190"/>
      <c r="G181" s="190"/>
      <c r="H181" s="190"/>
      <c r="I181" s="190"/>
      <c r="J181" s="190"/>
      <c r="K181" s="190"/>
      <c r="L181" s="9"/>
      <c r="M181" s="188" t="s">
        <v>124</v>
      </c>
      <c r="O181" s="186"/>
      <c r="P181" s="187"/>
    </row>
    <row r="182" spans="1:17" ht="18.75"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9"/>
      <c r="M182" s="188" t="s">
        <v>125</v>
      </c>
      <c r="O182" s="186"/>
      <c r="P182" s="187"/>
    </row>
    <row r="183" spans="1:17" ht="18.75"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9"/>
      <c r="M183" s="188" t="s">
        <v>126</v>
      </c>
      <c r="O183" s="9"/>
      <c r="P183" s="187"/>
    </row>
    <row r="184" spans="1:17" ht="18.75"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9"/>
      <c r="M184" s="188"/>
      <c r="O184" s="9"/>
      <c r="P184" s="187"/>
    </row>
    <row r="185" spans="1:17" ht="18.75"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9"/>
      <c r="M185" s="188"/>
      <c r="O185" s="9"/>
      <c r="P185" s="187"/>
      <c r="Q185" t="s">
        <v>127</v>
      </c>
    </row>
    <row r="186" spans="1:17" ht="18.75"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9"/>
      <c r="M186" s="191"/>
    </row>
    <row r="187" spans="1:17" ht="18.75">
      <c r="B187" s="192"/>
      <c r="C187" s="192"/>
      <c r="D187" s="192"/>
      <c r="E187" s="192"/>
      <c r="F187" s="192"/>
      <c r="G187" s="192"/>
      <c r="H187" s="192"/>
      <c r="I187" s="192"/>
      <c r="J187" s="192"/>
      <c r="K187" s="192"/>
      <c r="L187" s="9"/>
      <c r="M187" s="193" t="s">
        <v>128</v>
      </c>
    </row>
    <row r="188" spans="1:17" ht="18.75">
      <c r="B188" s="194"/>
      <c r="C188" s="194"/>
      <c r="D188" s="194"/>
      <c r="E188" s="194"/>
      <c r="F188" s="194"/>
      <c r="G188" s="194"/>
      <c r="H188" s="194"/>
      <c r="I188" s="194"/>
      <c r="J188" s="194"/>
      <c r="K188" s="194"/>
      <c r="L188" s="9"/>
      <c r="M188" s="188" t="s">
        <v>129</v>
      </c>
    </row>
    <row r="189" spans="1:17">
      <c r="B189" s="195"/>
      <c r="C189" s="195"/>
      <c r="D189" s="195"/>
      <c r="E189" s="195"/>
      <c r="F189" s="195"/>
      <c r="G189" s="195"/>
      <c r="H189" s="195"/>
      <c r="I189" s="195"/>
      <c r="J189" s="195"/>
      <c r="K189" s="195"/>
      <c r="L189" s="196"/>
      <c r="M189" s="197"/>
    </row>
    <row r="190" spans="1:17">
      <c r="B190" s="195"/>
      <c r="C190" s="195"/>
      <c r="D190" s="195"/>
      <c r="E190" s="195"/>
      <c r="F190" s="195"/>
      <c r="G190" s="195"/>
      <c r="H190" s="195"/>
      <c r="I190" s="195"/>
      <c r="J190" s="195"/>
      <c r="K190" s="195"/>
      <c r="L190" s="196"/>
      <c r="M190" s="197"/>
    </row>
    <row r="191" spans="1:17">
      <c r="B191" s="195"/>
      <c r="C191" s="195"/>
      <c r="D191" s="195"/>
      <c r="E191" s="195"/>
      <c r="F191" s="195"/>
      <c r="G191" s="195"/>
      <c r="H191" s="195"/>
      <c r="I191" s="195"/>
      <c r="J191" s="195"/>
      <c r="K191" s="195"/>
      <c r="L191" s="196"/>
      <c r="M191" s="197"/>
    </row>
    <row r="192" spans="1:17">
      <c r="B192" s="195"/>
      <c r="C192" s="195"/>
      <c r="D192" s="195"/>
      <c r="E192" s="195"/>
      <c r="F192" s="195"/>
      <c r="G192" s="195"/>
      <c r="H192" s="195"/>
      <c r="I192" s="195"/>
      <c r="J192" s="195"/>
      <c r="K192" s="195"/>
      <c r="L192" s="196"/>
      <c r="M192" s="197"/>
    </row>
    <row r="193" spans="2:26">
      <c r="B193" s="195"/>
      <c r="C193" s="195"/>
      <c r="D193" s="195"/>
      <c r="E193" s="195"/>
      <c r="F193" s="195"/>
      <c r="G193" s="195"/>
      <c r="H193" s="195"/>
      <c r="I193" s="195"/>
      <c r="J193" s="195"/>
      <c r="K193" s="195"/>
      <c r="L193" s="196"/>
      <c r="M193" s="197"/>
    </row>
    <row r="194" spans="2:26">
      <c r="B194" s="195"/>
      <c r="C194" s="195"/>
      <c r="D194" s="195"/>
      <c r="E194" s="195"/>
      <c r="F194" s="195"/>
      <c r="G194" s="195"/>
      <c r="H194" s="195"/>
      <c r="I194" s="195"/>
      <c r="J194" s="195"/>
      <c r="K194" s="195"/>
      <c r="L194" s="196"/>
      <c r="M194" s="197"/>
    </row>
    <row r="195" spans="2:26">
      <c r="B195" s="195"/>
      <c r="C195" s="195"/>
      <c r="D195" s="195"/>
      <c r="E195" s="195"/>
      <c r="F195" s="195"/>
      <c r="G195" s="195"/>
      <c r="H195" s="195"/>
      <c r="I195" s="195"/>
      <c r="J195" s="195"/>
      <c r="K195" s="195"/>
      <c r="L195" s="196"/>
      <c r="M195" s="197"/>
    </row>
    <row r="196" spans="2:26">
      <c r="B196" s="195"/>
      <c r="C196" s="195"/>
      <c r="D196" s="195"/>
      <c r="E196" s="195"/>
      <c r="F196" s="195"/>
      <c r="G196" s="195"/>
      <c r="H196" s="195"/>
      <c r="I196" s="195"/>
      <c r="J196" s="195"/>
      <c r="K196" s="195"/>
      <c r="L196" s="196"/>
      <c r="M196" s="197"/>
    </row>
    <row r="197" spans="2:26">
      <c r="B197" s="195"/>
      <c r="C197" s="195"/>
      <c r="D197" s="195"/>
      <c r="E197" s="195"/>
      <c r="F197" s="195"/>
      <c r="G197" s="195"/>
      <c r="H197" s="195"/>
      <c r="I197" s="195"/>
      <c r="J197" s="195"/>
      <c r="K197" s="195"/>
      <c r="L197" s="196"/>
      <c r="M197" s="197"/>
    </row>
    <row r="198" spans="2:26">
      <c r="B198" s="195"/>
      <c r="C198" s="195"/>
      <c r="D198" s="195"/>
      <c r="E198" s="195"/>
      <c r="F198" s="195"/>
      <c r="G198" s="195"/>
      <c r="H198" s="195"/>
      <c r="I198" s="195"/>
      <c r="J198" s="195"/>
      <c r="K198" s="195"/>
      <c r="L198" s="196"/>
      <c r="M198" s="197"/>
      <c r="Z198" t="s">
        <v>130</v>
      </c>
    </row>
    <row r="199" spans="2:26">
      <c r="B199" s="195"/>
      <c r="C199" s="195"/>
      <c r="D199" s="195"/>
      <c r="E199" s="195"/>
      <c r="F199" s="195"/>
      <c r="G199" s="195"/>
      <c r="H199" s="195"/>
      <c r="I199" s="195"/>
      <c r="J199" s="195"/>
      <c r="K199" s="195"/>
      <c r="L199" s="196"/>
      <c r="M199" s="197"/>
    </row>
    <row r="200" spans="2:26">
      <c r="B200" s="195"/>
      <c r="C200" s="195"/>
      <c r="D200" s="195"/>
      <c r="E200" s="195"/>
      <c r="F200" s="195"/>
      <c r="G200" s="195"/>
      <c r="H200" s="195"/>
      <c r="I200" s="195"/>
      <c r="J200" s="195"/>
      <c r="K200" s="195"/>
      <c r="L200" s="196"/>
      <c r="M200" s="197"/>
    </row>
    <row r="201" spans="2:26">
      <c r="B201" s="195"/>
      <c r="C201" s="195"/>
      <c r="D201" s="195"/>
      <c r="E201" s="195"/>
      <c r="F201" s="195"/>
      <c r="G201" s="195"/>
      <c r="H201" s="195"/>
      <c r="I201" s="195"/>
      <c r="J201" s="195"/>
      <c r="K201" s="195"/>
      <c r="L201" s="196"/>
      <c r="M201" s="197"/>
    </row>
    <row r="202" spans="2:26">
      <c r="B202" s="195"/>
      <c r="C202" s="195"/>
      <c r="D202" s="195"/>
      <c r="E202" s="195"/>
      <c r="F202" s="195"/>
      <c r="G202" s="195"/>
      <c r="H202" s="195"/>
      <c r="I202" s="195"/>
      <c r="J202" s="195"/>
      <c r="K202" s="195"/>
      <c r="L202" s="196"/>
      <c r="M202" s="197"/>
    </row>
    <row r="203" spans="2:26">
      <c r="B203" s="195"/>
      <c r="C203" s="195"/>
      <c r="D203" s="195"/>
      <c r="E203" s="195"/>
      <c r="F203" s="195"/>
      <c r="G203" s="195"/>
      <c r="H203" s="195"/>
      <c r="I203" s="195"/>
      <c r="J203" s="195"/>
      <c r="K203" s="195"/>
      <c r="L203" s="196"/>
      <c r="M203" s="197"/>
    </row>
    <row r="204" spans="2:26">
      <c r="B204" s="195"/>
      <c r="C204" s="195"/>
      <c r="D204" s="195"/>
      <c r="E204" s="195"/>
      <c r="F204" s="195"/>
      <c r="G204" s="195"/>
      <c r="H204" s="195"/>
      <c r="I204" s="195"/>
      <c r="J204" s="195"/>
      <c r="K204" s="195"/>
      <c r="L204" s="196"/>
      <c r="M204" s="197"/>
    </row>
    <row r="205" spans="2:26">
      <c r="B205" s="195"/>
      <c r="C205" s="195"/>
      <c r="D205" s="195"/>
      <c r="E205" s="195"/>
      <c r="F205" s="195"/>
      <c r="G205" s="195"/>
      <c r="H205" s="195"/>
      <c r="I205" s="195"/>
      <c r="J205" s="195"/>
      <c r="K205" s="195"/>
      <c r="L205" s="196"/>
      <c r="M205" s="197"/>
    </row>
    <row r="206" spans="2:26">
      <c r="B206" s="195"/>
      <c r="C206" s="195"/>
      <c r="D206" s="195"/>
      <c r="E206" s="195"/>
      <c r="F206" s="195"/>
      <c r="G206" s="195"/>
      <c r="H206" s="195"/>
      <c r="I206" s="195"/>
      <c r="J206" s="195"/>
      <c r="K206" s="195"/>
      <c r="L206" s="196"/>
      <c r="M206" s="197"/>
    </row>
    <row r="207" spans="2:26">
      <c r="B207" s="195"/>
      <c r="C207" s="195"/>
      <c r="D207" s="195"/>
      <c r="E207" s="195"/>
      <c r="F207" s="195"/>
      <c r="G207" s="195"/>
      <c r="H207" s="195"/>
      <c r="I207" s="195"/>
      <c r="J207" s="195"/>
      <c r="K207" s="195"/>
      <c r="L207" s="196"/>
      <c r="M207" s="197"/>
    </row>
    <row r="208" spans="2:26">
      <c r="B208" s="195"/>
      <c r="C208" s="195"/>
      <c r="D208" s="195"/>
      <c r="E208" s="195"/>
      <c r="F208" s="195"/>
      <c r="G208" s="195"/>
      <c r="H208" s="195"/>
      <c r="I208" s="195"/>
      <c r="J208" s="195"/>
      <c r="K208" s="195"/>
      <c r="L208" s="196"/>
      <c r="M208" s="197"/>
    </row>
    <row r="209" spans="2:13">
      <c r="B209" s="195"/>
      <c r="C209" s="195"/>
      <c r="D209" s="195"/>
      <c r="E209" s="195"/>
      <c r="F209" s="195"/>
      <c r="G209" s="195"/>
      <c r="H209" s="195"/>
      <c r="I209" s="195"/>
      <c r="J209" s="195"/>
      <c r="K209" s="195"/>
      <c r="L209" s="196"/>
      <c r="M209" s="197"/>
    </row>
    <row r="210" spans="2:13">
      <c r="B210" s="195"/>
      <c r="C210" s="195"/>
      <c r="D210" s="195"/>
      <c r="E210" s="195"/>
      <c r="F210" s="195"/>
      <c r="G210" s="195"/>
      <c r="H210" s="195"/>
      <c r="I210" s="195"/>
      <c r="J210" s="195"/>
      <c r="K210" s="195"/>
      <c r="L210" s="196"/>
      <c r="M210" s="197"/>
    </row>
    <row r="211" spans="2:13">
      <c r="B211" s="195"/>
      <c r="C211" s="195"/>
      <c r="D211" s="195"/>
      <c r="E211" s="195"/>
      <c r="F211" s="195"/>
      <c r="G211" s="195"/>
      <c r="H211" s="195"/>
      <c r="I211" s="195"/>
      <c r="J211" s="195"/>
      <c r="K211" s="195"/>
      <c r="L211" s="196"/>
      <c r="M211" s="197"/>
    </row>
    <row r="212" spans="2:13">
      <c r="B212" s="195"/>
      <c r="C212" s="195"/>
      <c r="D212" s="195"/>
      <c r="E212" s="195"/>
      <c r="F212" s="195"/>
      <c r="G212" s="195"/>
      <c r="H212" s="195"/>
      <c r="I212" s="195"/>
      <c r="J212" s="195"/>
      <c r="K212" s="195"/>
      <c r="L212" s="196"/>
      <c r="M212" s="197"/>
    </row>
    <row r="213" spans="2:13">
      <c r="B213" s="195"/>
      <c r="C213" s="195"/>
      <c r="D213" s="195"/>
      <c r="E213" s="195"/>
      <c r="F213" s="195"/>
      <c r="G213" s="195"/>
      <c r="H213" s="195"/>
      <c r="I213" s="195"/>
      <c r="J213" s="195"/>
      <c r="K213" s="195"/>
      <c r="L213" s="196"/>
      <c r="M213" s="197"/>
    </row>
    <row r="214" spans="2:13">
      <c r="B214" s="195"/>
      <c r="C214" s="195"/>
      <c r="D214" s="195"/>
      <c r="E214" s="195"/>
      <c r="F214" s="195"/>
      <c r="G214" s="195"/>
      <c r="H214" s="195"/>
      <c r="I214" s="195"/>
      <c r="J214" s="195"/>
      <c r="K214" s="195"/>
      <c r="L214" s="196"/>
      <c r="M214" s="197"/>
    </row>
    <row r="215" spans="2:13">
      <c r="B215" s="195"/>
      <c r="C215" s="195"/>
      <c r="D215" s="195"/>
      <c r="E215" s="195"/>
      <c r="F215" s="195"/>
      <c r="G215" s="195"/>
      <c r="H215" s="195"/>
      <c r="I215" s="195"/>
      <c r="J215" s="195"/>
      <c r="K215" s="195"/>
      <c r="L215" s="196"/>
      <c r="M215" s="197"/>
    </row>
    <row r="216" spans="2:13">
      <c r="B216" s="195"/>
      <c r="C216" s="195"/>
      <c r="D216" s="195"/>
      <c r="E216" s="195"/>
      <c r="F216" s="195"/>
      <c r="G216" s="195"/>
      <c r="H216" s="195"/>
      <c r="I216" s="195"/>
      <c r="J216" s="195"/>
      <c r="K216" s="195"/>
      <c r="L216" s="196"/>
      <c r="M216" s="197"/>
    </row>
    <row r="217" spans="2:13">
      <c r="B217" s="195"/>
      <c r="C217" s="195"/>
      <c r="D217" s="195"/>
      <c r="E217" s="195"/>
      <c r="F217" s="195"/>
      <c r="G217" s="195"/>
      <c r="H217" s="195"/>
      <c r="I217" s="195"/>
      <c r="J217" s="195"/>
      <c r="K217" s="195"/>
      <c r="L217" s="196"/>
      <c r="M217" s="197"/>
    </row>
    <row r="218" spans="2:13">
      <c r="B218" s="195"/>
      <c r="C218" s="195"/>
      <c r="D218" s="195"/>
      <c r="E218" s="195"/>
      <c r="F218" s="195"/>
      <c r="G218" s="195"/>
      <c r="H218" s="195"/>
      <c r="I218" s="195"/>
      <c r="J218" s="195"/>
      <c r="K218" s="195"/>
      <c r="L218" s="196"/>
      <c r="M218" s="197"/>
    </row>
    <row r="219" spans="2:13">
      <c r="B219" s="195"/>
      <c r="C219" s="195"/>
      <c r="D219" s="195"/>
      <c r="E219" s="195"/>
      <c r="F219" s="195"/>
      <c r="G219" s="195"/>
      <c r="H219" s="195"/>
      <c r="I219" s="195"/>
      <c r="J219" s="195"/>
      <c r="K219" s="195"/>
      <c r="L219" s="196"/>
      <c r="M219" s="197"/>
    </row>
    <row r="220" spans="2:13">
      <c r="B220" s="195"/>
      <c r="C220" s="195"/>
      <c r="D220" s="195"/>
      <c r="E220" s="195"/>
      <c r="F220" s="195"/>
      <c r="G220" s="195"/>
      <c r="H220" s="195"/>
      <c r="I220" s="195"/>
      <c r="J220" s="195"/>
      <c r="K220" s="195"/>
      <c r="L220" s="196"/>
      <c r="M220" s="197"/>
    </row>
    <row r="221" spans="2:13">
      <c r="B221" s="195"/>
      <c r="C221" s="195"/>
      <c r="D221" s="195"/>
      <c r="E221" s="195"/>
      <c r="F221" s="195"/>
      <c r="G221" s="195"/>
      <c r="H221" s="195"/>
      <c r="I221" s="195"/>
      <c r="J221" s="195"/>
      <c r="K221" s="195"/>
      <c r="L221" s="196"/>
      <c r="M221" s="197"/>
    </row>
    <row r="222" spans="2:13">
      <c r="B222" s="195"/>
      <c r="C222" s="195"/>
      <c r="D222" s="195"/>
      <c r="E222" s="195"/>
      <c r="F222" s="195"/>
      <c r="G222" s="195"/>
      <c r="H222" s="195"/>
      <c r="I222" s="195"/>
      <c r="J222" s="195"/>
      <c r="K222" s="195"/>
      <c r="L222" s="196"/>
      <c r="M222" s="197"/>
    </row>
    <row r="223" spans="2:13">
      <c r="B223" s="195"/>
      <c r="C223" s="195"/>
      <c r="D223" s="195"/>
      <c r="E223" s="195"/>
      <c r="F223" s="195"/>
      <c r="G223" s="195"/>
      <c r="H223" s="195"/>
      <c r="I223" s="195"/>
      <c r="J223" s="195"/>
      <c r="K223" s="195"/>
      <c r="L223" s="196"/>
      <c r="M223" s="197"/>
    </row>
    <row r="224" spans="2:13">
      <c r="B224" s="195"/>
      <c r="C224" s="195"/>
      <c r="D224" s="195"/>
      <c r="E224" s="195"/>
      <c r="F224" s="195"/>
      <c r="G224" s="195"/>
      <c r="H224" s="195"/>
      <c r="I224" s="195"/>
      <c r="J224" s="195"/>
      <c r="K224" s="195"/>
      <c r="L224" s="196"/>
      <c r="M224" s="197"/>
    </row>
    <row r="225" spans="2:13">
      <c r="B225" s="195"/>
      <c r="C225" s="195"/>
      <c r="D225" s="195"/>
      <c r="E225" s="195"/>
      <c r="F225" s="195"/>
      <c r="G225" s="195"/>
      <c r="H225" s="195"/>
      <c r="I225" s="195"/>
      <c r="J225" s="195"/>
      <c r="K225" s="195"/>
      <c r="L225" s="196"/>
      <c r="M225" s="197"/>
    </row>
    <row r="226" spans="2:13">
      <c r="B226" s="195"/>
      <c r="C226" s="195"/>
      <c r="D226" s="195"/>
      <c r="E226" s="195"/>
      <c r="F226" s="195"/>
      <c r="G226" s="195"/>
      <c r="H226" s="195"/>
      <c r="I226" s="195"/>
      <c r="J226" s="195"/>
      <c r="K226" s="195"/>
      <c r="L226" s="196"/>
      <c r="M226" s="197"/>
    </row>
    <row r="227" spans="2:13">
      <c r="B227" s="195"/>
      <c r="C227" s="195"/>
      <c r="D227" s="195"/>
      <c r="E227" s="195"/>
      <c r="F227" s="195"/>
      <c r="G227" s="195"/>
      <c r="H227" s="195"/>
      <c r="I227" s="195"/>
      <c r="J227" s="195"/>
      <c r="K227" s="195"/>
      <c r="L227" s="196"/>
      <c r="M227" s="197"/>
    </row>
    <row r="228" spans="2:13">
      <c r="B228" s="195"/>
      <c r="C228" s="195"/>
      <c r="D228" s="195"/>
      <c r="E228" s="195"/>
      <c r="F228" s="195"/>
      <c r="G228" s="195"/>
      <c r="H228" s="195"/>
      <c r="I228" s="195"/>
      <c r="J228" s="195"/>
      <c r="K228" s="195"/>
      <c r="L228" s="196"/>
      <c r="M228" s="197"/>
    </row>
    <row r="229" spans="2:13">
      <c r="B229" s="195"/>
      <c r="C229" s="195"/>
      <c r="D229" s="195"/>
      <c r="E229" s="195"/>
      <c r="F229" s="195"/>
      <c r="G229" s="195"/>
      <c r="H229" s="195"/>
      <c r="I229" s="195"/>
      <c r="J229" s="195"/>
      <c r="K229" s="195"/>
      <c r="L229" s="196"/>
      <c r="M229" s="197"/>
    </row>
    <row r="230" spans="2:13">
      <c r="B230" s="195"/>
      <c r="C230" s="195"/>
      <c r="D230" s="195"/>
      <c r="E230" s="195"/>
      <c r="F230" s="195"/>
      <c r="G230" s="195"/>
      <c r="H230" s="195"/>
      <c r="I230" s="195"/>
      <c r="J230" s="195"/>
      <c r="K230" s="195"/>
      <c r="L230" s="196"/>
      <c r="M230" s="197"/>
    </row>
    <row r="231" spans="2:13">
      <c r="B231" s="195"/>
      <c r="C231" s="195"/>
      <c r="D231" s="195"/>
      <c r="E231" s="195"/>
      <c r="F231" s="195"/>
      <c r="G231" s="195"/>
      <c r="H231" s="195"/>
      <c r="I231" s="195"/>
      <c r="J231" s="195"/>
      <c r="K231" s="195"/>
      <c r="L231" s="196"/>
      <c r="M231" s="197"/>
    </row>
    <row r="232" spans="2:13">
      <c r="B232" s="195"/>
      <c r="C232" s="195"/>
      <c r="D232" s="195"/>
      <c r="E232" s="195"/>
      <c r="F232" s="195"/>
      <c r="G232" s="195"/>
      <c r="H232" s="195"/>
      <c r="I232" s="195"/>
      <c r="J232" s="195"/>
      <c r="K232" s="195"/>
      <c r="L232" s="196"/>
      <c r="M232" s="197"/>
    </row>
    <row r="233" spans="2:13">
      <c r="B233" s="195"/>
      <c r="C233" s="195"/>
      <c r="D233" s="195"/>
      <c r="E233" s="195"/>
      <c r="F233" s="195"/>
      <c r="G233" s="195"/>
      <c r="H233" s="195"/>
      <c r="I233" s="195"/>
      <c r="J233" s="195"/>
      <c r="K233" s="195"/>
      <c r="L233" s="196"/>
      <c r="M233" s="197"/>
    </row>
    <row r="234" spans="2:13">
      <c r="B234" s="195"/>
      <c r="C234" s="195"/>
      <c r="D234" s="195"/>
      <c r="E234" s="195"/>
      <c r="F234" s="195"/>
      <c r="G234" s="195"/>
      <c r="H234" s="195"/>
      <c r="I234" s="195"/>
      <c r="J234" s="195"/>
      <c r="K234" s="195"/>
      <c r="L234" s="196"/>
      <c r="M234" s="197"/>
    </row>
    <row r="235" spans="2:13">
      <c r="B235" s="195"/>
      <c r="C235" s="195"/>
      <c r="D235" s="195"/>
      <c r="E235" s="195"/>
      <c r="F235" s="195"/>
      <c r="G235" s="195"/>
      <c r="H235" s="195"/>
      <c r="I235" s="195"/>
      <c r="J235" s="195"/>
      <c r="K235" s="195"/>
      <c r="L235" s="196"/>
      <c r="M235" s="197"/>
    </row>
    <row r="236" spans="2:13">
      <c r="B236" s="195"/>
      <c r="C236" s="195"/>
      <c r="D236" s="195"/>
      <c r="E236" s="195"/>
      <c r="F236" s="195"/>
      <c r="G236" s="195"/>
      <c r="H236" s="195"/>
      <c r="I236" s="195"/>
      <c r="J236" s="195"/>
      <c r="K236" s="195"/>
      <c r="L236" s="196"/>
      <c r="M236" s="197"/>
    </row>
    <row r="237" spans="2:13">
      <c r="B237" s="195"/>
      <c r="C237" s="195"/>
      <c r="D237" s="195"/>
      <c r="E237" s="195"/>
      <c r="F237" s="195"/>
      <c r="G237" s="195"/>
      <c r="H237" s="195"/>
      <c r="I237" s="195"/>
      <c r="J237" s="195"/>
      <c r="K237" s="195"/>
      <c r="L237" s="196"/>
      <c r="M237" s="197"/>
    </row>
    <row r="238" spans="2:13">
      <c r="B238" s="195"/>
      <c r="C238" s="195"/>
      <c r="D238" s="195"/>
      <c r="E238" s="195"/>
      <c r="F238" s="195"/>
      <c r="G238" s="195"/>
      <c r="H238" s="195"/>
      <c r="I238" s="195"/>
      <c r="J238" s="195"/>
      <c r="K238" s="195"/>
      <c r="L238" s="196"/>
      <c r="M238" s="197"/>
    </row>
    <row r="239" spans="2:13">
      <c r="B239" s="195"/>
      <c r="C239" s="195"/>
      <c r="D239" s="195"/>
      <c r="E239" s="195"/>
      <c r="F239" s="195"/>
      <c r="G239" s="195"/>
      <c r="H239" s="195"/>
      <c r="I239" s="195"/>
      <c r="J239" s="195"/>
      <c r="K239" s="195"/>
      <c r="L239" s="196"/>
      <c r="M239" s="197"/>
    </row>
    <row r="240" spans="2:13">
      <c r="B240" s="195"/>
      <c r="C240" s="195"/>
      <c r="D240" s="195"/>
      <c r="E240" s="195"/>
      <c r="F240" s="195"/>
      <c r="G240" s="195"/>
      <c r="H240" s="195"/>
      <c r="I240" s="195"/>
      <c r="J240" s="195"/>
      <c r="K240" s="195"/>
      <c r="L240" s="196"/>
      <c r="M240" s="197"/>
    </row>
    <row r="241" spans="2:13">
      <c r="B241" s="195"/>
      <c r="C241" s="195"/>
      <c r="D241" s="195"/>
      <c r="E241" s="195"/>
      <c r="F241" s="195"/>
      <c r="G241" s="195"/>
      <c r="H241" s="195"/>
      <c r="I241" s="195"/>
      <c r="J241" s="195"/>
      <c r="K241" s="195"/>
      <c r="L241" s="196"/>
      <c r="M241" s="197"/>
    </row>
    <row r="242" spans="2:13">
      <c r="B242" s="195"/>
      <c r="C242" s="195"/>
      <c r="D242" s="195"/>
      <c r="E242" s="195"/>
      <c r="F242" s="195"/>
      <c r="G242" s="195"/>
      <c r="H242" s="195"/>
      <c r="I242" s="195"/>
      <c r="J242" s="195"/>
      <c r="K242" s="195"/>
      <c r="L242" s="196"/>
      <c r="M242" s="197"/>
    </row>
    <row r="243" spans="2:13">
      <c r="B243" s="195"/>
      <c r="C243" s="195"/>
      <c r="D243" s="195"/>
      <c r="E243" s="195"/>
      <c r="F243" s="195"/>
      <c r="G243" s="195"/>
      <c r="H243" s="195"/>
      <c r="I243" s="195"/>
      <c r="J243" s="195"/>
      <c r="K243" s="195"/>
      <c r="L243" s="196"/>
      <c r="M243" s="197"/>
    </row>
    <row r="244" spans="2:13">
      <c r="B244" s="195"/>
      <c r="C244" s="195"/>
      <c r="D244" s="195"/>
      <c r="E244" s="195"/>
      <c r="F244" s="195"/>
      <c r="G244" s="195"/>
      <c r="H244" s="195"/>
      <c r="I244" s="195"/>
      <c r="J244" s="195"/>
      <c r="K244" s="195"/>
      <c r="L244" s="196"/>
      <c r="M244" s="197"/>
    </row>
    <row r="245" spans="2:13">
      <c r="B245" s="195"/>
      <c r="C245" s="195"/>
      <c r="D245" s="195"/>
      <c r="E245" s="195"/>
      <c r="F245" s="195"/>
      <c r="G245" s="195"/>
      <c r="H245" s="195"/>
      <c r="I245" s="195"/>
      <c r="J245" s="195"/>
      <c r="K245" s="195"/>
      <c r="L245" s="196"/>
      <c r="M245" s="197"/>
    </row>
    <row r="246" spans="2:13">
      <c r="B246" s="195"/>
      <c r="C246" s="195"/>
      <c r="D246" s="195"/>
      <c r="E246" s="195"/>
      <c r="F246" s="195"/>
      <c r="G246" s="195"/>
      <c r="H246" s="195"/>
      <c r="I246" s="195"/>
      <c r="J246" s="195"/>
      <c r="K246" s="195"/>
      <c r="L246" s="196"/>
      <c r="M246" s="197"/>
    </row>
    <row r="247" spans="2:13">
      <c r="B247" s="195"/>
      <c r="C247" s="195"/>
      <c r="D247" s="195"/>
      <c r="E247" s="195"/>
      <c r="F247" s="195"/>
      <c r="G247" s="195"/>
      <c r="H247" s="195"/>
      <c r="I247" s="195"/>
      <c r="J247" s="195"/>
      <c r="K247" s="195"/>
      <c r="L247" s="196"/>
      <c r="M247" s="197"/>
    </row>
    <row r="248" spans="2:13">
      <c r="B248" s="195"/>
      <c r="C248" s="195"/>
      <c r="D248" s="195"/>
      <c r="E248" s="195"/>
      <c r="F248" s="195"/>
      <c r="G248" s="195"/>
      <c r="H248" s="195"/>
      <c r="I248" s="195"/>
      <c r="J248" s="195"/>
      <c r="K248" s="195"/>
      <c r="L248" s="196"/>
      <c r="M248" s="197"/>
    </row>
    <row r="249" spans="2:13">
      <c r="B249" s="195"/>
      <c r="C249" s="195"/>
      <c r="D249" s="195"/>
      <c r="E249" s="195"/>
      <c r="F249" s="195"/>
      <c r="G249" s="195"/>
      <c r="H249" s="195"/>
      <c r="I249" s="195"/>
      <c r="J249" s="195"/>
      <c r="K249" s="195"/>
      <c r="L249" s="196"/>
      <c r="M249" s="197"/>
    </row>
    <row r="250" spans="2:13">
      <c r="B250" s="195"/>
      <c r="C250" s="195"/>
      <c r="D250" s="195"/>
      <c r="E250" s="195"/>
      <c r="F250" s="195"/>
      <c r="G250" s="195"/>
      <c r="H250" s="195"/>
      <c r="I250" s="195"/>
      <c r="J250" s="195"/>
      <c r="K250" s="195"/>
      <c r="L250" s="196"/>
      <c r="M250" s="197"/>
    </row>
    <row r="251" spans="2:13">
      <c r="B251" s="195"/>
      <c r="C251" s="195"/>
      <c r="D251" s="195"/>
      <c r="E251" s="195"/>
      <c r="F251" s="195"/>
      <c r="G251" s="195"/>
      <c r="H251" s="195"/>
      <c r="I251" s="195"/>
      <c r="J251" s="195"/>
      <c r="K251" s="195"/>
      <c r="L251" s="196"/>
      <c r="M251" s="197"/>
    </row>
    <row r="252" spans="2:13">
      <c r="B252" s="195"/>
      <c r="C252" s="195"/>
      <c r="D252" s="195"/>
      <c r="E252" s="195"/>
      <c r="F252" s="195"/>
      <c r="G252" s="195"/>
      <c r="H252" s="195"/>
      <c r="I252" s="195"/>
      <c r="J252" s="195"/>
      <c r="K252" s="195"/>
      <c r="L252" s="196"/>
      <c r="M252" s="197"/>
    </row>
    <row r="253" spans="2:13">
      <c r="B253" s="195"/>
      <c r="C253" s="195"/>
      <c r="D253" s="195"/>
      <c r="E253" s="195"/>
      <c r="F253" s="195"/>
      <c r="G253" s="195"/>
      <c r="H253" s="195"/>
      <c r="I253" s="195"/>
      <c r="J253" s="195"/>
      <c r="K253" s="195"/>
      <c r="L253" s="196"/>
      <c r="M253" s="197"/>
    </row>
    <row r="254" spans="2:13">
      <c r="B254" s="195"/>
      <c r="C254" s="195"/>
      <c r="D254" s="195"/>
      <c r="E254" s="195"/>
      <c r="F254" s="195"/>
      <c r="G254" s="195"/>
      <c r="H254" s="195"/>
      <c r="I254" s="195"/>
      <c r="J254" s="195"/>
      <c r="K254" s="195"/>
      <c r="L254" s="196"/>
      <c r="M254" s="197"/>
    </row>
    <row r="255" spans="2:13">
      <c r="B255" s="195"/>
      <c r="C255" s="195"/>
      <c r="D255" s="195"/>
      <c r="E255" s="195"/>
      <c r="F255" s="195"/>
      <c r="G255" s="195"/>
      <c r="H255" s="195"/>
      <c r="I255" s="195"/>
      <c r="J255" s="195"/>
      <c r="K255" s="195"/>
      <c r="L255" s="196"/>
      <c r="M255" s="197"/>
    </row>
    <row r="256" spans="2:13">
      <c r="B256" s="195"/>
      <c r="C256" s="195"/>
      <c r="D256" s="195"/>
      <c r="E256" s="195"/>
      <c r="F256" s="195"/>
      <c r="G256" s="195"/>
      <c r="H256" s="195"/>
      <c r="I256" s="195"/>
      <c r="J256" s="195"/>
      <c r="K256" s="195"/>
      <c r="L256" s="196"/>
      <c r="M256" s="197"/>
    </row>
    <row r="257" spans="2:13">
      <c r="B257" s="195"/>
      <c r="C257" s="195"/>
      <c r="D257" s="195"/>
      <c r="E257" s="195"/>
      <c r="F257" s="195"/>
      <c r="G257" s="195"/>
      <c r="H257" s="195"/>
      <c r="I257" s="195"/>
      <c r="J257" s="195"/>
      <c r="K257" s="195"/>
      <c r="L257" s="196"/>
      <c r="M257" s="197"/>
    </row>
    <row r="258" spans="2:13">
      <c r="B258" s="195"/>
      <c r="C258" s="195"/>
      <c r="D258" s="195"/>
      <c r="E258" s="195"/>
      <c r="F258" s="195"/>
      <c r="G258" s="195"/>
      <c r="H258" s="195"/>
      <c r="I258" s="195"/>
      <c r="J258" s="195"/>
      <c r="K258" s="195"/>
      <c r="L258" s="196"/>
      <c r="M258" s="197"/>
    </row>
    <row r="259" spans="2:13">
      <c r="B259" s="195"/>
      <c r="C259" s="195"/>
      <c r="D259" s="195"/>
      <c r="E259" s="195"/>
      <c r="F259" s="195"/>
      <c r="G259" s="195"/>
      <c r="H259" s="195"/>
      <c r="I259" s="195"/>
      <c r="J259" s="195"/>
      <c r="K259" s="195"/>
      <c r="L259" s="196"/>
      <c r="M259" s="197"/>
    </row>
    <row r="260" spans="2:13">
      <c r="B260" s="195"/>
      <c r="C260" s="195"/>
      <c r="D260" s="195"/>
      <c r="E260" s="195"/>
      <c r="F260" s="195"/>
      <c r="G260" s="195"/>
      <c r="H260" s="195"/>
      <c r="I260" s="195"/>
      <c r="J260" s="195"/>
      <c r="K260" s="195"/>
      <c r="L260" s="196"/>
      <c r="M260" s="197"/>
    </row>
    <row r="261" spans="2:13">
      <c r="B261" s="195"/>
      <c r="C261" s="195"/>
      <c r="D261" s="195"/>
      <c r="E261" s="195"/>
      <c r="F261" s="195"/>
      <c r="G261" s="195"/>
      <c r="H261" s="195"/>
      <c r="I261" s="195"/>
      <c r="J261" s="195"/>
      <c r="K261" s="195"/>
      <c r="L261" s="196"/>
      <c r="M261" s="197"/>
    </row>
  </sheetData>
  <mergeCells count="6">
    <mergeCell ref="A178:P178"/>
    <mergeCell ref="A2:P2"/>
    <mergeCell ref="A3:P3"/>
    <mergeCell ref="O5:P5"/>
    <mergeCell ref="B7:K7"/>
    <mergeCell ref="B176:L176"/>
  </mergeCells>
  <pageMargins left="0.46" right="0.18" top="0.83" bottom="0.19685039370078741" header="0.22" footer="0.23622047244094491"/>
  <pageSetup paperSize="5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Real</vt:lpstr>
      <vt:lpstr>Real!Print_Area</vt:lpstr>
      <vt:lpstr>Real!Print_Titles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wawicom</dc:creator>
  <cp:lastModifiedBy>TU</cp:lastModifiedBy>
  <dcterms:created xsi:type="dcterms:W3CDTF">2020-12-03T07:03:25Z</dcterms:created>
  <dcterms:modified xsi:type="dcterms:W3CDTF">2020-12-04T06:45:30Z</dcterms:modified>
</cp:coreProperties>
</file>