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defaultThemeVersion="124226"/>
  <bookViews>
    <workbookView xWindow="0" yWindow="0" windowWidth="20490" windowHeight="7620"/>
  </bookViews>
  <sheets>
    <sheet name="Realisasi Fisik " sheetId="15" r:id="rId1"/>
    <sheet name="Sheet1" sheetId="16" r:id="rId2"/>
  </sheets>
  <definedNames>
    <definedName name="_xlnm.Print_Area" localSheetId="0">'Realisasi Fisik '!$A$2:$O$80</definedName>
  </definedNames>
  <calcPr calcId="144525"/>
</workbook>
</file>

<file path=xl/calcChain.xml><?xml version="1.0" encoding="utf-8"?>
<calcChain xmlns="http://schemas.openxmlformats.org/spreadsheetml/2006/main">
  <c r="S8" i="15" l="1"/>
  <c r="G4" i="15" l="1"/>
  <c r="G8" i="15" s="1"/>
  <c r="G6" i="15"/>
  <c r="G7" i="15"/>
  <c r="G16" i="15"/>
  <c r="G15" i="15" s="1"/>
  <c r="G11" i="15" s="1"/>
  <c r="G20" i="15"/>
  <c r="G19" i="15" s="1"/>
  <c r="G12" i="15" s="1"/>
  <c r="G28" i="15"/>
  <c r="G30" i="15"/>
  <c r="G34" i="15"/>
  <c r="G37" i="15"/>
  <c r="G40" i="15"/>
  <c r="G42" i="15"/>
  <c r="G44" i="15"/>
  <c r="G46" i="15"/>
  <c r="G48" i="15"/>
  <c r="G52" i="15"/>
  <c r="G54" i="15"/>
  <c r="G57" i="15"/>
  <c r="G61" i="15"/>
  <c r="G60" i="15" s="1"/>
  <c r="G13" i="15" s="1"/>
  <c r="G64" i="15"/>
  <c r="G67" i="15"/>
  <c r="G70" i="15"/>
  <c r="G75" i="15"/>
  <c r="I8" i="15"/>
  <c r="J8" i="15" s="1"/>
  <c r="K8" i="15" s="1"/>
  <c r="L8" i="15" s="1"/>
  <c r="M8" i="15" s="1"/>
  <c r="N8" i="15" s="1"/>
  <c r="O8" i="15" s="1"/>
  <c r="P8" i="15" s="1"/>
  <c r="Q8" i="15" s="1"/>
  <c r="R8" i="15" s="1"/>
  <c r="Z80" i="15"/>
  <c r="W79" i="15"/>
  <c r="V79" i="15"/>
  <c r="W78" i="15"/>
  <c r="V78" i="15"/>
  <c r="W77" i="15"/>
  <c r="V77" i="15"/>
  <c r="Z76" i="15"/>
  <c r="U76" i="15"/>
  <c r="W76" i="15" s="1"/>
  <c r="H76" i="15"/>
  <c r="Z75" i="15"/>
  <c r="U75" i="15"/>
  <c r="H75" i="15"/>
  <c r="W74" i="15"/>
  <c r="V74" i="15"/>
  <c r="W73" i="15"/>
  <c r="V73" i="15"/>
  <c r="W72" i="15"/>
  <c r="V72" i="15"/>
  <c r="Z71" i="15"/>
  <c r="U71" i="15"/>
  <c r="H71" i="15"/>
  <c r="Z70" i="15"/>
  <c r="U70" i="15"/>
  <c r="V70" i="15" s="1"/>
  <c r="Z69" i="15"/>
  <c r="U69" i="15"/>
  <c r="W69" i="15" s="1"/>
  <c r="Z68" i="15"/>
  <c r="U68" i="15"/>
  <c r="W68" i="15" s="1"/>
  <c r="Z67" i="15"/>
  <c r="U67" i="15"/>
  <c r="W67" i="15" s="1"/>
  <c r="Z66" i="15"/>
  <c r="U66" i="15"/>
  <c r="H66" i="15"/>
  <c r="Z65" i="15"/>
  <c r="U65" i="15"/>
  <c r="W65" i="15" s="1"/>
  <c r="Z64" i="15"/>
  <c r="U64" i="15"/>
  <c r="W64" i="15" s="1"/>
  <c r="Z63" i="15"/>
  <c r="U63" i="15"/>
  <c r="W63" i="15" s="1"/>
  <c r="H63" i="15"/>
  <c r="Z62" i="15"/>
  <c r="U62" i="15"/>
  <c r="H62" i="15"/>
  <c r="Z61" i="15"/>
  <c r="U61" i="15"/>
  <c r="Z60" i="15"/>
  <c r="U60" i="15"/>
  <c r="V60" i="15" s="1"/>
  <c r="Z59" i="15"/>
  <c r="U59" i="15"/>
  <c r="W59" i="15" s="1"/>
  <c r="Z58" i="15"/>
  <c r="U58" i="15"/>
  <c r="W58" i="15" s="1"/>
  <c r="H58" i="15"/>
  <c r="Z57" i="15"/>
  <c r="U57" i="15"/>
  <c r="V57" i="15" s="1"/>
  <c r="Z56" i="15"/>
  <c r="U56" i="15"/>
  <c r="W56" i="15" s="1"/>
  <c r="Z55" i="15"/>
  <c r="U55" i="15"/>
  <c r="W55" i="15" s="1"/>
  <c r="Z54" i="15"/>
  <c r="U54" i="15"/>
  <c r="W54" i="15" s="1"/>
  <c r="Z53" i="15"/>
  <c r="U53" i="15"/>
  <c r="V53" i="15" s="1"/>
  <c r="Z52" i="15"/>
  <c r="U52" i="15"/>
  <c r="V52" i="15" s="1"/>
  <c r="Z51" i="15"/>
  <c r="U51" i="15"/>
  <c r="W51" i="15" s="1"/>
  <c r="Z50" i="15"/>
  <c r="U50" i="15"/>
  <c r="W50" i="15" s="1"/>
  <c r="Z49" i="15"/>
  <c r="U49" i="15"/>
  <c r="W49" i="15" s="1"/>
  <c r="Z48" i="15"/>
  <c r="U48" i="15"/>
  <c r="W48" i="15" s="1"/>
  <c r="Z47" i="15"/>
  <c r="U47" i="15"/>
  <c r="W47" i="15" s="1"/>
  <c r="H47" i="15"/>
  <c r="Z46" i="15"/>
  <c r="U46" i="15"/>
  <c r="H46" i="15"/>
  <c r="V46" i="15" s="1"/>
  <c r="Z45" i="15"/>
  <c r="U45" i="15"/>
  <c r="H45" i="15"/>
  <c r="Z44" i="15"/>
  <c r="U44" i="15"/>
  <c r="H44" i="15"/>
  <c r="V44" i="15" s="1"/>
  <c r="Z43" i="15"/>
  <c r="U43" i="15"/>
  <c r="V43" i="15" s="1"/>
  <c r="Z42" i="15"/>
  <c r="U42" i="15"/>
  <c r="V42" i="15" s="1"/>
  <c r="Z41" i="15"/>
  <c r="U41" i="15"/>
  <c r="W41" i="15" s="1"/>
  <c r="Z40" i="15"/>
  <c r="U40" i="15"/>
  <c r="W40" i="15" s="1"/>
  <c r="Z39" i="15"/>
  <c r="U39" i="15"/>
  <c r="V39" i="15" s="1"/>
  <c r="Z38" i="15"/>
  <c r="U38" i="15"/>
  <c r="V38" i="15" s="1"/>
  <c r="Z37" i="15"/>
  <c r="U37" i="15"/>
  <c r="V37" i="15" s="1"/>
  <c r="Z36" i="15"/>
  <c r="U36" i="15"/>
  <c r="W36" i="15" s="1"/>
  <c r="Z35" i="15"/>
  <c r="U35" i="15"/>
  <c r="W35" i="15" s="1"/>
  <c r="Z34" i="15"/>
  <c r="U34" i="15"/>
  <c r="W34" i="15" s="1"/>
  <c r="Z33" i="15"/>
  <c r="U33" i="15"/>
  <c r="W33" i="15" s="1"/>
  <c r="H33" i="15"/>
  <c r="Z32" i="15"/>
  <c r="U32" i="15"/>
  <c r="H32" i="15"/>
  <c r="V32" i="15" s="1"/>
  <c r="Z31" i="15"/>
  <c r="U31" i="15"/>
  <c r="V31" i="15" s="1"/>
  <c r="Z30" i="15"/>
  <c r="U30" i="15"/>
  <c r="V30" i="15" s="1"/>
  <c r="Z29" i="15"/>
  <c r="U29" i="15"/>
  <c r="W29" i="15" s="1"/>
  <c r="Z28" i="15"/>
  <c r="U28" i="15"/>
  <c r="W28" i="15" s="1"/>
  <c r="Z27" i="15"/>
  <c r="U27" i="15"/>
  <c r="W27" i="15" s="1"/>
  <c r="H27" i="15"/>
  <c r="Z26" i="15"/>
  <c r="U26" i="15"/>
  <c r="W26" i="15" s="1"/>
  <c r="Z25" i="15"/>
  <c r="U25" i="15"/>
  <c r="W25" i="15" s="1"/>
  <c r="Z24" i="15"/>
  <c r="U24" i="15"/>
  <c r="H24" i="15"/>
  <c r="V24" i="15" s="1"/>
  <c r="Z23" i="15"/>
  <c r="U23" i="15"/>
  <c r="W23" i="15" s="1"/>
  <c r="H23" i="15"/>
  <c r="Z22" i="15"/>
  <c r="U22" i="15"/>
  <c r="H22" i="15"/>
  <c r="V22" i="15" s="1"/>
  <c r="Z21" i="15"/>
  <c r="U21" i="15"/>
  <c r="W21" i="15" s="1"/>
  <c r="H21" i="15"/>
  <c r="Z20" i="15"/>
  <c r="U20" i="15"/>
  <c r="W20" i="15" s="1"/>
  <c r="Z19" i="15"/>
  <c r="U19" i="15"/>
  <c r="V19" i="15" s="1"/>
  <c r="U18" i="15"/>
  <c r="V18" i="15" s="1"/>
  <c r="Z17" i="15"/>
  <c r="U17" i="15"/>
  <c r="V17" i="15" s="1"/>
  <c r="U16" i="15"/>
  <c r="W16" i="15" s="1"/>
  <c r="U15" i="15"/>
  <c r="W15" i="15" s="1"/>
  <c r="U14" i="15"/>
  <c r="V14" i="15" s="1"/>
  <c r="Z13" i="15"/>
  <c r="U13" i="15"/>
  <c r="V13" i="15" s="1"/>
  <c r="N12" i="15"/>
  <c r="U12" i="15" s="1"/>
  <c r="W12" i="15" s="1"/>
  <c r="Z11" i="15"/>
  <c r="U11" i="15"/>
  <c r="W11" i="15" s="1"/>
  <c r="U10" i="15"/>
  <c r="W10" i="15" s="1"/>
  <c r="Z5" i="15"/>
  <c r="V11" i="15" l="1"/>
  <c r="V62" i="15"/>
  <c r="G10" i="15"/>
  <c r="V21" i="15"/>
  <c r="V23" i="15"/>
  <c r="V33" i="15"/>
  <c r="V66" i="15"/>
  <c r="V67" i="15"/>
  <c r="V71" i="15"/>
  <c r="W75" i="15"/>
  <c r="V63" i="15"/>
  <c r="V10" i="15"/>
  <c r="W13" i="15"/>
  <c r="V15" i="15"/>
  <c r="V16" i="15"/>
  <c r="W18" i="15"/>
  <c r="W19" i="15"/>
  <c r="V25" i="15"/>
  <c r="V28" i="15"/>
  <c r="W31" i="15"/>
  <c r="V34" i="15"/>
  <c r="V36" i="15"/>
  <c r="W39" i="15"/>
  <c r="V41" i="15"/>
  <c r="V45" i="15"/>
  <c r="W46" i="15"/>
  <c r="V48" i="15"/>
  <c r="V50" i="15"/>
  <c r="W52" i="15"/>
  <c r="V55" i="15"/>
  <c r="W62" i="15"/>
  <c r="V64" i="15"/>
  <c r="W66" i="15"/>
  <c r="V68" i="15"/>
  <c r="W71" i="15"/>
  <c r="V75" i="15"/>
  <c r="V20" i="15"/>
  <c r="V26" i="15"/>
  <c r="V27" i="15"/>
  <c r="V29" i="15"/>
  <c r="V35" i="15"/>
  <c r="W37" i="15"/>
  <c r="V40" i="15"/>
  <c r="W43" i="15"/>
  <c r="V49" i="15"/>
  <c r="V51" i="15"/>
  <c r="V54" i="15"/>
  <c r="V56" i="15"/>
  <c r="V58" i="15"/>
  <c r="V59" i="15"/>
  <c r="V65" i="15"/>
  <c r="V69" i="15"/>
  <c r="V76" i="15"/>
  <c r="Z12" i="15"/>
  <c r="Z14" i="15" s="1"/>
  <c r="W44" i="15"/>
  <c r="V12" i="15"/>
  <c r="W14" i="15"/>
  <c r="W17" i="15"/>
  <c r="W22" i="15"/>
  <c r="W24" i="15"/>
  <c r="W30" i="15"/>
  <c r="W32" i="15"/>
  <c r="W38" i="15"/>
  <c r="W42" i="15"/>
  <c r="W45" i="15"/>
  <c r="V47" i="15"/>
  <c r="W53" i="15"/>
  <c r="W57" i="15"/>
  <c r="W60" i="15"/>
  <c r="H61" i="15"/>
  <c r="V61" i="15" s="1"/>
  <c r="W70" i="15"/>
  <c r="W61" i="15" l="1"/>
</calcChain>
</file>

<file path=xl/sharedStrings.xml><?xml version="1.0" encoding="utf-8"?>
<sst xmlns="http://schemas.openxmlformats.org/spreadsheetml/2006/main" count="258" uniqueCount="116">
  <si>
    <t>URAIAN</t>
  </si>
  <si>
    <t>JUMLAH ANGGARAN
(Rp.)</t>
  </si>
  <si>
    <t>SELISIH / KURANG
(Rp.)</t>
  </si>
  <si>
    <t>KODE REKENING</t>
  </si>
  <si>
    <t>BELANJA LANGSUNG</t>
  </si>
  <si>
    <t>BELANJA PEGAWAI</t>
  </si>
  <si>
    <t>01</t>
  </si>
  <si>
    <t>02</t>
  </si>
  <si>
    <t>03</t>
  </si>
  <si>
    <t>05</t>
  </si>
  <si>
    <t>06</t>
  </si>
  <si>
    <t>08</t>
  </si>
  <si>
    <t>Jasa Pelayanan Kesehatan</t>
  </si>
  <si>
    <t>BELANJA BARANG DAN JASA</t>
  </si>
  <si>
    <t>04</t>
  </si>
  <si>
    <t>09</t>
  </si>
  <si>
    <t>Belanja Jasa Kantor</t>
  </si>
  <si>
    <t>Belanja Jasa Transaksi Keuangan</t>
  </si>
  <si>
    <t>Jumlah</t>
  </si>
  <si>
    <t>Lain-lain Pendapatan Asli Daerah yang Sah</t>
  </si>
  <si>
    <t>Dana Kapitasi JKN Pada FKTP</t>
  </si>
  <si>
    <t>Dana Kapitasi JKN Pada FKTP Citeureup</t>
  </si>
  <si>
    <t>BELANJA MODAL</t>
  </si>
  <si>
    <t>Belanja Perangko, Materai, dan benda pos lainnya</t>
  </si>
  <si>
    <t>Bahan Kebutuhan Medis</t>
  </si>
  <si>
    <t>Belanja Bahan Pokok/Natura</t>
  </si>
  <si>
    <t xml:space="preserve">Belanja Cetak </t>
  </si>
  <si>
    <t>Belanja Makanan dan Minuman</t>
  </si>
  <si>
    <t>Belanja Dokumentasi dan Media Periklanan</t>
  </si>
  <si>
    <t>Belanja Kawat/Faximili/Internet</t>
  </si>
  <si>
    <t>Belanja Modal Peralatan dan Mesin Alat Kantor</t>
  </si>
  <si>
    <t>2</t>
  </si>
  <si>
    <t>3</t>
  </si>
  <si>
    <t>14</t>
  </si>
  <si>
    <t>5</t>
  </si>
  <si>
    <t>10</t>
  </si>
  <si>
    <t>Belanja Pemeliharaan Jaringan WAN/LAN</t>
  </si>
  <si>
    <t>Belanja Penyedia Jasa</t>
  </si>
  <si>
    <t>25</t>
  </si>
  <si>
    <t>35</t>
  </si>
  <si>
    <t>Belanja Peralatan/Perlengkapan untuk Kantor/Rumah Tangga/Lapangan</t>
  </si>
  <si>
    <t>Belanja Peralatan/Perlengkapan untuk rumah Tangga</t>
  </si>
  <si>
    <t>07</t>
  </si>
  <si>
    <t>SILPA BULAN LALU</t>
  </si>
  <si>
    <t>Barang Pakai Habis</t>
  </si>
  <si>
    <t>Alat tulis kantor untuk operasional Puskesmas</t>
  </si>
  <si>
    <t>Belanja alat listrik dan elektronik (lampu pijar, battery kering)</t>
  </si>
  <si>
    <t>Belanja peralatan kebersihan dan bahan pembersih</t>
  </si>
  <si>
    <t>Belanja pengisian tabung pemadam Kebakaran</t>
  </si>
  <si>
    <t>12</t>
  </si>
  <si>
    <t>Belanja Kursus-kursus singkat/ Pelatihan</t>
  </si>
  <si>
    <t xml:space="preserve"> Pemeliharaan Alat Kesehatan</t>
  </si>
  <si>
    <t>Belanja Modal</t>
  </si>
  <si>
    <t>Belanja modal Pengadaan Alat Penyimpanan Perlengkapan Kantor</t>
  </si>
  <si>
    <t>Belanja modal Pengadaan Alat Kantor Lainnya</t>
  </si>
  <si>
    <t>Belanja Modal Peralatan dan Mesin -Alat Rumah Tangga</t>
  </si>
  <si>
    <t>Belanja modal Pengadaan Meubelair</t>
  </si>
  <si>
    <t>Belanja Cetak dan Penggandaan</t>
  </si>
  <si>
    <t>Belanja Jasa Tenaga Ahli/Instruktur/Narasumber/Penceramah</t>
  </si>
  <si>
    <t>Belanja makanan dan minuman rapat</t>
  </si>
  <si>
    <t>Belanja Bahan/Material</t>
  </si>
  <si>
    <t>Jasa Pelayanan JKN  untuk Puskesmas</t>
  </si>
  <si>
    <t>Belanja Jasa Pemeliharaan Peralatan dan Perlengkapan Kantor</t>
  </si>
  <si>
    <t>Belanja penggandaan</t>
  </si>
  <si>
    <t>belanja pakaian khusus hari hari tertentu</t>
  </si>
  <si>
    <t>Pelatihan untuk meningkatkan kompetensi bagi Pegawai Puskesmas</t>
  </si>
  <si>
    <t xml:space="preserve">Jasa Instruktur </t>
  </si>
  <si>
    <t>Jasa narasumber/widyaiswara</t>
  </si>
  <si>
    <t>belanja pakaian olahraga</t>
  </si>
  <si>
    <t>belanja pemeliharaan</t>
  </si>
  <si>
    <t>Belanja Penyedian Jasa Instalasi genset</t>
  </si>
  <si>
    <t>Belanja Perawatan Kendaraan bermotor</t>
  </si>
  <si>
    <t>Belanja jasa service</t>
  </si>
  <si>
    <t>Belanja surat tanda nomor kendaraan</t>
  </si>
  <si>
    <t>Belanja perjalanan dinas</t>
  </si>
  <si>
    <t>Belanja Perjalanan Dinas Luar Daerah Luar Propinsi</t>
  </si>
  <si>
    <t>Belanja Pemeliharaan IPAL</t>
  </si>
  <si>
    <t>16</t>
  </si>
  <si>
    <t>17</t>
  </si>
  <si>
    <t>Belanja modal Pengadaan Alat Rumah tangga lainnya (Home Use)</t>
  </si>
  <si>
    <t>23</t>
  </si>
  <si>
    <t>Belanja Modal Peralatan Dan Mesin - Alat Kedokteran</t>
  </si>
  <si>
    <t>Belanja modal Pengadaan Alat Kedokteran Umum</t>
  </si>
  <si>
    <t>Belanja modal Pengadaan Alat Kesehatan Kebidanan Dan Penyakit Kandungan</t>
  </si>
  <si>
    <t>11</t>
  </si>
  <si>
    <t>Belanja Modal Peralatan Dan Mesin - Unit Alat Laboratorium</t>
  </si>
  <si>
    <t>39</t>
  </si>
  <si>
    <t>Belanja Modal Peralatan Dan Mesin - Peralatan Komputer</t>
  </si>
  <si>
    <t>Belanja Modal Pengadaan Peralatan Jaringan</t>
  </si>
  <si>
    <t>Belanja Modal alat laboratorium umum</t>
  </si>
  <si>
    <t>REALISASI JANUARI</t>
  </si>
  <si>
    <t>REALISASI FEBRUARI</t>
  </si>
  <si>
    <t>REALISASI MARET</t>
  </si>
  <si>
    <t>REALISASI APRIL</t>
  </si>
  <si>
    <t>REALISASI MEI</t>
  </si>
  <si>
    <t>REALISASI JUNI</t>
  </si>
  <si>
    <t>REALISASI JULI</t>
  </si>
  <si>
    <t>REALISASI AGUSTUS</t>
  </si>
  <si>
    <t>REALISASI SEPTEMBER</t>
  </si>
  <si>
    <t>REALISASI OKTOBER</t>
  </si>
  <si>
    <t>REALISASI NOVEMBER</t>
  </si>
  <si>
    <t>REALISASI DESEMBER</t>
  </si>
  <si>
    <t>REALISASI S.D TOTAL</t>
  </si>
  <si>
    <t>tw1</t>
  </si>
  <si>
    <t xml:space="preserve">  </t>
  </si>
  <si>
    <t>JUMLAH ANGGARAN PERUBAHAN
(Rp.)</t>
  </si>
  <si>
    <t>38</t>
  </si>
  <si>
    <t>Peralatan dan Mesin - Komputer Unit</t>
  </si>
  <si>
    <t>Personal Komputer</t>
  </si>
  <si>
    <t>Printer</t>
  </si>
  <si>
    <t>59</t>
  </si>
  <si>
    <t>37</t>
  </si>
  <si>
    <t>Belanja Modal Gedung dan Bangunan-Bangunan Gedung Tempat Kerja</t>
  </si>
  <si>
    <t>Bangunan gedung tempat kerja lainnya</t>
  </si>
  <si>
    <t>Belanja Teralis</t>
  </si>
  <si>
    <t>;/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</si>
</sst>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(* #,##0_);_(* \(#,##0\);_(* &quot;-&quot;_);_(@_)"/>
  </numFmts>
  <fonts count="14" x14ac:knownFonts="1">
    <font>
      <sz val="11"/>
      <name val="Calibri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1"/>
      <name val="Arial"/>
      <family val="2"/>
    </font>
    <font>
      <sz val="9"/>
      <name val="Calibri"/>
      <family val="2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color rgb="FF000000"/>
      <name val="Arial"/>
      <family val="2"/>
    </font>
    <font>
      <sz val="11"/>
      <name val="Calibri"/>
      <family val="2"/>
    </font>
    <font>
      <sz val="11"/>
      <color theme="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3">
    <xf numFmtId="0" fontId="0" fillId="0" borderId="0">
      <alignment vertical="center"/>
    </xf>
    <xf numFmtId="41" fontId="6" fillId="0" borderId="0">
      <protection locked="0"/>
    </xf>
    <xf numFmtId="0" fontId="3" fillId="0" borderId="0">
      <protection locked="0"/>
    </xf>
    <xf numFmtId="0" fontId="6" fillId="0" borderId="0">
      <protection locked="0"/>
    </xf>
    <xf numFmtId="0" fontId="5" fillId="0" borderId="0"/>
    <xf numFmtId="0" fontId="9" fillId="0" borderId="0"/>
    <xf numFmtId="41" fontId="9" fillId="0" borderId="0" applyFont="0" applyFill="0" applyBorder="0" applyAlignment="0" applyProtection="0"/>
    <xf numFmtId="0" fontId="1" fillId="0" borderId="0">
      <alignment vertical="center"/>
    </xf>
    <xf numFmtId="41" fontId="2" fillId="0" borderId="0">
      <protection locked="0"/>
    </xf>
    <xf numFmtId="9" fontId="2" fillId="0" borderId="0">
      <protection locked="0"/>
    </xf>
    <xf numFmtId="0" fontId="2" fillId="0" borderId="0">
      <protection locked="0"/>
    </xf>
    <xf numFmtId="0" fontId="2" fillId="0" borderId="0">
      <protection locked="0"/>
    </xf>
    <xf numFmtId="9" fontId="12" fillId="0" borderId="0" applyFont="0" applyFill="0" applyBorder="0" applyAlignment="0" applyProtection="0"/>
  </cellStyleXfs>
  <cellXfs count="145">
    <xf numFmtId="0" fontId="0" fillId="0" borderId="0" xfId="0">
      <alignment vertical="center"/>
    </xf>
    <xf numFmtId="0" fontId="1" fillId="0" borderId="0" xfId="7" applyFont="1" applyFill="1" applyAlignment="1">
      <alignment horizontal="center" vertical="center"/>
    </xf>
    <xf numFmtId="49" fontId="1" fillId="0" borderId="0" xfId="7" applyNumberFormat="1" applyFont="1" applyFill="1" applyAlignment="1">
      <alignment horizontal="center" vertical="center"/>
    </xf>
    <xf numFmtId="41" fontId="1" fillId="0" borderId="0" xfId="7" applyNumberFormat="1" applyFont="1" applyFill="1" applyAlignment="1">
      <alignment horizontal="center" vertical="center"/>
    </xf>
    <xf numFmtId="0" fontId="1" fillId="0" borderId="0" xfId="7" applyAlignment="1">
      <alignment horizontal="center" vertical="center"/>
    </xf>
    <xf numFmtId="0" fontId="7" fillId="0" borderId="1" xfId="0" applyFont="1" applyFill="1" applyBorder="1" applyAlignment="1">
      <alignment horizontal="center" vertical="center" wrapText="1"/>
    </xf>
    <xf numFmtId="41" fontId="7" fillId="0" borderId="1" xfId="0" applyNumberFormat="1" applyFont="1" applyFill="1" applyBorder="1" applyAlignment="1">
      <alignment horizontal="center" vertical="center" wrapText="1"/>
    </xf>
    <xf numFmtId="49" fontId="7" fillId="0" borderId="1" xfId="0" applyNumberFormat="1" applyFont="1" applyFill="1" applyBorder="1" applyAlignment="1">
      <alignment horizontal="center" vertical="center"/>
    </xf>
    <xf numFmtId="49" fontId="7" fillId="0" borderId="1" xfId="0" quotePrefix="1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49" fontId="4" fillId="3" borderId="1" xfId="0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2" borderId="1" xfId="0" quotePrefix="1" applyFont="1" applyFill="1" applyBorder="1" applyAlignment="1">
      <alignment horizontal="center" vertical="center" wrapText="1"/>
    </xf>
    <xf numFmtId="49" fontId="4" fillId="2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left" vertical="center" wrapText="1"/>
    </xf>
    <xf numFmtId="49" fontId="4" fillId="0" borderId="1" xfId="0" applyNumberFormat="1" applyFont="1" applyBorder="1" applyAlignment="1">
      <alignment horizontal="center" vertical="center"/>
    </xf>
    <xf numFmtId="49" fontId="4" fillId="2" borderId="1" xfId="2" applyNumberFormat="1" applyFont="1" applyFill="1" applyBorder="1" applyAlignment="1" applyProtection="1">
      <alignment horizontal="center" vertical="center" wrapText="1"/>
    </xf>
    <xf numFmtId="49" fontId="4" fillId="0" borderId="1" xfId="2" applyNumberFormat="1" applyFont="1" applyFill="1" applyBorder="1" applyAlignment="1" applyProtection="1">
      <alignment horizontal="left" vertical="center" wrapText="1"/>
    </xf>
    <xf numFmtId="49" fontId="4" fillId="2" borderId="1" xfId="2" applyNumberFormat="1" applyFont="1" applyFill="1" applyBorder="1" applyAlignment="1" applyProtection="1">
      <alignment horizontal="left" vertical="center" wrapText="1"/>
    </xf>
    <xf numFmtId="0" fontId="4" fillId="3" borderId="1" xfId="2" applyFont="1" applyFill="1" applyBorder="1" applyAlignment="1" applyProtection="1">
      <alignment horizontal="center" vertical="center" wrapText="1"/>
    </xf>
    <xf numFmtId="49" fontId="4" fillId="3" borderId="1" xfId="2" applyNumberFormat="1" applyFont="1" applyFill="1" applyBorder="1" applyAlignment="1" applyProtection="1">
      <alignment horizontal="center" vertical="center" wrapText="1"/>
    </xf>
    <xf numFmtId="0" fontId="4" fillId="3" borderId="1" xfId="2" applyFont="1" applyFill="1" applyBorder="1" applyAlignment="1" applyProtection="1">
      <alignment horizontal="left" vertical="center" wrapText="1"/>
    </xf>
    <xf numFmtId="49" fontId="4" fillId="3" borderId="1" xfId="0" quotePrefix="1" applyNumberFormat="1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/>
    </xf>
    <xf numFmtId="0" fontId="7" fillId="0" borderId="1" xfId="0" quotePrefix="1" applyFont="1" applyFill="1" applyBorder="1" applyAlignment="1">
      <alignment horizontal="center" vertical="center" wrapText="1"/>
    </xf>
    <xf numFmtId="49" fontId="7" fillId="0" borderId="1" xfId="0" quotePrefix="1" applyNumberFormat="1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left" vertical="center" wrapText="1"/>
    </xf>
    <xf numFmtId="0" fontId="7" fillId="0" borderId="1" xfId="2" applyFont="1" applyFill="1" applyBorder="1" applyAlignment="1" applyProtection="1">
      <alignment horizontal="center" vertical="center" wrapText="1"/>
    </xf>
    <xf numFmtId="49" fontId="7" fillId="0" borderId="1" xfId="2" applyNumberFormat="1" applyFont="1" applyFill="1" applyBorder="1" applyAlignment="1" applyProtection="1">
      <alignment horizontal="center" vertical="center" wrapText="1"/>
    </xf>
    <xf numFmtId="0" fontId="7" fillId="0" borderId="1" xfId="2" applyFont="1" applyFill="1" applyBorder="1" applyAlignment="1" applyProtection="1">
      <alignment horizontal="left" vertical="center" wrapText="1"/>
    </xf>
    <xf numFmtId="49" fontId="4" fillId="4" borderId="1" xfId="0" applyNumberFormat="1" applyFont="1" applyFill="1" applyBorder="1" applyAlignment="1">
      <alignment horizontal="center" vertical="center"/>
    </xf>
    <xf numFmtId="49" fontId="4" fillId="4" borderId="1" xfId="2" applyNumberFormat="1" applyFont="1" applyFill="1" applyBorder="1" applyAlignment="1" applyProtection="1">
      <alignment horizontal="center" vertical="center" wrapText="1"/>
    </xf>
    <xf numFmtId="49" fontId="4" fillId="4" borderId="1" xfId="2" applyNumberFormat="1" applyFont="1" applyFill="1" applyBorder="1" applyAlignment="1" applyProtection="1">
      <alignment horizontal="left" vertical="center" wrapText="1"/>
    </xf>
    <xf numFmtId="49" fontId="7" fillId="0" borderId="1" xfId="0" applyNumberFormat="1" applyFont="1" applyBorder="1" applyAlignment="1">
      <alignment horizontal="center" vertical="center"/>
    </xf>
    <xf numFmtId="49" fontId="7" fillId="2" borderId="1" xfId="2" applyNumberFormat="1" applyFont="1" applyFill="1" applyBorder="1" applyAlignment="1" applyProtection="1">
      <alignment horizontal="center" vertical="center" wrapText="1"/>
    </xf>
    <xf numFmtId="49" fontId="7" fillId="2" borderId="1" xfId="2" quotePrefix="1" applyNumberFormat="1" applyFont="1" applyFill="1" applyBorder="1" applyAlignment="1" applyProtection="1">
      <alignment horizontal="center" vertical="center" wrapText="1"/>
    </xf>
    <xf numFmtId="0" fontId="7" fillId="2" borderId="1" xfId="2" applyFont="1" applyFill="1" applyBorder="1" applyAlignment="1" applyProtection="1">
      <alignment horizontal="left" vertical="center" wrapText="1"/>
    </xf>
    <xf numFmtId="49" fontId="7" fillId="2" borderId="1" xfId="2" applyNumberFormat="1" applyFont="1" applyFill="1" applyBorder="1" applyAlignment="1" applyProtection="1">
      <alignment horizontal="left" vertical="center" wrapText="1"/>
    </xf>
    <xf numFmtId="49" fontId="7" fillId="2" borderId="1" xfId="0" quotePrefix="1" applyNumberFormat="1" applyFont="1" applyFill="1" applyBorder="1" applyAlignment="1">
      <alignment horizontal="center" vertical="center" wrapText="1"/>
    </xf>
    <xf numFmtId="1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2" applyFont="1" applyFill="1" applyBorder="1" applyAlignment="1" applyProtection="1">
      <alignment horizontal="center" vertical="center" wrapText="1"/>
    </xf>
    <xf numFmtId="49" fontId="7" fillId="0" borderId="1" xfId="0" applyNumberFormat="1" applyFont="1" applyFill="1" applyBorder="1" applyAlignment="1">
      <alignment horizontal="center" vertical="center" wrapText="1"/>
    </xf>
    <xf numFmtId="1" fontId="7" fillId="2" borderId="1" xfId="0" applyNumberFormat="1" applyFont="1" applyFill="1" applyBorder="1" applyAlignment="1">
      <alignment horizontal="center" vertical="center" wrapText="1"/>
    </xf>
    <xf numFmtId="1" fontId="7" fillId="2" borderId="1" xfId="0" quotePrefix="1" applyNumberFormat="1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 wrapText="1"/>
    </xf>
    <xf numFmtId="0" fontId="4" fillId="4" borderId="1" xfId="0" quotePrefix="1" applyFont="1" applyFill="1" applyBorder="1" applyAlignment="1">
      <alignment horizontal="center" vertical="center" wrapText="1"/>
    </xf>
    <xf numFmtId="49" fontId="4" fillId="4" borderId="1" xfId="0" quotePrefix="1" applyNumberFormat="1" applyFont="1" applyFill="1" applyBorder="1" applyAlignment="1">
      <alignment horizontal="center" vertical="center" wrapText="1"/>
    </xf>
    <xf numFmtId="49" fontId="7" fillId="0" borderId="1" xfId="2" quotePrefix="1" applyNumberFormat="1" applyFont="1" applyFill="1" applyBorder="1" applyAlignment="1" applyProtection="1">
      <alignment horizontal="center" vertical="center" wrapText="1"/>
    </xf>
    <xf numFmtId="49" fontId="4" fillId="4" borderId="1" xfId="2" quotePrefix="1" applyNumberFormat="1" applyFont="1" applyFill="1" applyBorder="1" applyAlignment="1" applyProtection="1">
      <alignment horizontal="center" vertical="center" wrapText="1"/>
    </xf>
    <xf numFmtId="49" fontId="7" fillId="0" borderId="1" xfId="2" applyNumberFormat="1" applyFont="1" applyFill="1" applyBorder="1" applyAlignment="1" applyProtection="1">
      <alignment horizontal="left" vertical="center" wrapText="1"/>
    </xf>
    <xf numFmtId="49" fontId="4" fillId="4" borderId="1" xfId="3" applyNumberFormat="1" applyFont="1" applyFill="1" applyBorder="1" applyAlignment="1" applyProtection="1">
      <alignment horizontal="left" vertical="center" wrapText="1"/>
    </xf>
    <xf numFmtId="49" fontId="7" fillId="0" borderId="1" xfId="3" applyNumberFormat="1" applyFont="1" applyFill="1" applyBorder="1" applyAlignment="1" applyProtection="1">
      <alignment horizontal="center" vertical="center" wrapText="1"/>
    </xf>
    <xf numFmtId="49" fontId="7" fillId="0" borderId="1" xfId="3" applyNumberFormat="1" applyFont="1" applyFill="1" applyBorder="1" applyAlignment="1" applyProtection="1">
      <alignment horizontal="left" vertical="center" wrapText="1"/>
    </xf>
    <xf numFmtId="49" fontId="4" fillId="4" borderId="1" xfId="3" applyNumberFormat="1" applyFont="1" applyFill="1" applyBorder="1" applyAlignment="1" applyProtection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49" fontId="7" fillId="2" borderId="1" xfId="3" applyNumberFormat="1" applyFont="1" applyFill="1" applyBorder="1" applyAlignment="1" applyProtection="1">
      <alignment horizontal="center" vertical="center" wrapText="1"/>
    </xf>
    <xf numFmtId="49" fontId="7" fillId="2" borderId="1" xfId="3" quotePrefix="1" applyNumberFormat="1" applyFont="1" applyFill="1" applyBorder="1" applyAlignment="1" applyProtection="1">
      <alignment horizontal="center" vertical="center" wrapText="1"/>
    </xf>
    <xf numFmtId="49" fontId="7" fillId="2" borderId="1" xfId="3" applyNumberFormat="1" applyFont="1" applyFill="1" applyBorder="1" applyAlignment="1" applyProtection="1">
      <alignment horizontal="left" vertical="center" wrapText="1"/>
    </xf>
    <xf numFmtId="49" fontId="7" fillId="2" borderId="1" xfId="0" applyNumberFormat="1" applyFont="1" applyFill="1" applyBorder="1" applyAlignment="1">
      <alignment horizontal="center" vertical="center" wrapText="1"/>
    </xf>
    <xf numFmtId="49" fontId="4" fillId="3" borderId="1" xfId="0" applyNumberFormat="1" applyFont="1" applyFill="1" applyBorder="1" applyAlignment="1">
      <alignment horizontal="center" vertical="center"/>
    </xf>
    <xf numFmtId="49" fontId="4" fillId="3" borderId="1" xfId="2" applyNumberFormat="1" applyFont="1" applyFill="1" applyBorder="1" applyAlignment="1" applyProtection="1">
      <alignment horizontal="left" vertical="center" wrapText="1"/>
    </xf>
    <xf numFmtId="49" fontId="4" fillId="4" borderId="1" xfId="0" applyNumberFormat="1" applyFont="1" applyFill="1" applyBorder="1" applyAlignment="1">
      <alignment horizontal="center" vertical="center" wrapText="1"/>
    </xf>
    <xf numFmtId="49" fontId="7" fillId="0" borderId="1" xfId="3" quotePrefix="1" applyNumberFormat="1" applyFont="1" applyFill="1" applyBorder="1" applyAlignment="1" applyProtection="1">
      <alignment horizontal="center" vertical="center" wrapText="1"/>
    </xf>
    <xf numFmtId="0" fontId="7" fillId="0" borderId="1" xfId="3" applyFont="1" applyFill="1" applyBorder="1" applyAlignment="1" applyProtection="1">
      <alignment horizontal="left" vertical="center" wrapText="1"/>
    </xf>
    <xf numFmtId="49" fontId="4" fillId="3" borderId="1" xfId="2" quotePrefix="1" applyNumberFormat="1" applyFont="1" applyFill="1" applyBorder="1" applyAlignment="1" applyProtection="1">
      <alignment horizontal="center" vertical="center" wrapText="1"/>
    </xf>
    <xf numFmtId="0" fontId="7" fillId="0" borderId="1" xfId="3" applyFont="1" applyFill="1" applyBorder="1" applyAlignment="1" applyProtection="1">
      <alignment horizontal="center" vertical="center" wrapText="1"/>
    </xf>
    <xf numFmtId="0" fontId="4" fillId="4" borderId="1" xfId="0" applyFont="1" applyFill="1" applyBorder="1" applyAlignment="1">
      <alignment horizontal="left" vertical="center" wrapText="1"/>
    </xf>
    <xf numFmtId="49" fontId="4" fillId="0" borderId="1" xfId="0" applyNumberFormat="1" applyFont="1" applyFill="1" applyBorder="1" applyAlignment="1">
      <alignment horizontal="center" vertical="center"/>
    </xf>
    <xf numFmtId="1" fontId="7" fillId="0" borderId="1" xfId="0" applyNumberFormat="1" applyFont="1" applyFill="1" applyBorder="1" applyAlignment="1">
      <alignment horizontal="center" vertical="center"/>
    </xf>
    <xf numFmtId="1" fontId="7" fillId="0" borderId="1" xfId="0" applyNumberFormat="1" applyFont="1" applyFill="1" applyBorder="1" applyAlignment="1">
      <alignment horizontal="center" vertical="center" wrapText="1"/>
    </xf>
    <xf numFmtId="1" fontId="7" fillId="0" borderId="1" xfId="0" quotePrefix="1" applyNumberFormat="1" applyFont="1" applyFill="1" applyBorder="1" applyAlignment="1">
      <alignment horizontal="center" vertical="center" wrapText="1"/>
    </xf>
    <xf numFmtId="49" fontId="7" fillId="0" borderId="1" xfId="0" applyNumberFormat="1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horizontal="left" vertical="center" wrapText="1"/>
    </xf>
    <xf numFmtId="49" fontId="7" fillId="2" borderId="1" xfId="0" applyNumberFormat="1" applyFont="1" applyFill="1" applyBorder="1" applyAlignment="1">
      <alignment horizontal="left" vertical="center" wrapText="1"/>
    </xf>
    <xf numFmtId="41" fontId="7" fillId="0" borderId="1" xfId="3" applyNumberFormat="1" applyFont="1" applyFill="1" applyBorder="1" applyAlignment="1" applyProtection="1">
      <alignment horizontal="left" vertical="center" wrapText="1"/>
    </xf>
    <xf numFmtId="0" fontId="4" fillId="4" borderId="1" xfId="2" applyFont="1" applyFill="1" applyBorder="1" applyAlignment="1" applyProtection="1">
      <alignment horizontal="center" vertical="center" wrapText="1"/>
    </xf>
    <xf numFmtId="0" fontId="4" fillId="4" borderId="1" xfId="2" applyFont="1" applyFill="1" applyBorder="1" applyAlignment="1" applyProtection="1">
      <alignment horizontal="left" vertical="center" wrapText="1"/>
    </xf>
    <xf numFmtId="49" fontId="4" fillId="4" borderId="1" xfId="3" quotePrefix="1" applyNumberFormat="1" applyFont="1" applyFill="1" applyBorder="1" applyAlignment="1" applyProtection="1">
      <alignment horizontal="center" vertical="center" wrapText="1"/>
    </xf>
    <xf numFmtId="49" fontId="7" fillId="4" borderId="1" xfId="0" applyNumberFormat="1" applyFont="1" applyFill="1" applyBorder="1" applyAlignment="1">
      <alignment horizontal="center" vertical="center"/>
    </xf>
    <xf numFmtId="49" fontId="7" fillId="4" borderId="1" xfId="2" applyNumberFormat="1" applyFont="1" applyFill="1" applyBorder="1" applyAlignment="1" applyProtection="1">
      <alignment horizontal="center" vertical="center" wrapText="1"/>
    </xf>
    <xf numFmtId="49" fontId="7" fillId="4" borderId="1" xfId="2" quotePrefix="1" applyNumberFormat="1" applyFont="1" applyFill="1" applyBorder="1" applyAlignment="1" applyProtection="1">
      <alignment horizontal="center" vertical="center" wrapText="1"/>
    </xf>
    <xf numFmtId="49" fontId="4" fillId="4" borderId="1" xfId="5" applyNumberFormat="1" applyFont="1" applyFill="1" applyBorder="1" applyAlignment="1">
      <alignment vertical="top" wrapText="1"/>
    </xf>
    <xf numFmtId="41" fontId="4" fillId="0" borderId="1" xfId="0" applyNumberFormat="1" applyFont="1" applyFill="1" applyBorder="1" applyAlignment="1">
      <alignment horizontal="right" vertical="center" wrapText="1"/>
    </xf>
    <xf numFmtId="41" fontId="4" fillId="2" borderId="1" xfId="1" applyNumberFormat="1" applyFont="1" applyFill="1" applyBorder="1" applyAlignment="1" applyProtection="1">
      <alignment horizontal="right" vertical="center"/>
    </xf>
    <xf numFmtId="41" fontId="4" fillId="0" borderId="1" xfId="0" applyNumberFormat="1" applyFont="1" applyBorder="1" applyAlignment="1">
      <alignment horizontal="right" vertical="center" wrapText="1"/>
    </xf>
    <xf numFmtId="41" fontId="4" fillId="3" borderId="1" xfId="1" applyNumberFormat="1" applyFont="1" applyFill="1" applyBorder="1" applyAlignment="1" applyProtection="1">
      <alignment horizontal="right" vertical="center" wrapText="1"/>
    </xf>
    <xf numFmtId="41" fontId="4" fillId="3" borderId="1" xfId="1" applyNumberFormat="1" applyFont="1" applyFill="1" applyBorder="1" applyAlignment="1" applyProtection="1">
      <alignment horizontal="right" vertical="center"/>
    </xf>
    <xf numFmtId="41" fontId="4" fillId="0" borderId="1" xfId="1" applyNumberFormat="1" applyFont="1" applyFill="1" applyBorder="1" applyAlignment="1" applyProtection="1">
      <alignment horizontal="right" vertical="center" wrapText="1"/>
    </xf>
    <xf numFmtId="41" fontId="4" fillId="2" borderId="1" xfId="1" applyNumberFormat="1" applyFont="1" applyFill="1" applyBorder="1" applyAlignment="1" applyProtection="1">
      <alignment horizontal="right" vertical="center" wrapText="1"/>
    </xf>
    <xf numFmtId="41" fontId="7" fillId="0" borderId="1" xfId="1" applyNumberFormat="1" applyFont="1" applyFill="1" applyBorder="1" applyAlignment="1" applyProtection="1">
      <alignment horizontal="right" vertical="center" wrapText="1"/>
    </xf>
    <xf numFmtId="41" fontId="4" fillId="4" borderId="1" xfId="1" applyNumberFormat="1" applyFont="1" applyFill="1" applyBorder="1" applyAlignment="1" applyProtection="1">
      <alignment horizontal="right" vertical="center" wrapText="1"/>
    </xf>
    <xf numFmtId="41" fontId="10" fillId="0" borderId="1" xfId="2" applyNumberFormat="1" applyFont="1" applyFill="1" applyBorder="1" applyAlignment="1" applyProtection="1">
      <alignment horizontal="right" vertical="center"/>
    </xf>
    <xf numFmtId="41" fontId="7" fillId="2" borderId="1" xfId="0" applyNumberFormat="1" applyFont="1" applyFill="1" applyBorder="1" applyAlignment="1">
      <alignment horizontal="right" vertical="center"/>
    </xf>
    <xf numFmtId="41" fontId="7" fillId="2" borderId="1" xfId="1" applyNumberFormat="1" applyFont="1" applyFill="1" applyBorder="1" applyAlignment="1" applyProtection="1">
      <alignment horizontal="right" vertical="center" wrapText="1"/>
    </xf>
    <xf numFmtId="41" fontId="7" fillId="0" borderId="1" xfId="0" applyNumberFormat="1" applyFont="1" applyFill="1" applyBorder="1" applyAlignment="1">
      <alignment horizontal="right" vertical="center"/>
    </xf>
    <xf numFmtId="41" fontId="11" fillId="0" borderId="1" xfId="2" applyNumberFormat="1" applyFont="1" applyFill="1" applyBorder="1" applyAlignment="1" applyProtection="1">
      <alignment horizontal="right" vertical="center"/>
    </xf>
    <xf numFmtId="41" fontId="7" fillId="4" borderId="1" xfId="1" applyNumberFormat="1" applyFont="1" applyFill="1" applyBorder="1" applyAlignment="1" applyProtection="1">
      <alignment horizontal="right" vertical="center" wrapText="1"/>
    </xf>
    <xf numFmtId="41" fontId="11" fillId="2" borderId="1" xfId="2" applyNumberFormat="1" applyFont="1" applyFill="1" applyBorder="1" applyAlignment="1" applyProtection="1">
      <alignment horizontal="center" vertical="center"/>
    </xf>
    <xf numFmtId="41" fontId="4" fillId="4" borderId="1" xfId="0" applyNumberFormat="1" applyFont="1" applyFill="1" applyBorder="1" applyAlignment="1">
      <alignment horizontal="center" vertical="center" wrapText="1"/>
    </xf>
    <xf numFmtId="41" fontId="7" fillId="0" borderId="1" xfId="0" applyNumberFormat="1" applyFont="1" applyBorder="1" applyAlignment="1">
      <alignment horizontal="right" vertical="center" wrapText="1"/>
    </xf>
    <xf numFmtId="0" fontId="8" fillId="0" borderId="0" xfId="7" applyFont="1" applyFill="1" applyAlignment="1">
      <alignment horizontal="left" vertical="center" wrapText="1"/>
    </xf>
    <xf numFmtId="41" fontId="4" fillId="4" borderId="1" xfId="3" applyNumberFormat="1" applyFont="1" applyFill="1" applyBorder="1" applyAlignment="1" applyProtection="1">
      <alignment horizontal="left" vertical="center" wrapText="1"/>
    </xf>
    <xf numFmtId="41" fontId="7" fillId="5" borderId="1" xfId="1" applyNumberFormat="1" applyFont="1" applyFill="1" applyBorder="1" applyAlignment="1" applyProtection="1">
      <alignment horizontal="right" vertical="center" wrapText="1"/>
    </xf>
    <xf numFmtId="41" fontId="4" fillId="5" borderId="1" xfId="1" applyNumberFormat="1" applyFont="1" applyFill="1" applyBorder="1" applyAlignment="1" applyProtection="1">
      <alignment horizontal="right" vertical="center" wrapText="1"/>
    </xf>
    <xf numFmtId="41" fontId="4" fillId="0" borderId="1" xfId="0" applyNumberFormat="1" applyFont="1" applyFill="1" applyBorder="1" applyAlignment="1">
      <alignment horizontal="center" vertical="center" wrapText="1"/>
    </xf>
    <xf numFmtId="41" fontId="6" fillId="0" borderId="0" xfId="1">
      <protection locked="0"/>
    </xf>
    <xf numFmtId="0" fontId="7" fillId="4" borderId="1" xfId="3" applyFont="1" applyFill="1" applyBorder="1" applyAlignment="1" applyProtection="1">
      <alignment horizontal="center" vertical="center" wrapText="1"/>
    </xf>
    <xf numFmtId="49" fontId="7" fillId="4" borderId="1" xfId="3" applyNumberFormat="1" applyFont="1" applyFill="1" applyBorder="1" applyAlignment="1" applyProtection="1">
      <alignment horizontal="center" vertical="center" wrapText="1"/>
    </xf>
    <xf numFmtId="49" fontId="7" fillId="4" borderId="1" xfId="3" applyNumberFormat="1" applyFont="1" applyFill="1" applyBorder="1" applyAlignment="1" applyProtection="1">
      <alignment horizontal="left" vertical="center" wrapText="1"/>
    </xf>
    <xf numFmtId="49" fontId="1" fillId="0" borderId="1" xfId="7" applyNumberFormat="1" applyFont="1" applyFill="1" applyBorder="1" applyAlignment="1">
      <alignment horizontal="center" vertical="center"/>
    </xf>
    <xf numFmtId="0" fontId="1" fillId="0" borderId="1" xfId="7" applyFont="1" applyFill="1" applyBorder="1" applyAlignment="1">
      <alignment horizontal="left" vertical="center" wrapText="1"/>
    </xf>
    <xf numFmtId="0" fontId="1" fillId="0" borderId="1" xfId="7" applyFont="1" applyFill="1" applyBorder="1" applyAlignment="1">
      <alignment horizontal="center" vertical="center"/>
    </xf>
    <xf numFmtId="49" fontId="1" fillId="0" borderId="2" xfId="7" applyNumberFormat="1" applyFont="1" applyFill="1" applyBorder="1" applyAlignment="1">
      <alignment horizontal="center" vertical="center"/>
    </xf>
    <xf numFmtId="0" fontId="1" fillId="0" borderId="2" xfId="7" applyFont="1" applyFill="1" applyBorder="1" applyAlignment="1">
      <alignment horizontal="left" vertical="center" wrapText="1"/>
    </xf>
    <xf numFmtId="0" fontId="1" fillId="0" borderId="2" xfId="7" applyFont="1" applyFill="1" applyBorder="1" applyAlignment="1">
      <alignment horizontal="center" vertical="center"/>
    </xf>
    <xf numFmtId="0" fontId="1" fillId="0" borderId="4" xfId="7" applyFont="1" applyFill="1" applyBorder="1" applyAlignment="1">
      <alignment horizontal="center" vertical="center"/>
    </xf>
    <xf numFmtId="41" fontId="6" fillId="0" borderId="3" xfId="1" applyBorder="1">
      <protection locked="0"/>
    </xf>
    <xf numFmtId="10" fontId="1" fillId="0" borderId="5" xfId="12" applyNumberFormat="1" applyFont="1" applyFill="1" applyBorder="1" applyAlignment="1">
      <alignment horizontal="center" vertical="center"/>
    </xf>
    <xf numFmtId="41" fontId="1" fillId="0" borderId="3" xfId="7" applyNumberFormat="1" applyFont="1" applyFill="1" applyBorder="1" applyAlignment="1">
      <alignment horizontal="center" vertical="center"/>
    </xf>
    <xf numFmtId="41" fontId="1" fillId="0" borderId="1" xfId="7" applyNumberFormat="1" applyFont="1" applyFill="1" applyBorder="1" applyAlignment="1">
      <alignment horizontal="center" vertical="center"/>
    </xf>
    <xf numFmtId="0" fontId="1" fillId="0" borderId="1" xfId="7" applyBorder="1" applyAlignment="1">
      <alignment horizontal="center" vertical="center"/>
    </xf>
    <xf numFmtId="41" fontId="6" fillId="0" borderId="1" xfId="1" applyBorder="1">
      <protection locked="0"/>
    </xf>
    <xf numFmtId="49" fontId="1" fillId="4" borderId="1" xfId="7" applyNumberFormat="1" applyFont="1" applyFill="1" applyBorder="1" applyAlignment="1">
      <alignment horizontal="center" vertical="center"/>
    </xf>
    <xf numFmtId="0" fontId="1" fillId="4" borderId="1" xfId="7" applyFont="1" applyFill="1" applyBorder="1" applyAlignment="1">
      <alignment horizontal="left" vertical="center" wrapText="1"/>
    </xf>
    <xf numFmtId="41" fontId="7" fillId="4" borderId="1" xfId="0" applyNumberFormat="1" applyFont="1" applyFill="1" applyBorder="1" applyAlignment="1">
      <alignment horizontal="right" vertical="center" wrapText="1"/>
    </xf>
    <xf numFmtId="41" fontId="6" fillId="4" borderId="1" xfId="1" applyFill="1" applyBorder="1">
      <protection locked="0"/>
    </xf>
    <xf numFmtId="41" fontId="7" fillId="4" borderId="1" xfId="0" applyNumberFormat="1" applyFont="1" applyFill="1" applyBorder="1" applyAlignment="1">
      <alignment horizontal="center" vertical="center" wrapText="1"/>
    </xf>
    <xf numFmtId="0" fontId="1" fillId="4" borderId="1" xfId="7" applyFont="1" applyFill="1" applyBorder="1" applyAlignment="1">
      <alignment horizontal="center" vertical="center"/>
    </xf>
    <xf numFmtId="0" fontId="7" fillId="0" borderId="0" xfId="0" applyFont="1" applyFill="1" applyAlignment="1">
      <alignment horizontal="left" vertical="center" wrapText="1"/>
    </xf>
    <xf numFmtId="49" fontId="7" fillId="5" borderId="1" xfId="0" applyNumberFormat="1" applyFont="1" applyFill="1" applyBorder="1" applyAlignment="1">
      <alignment horizontal="center" vertical="center"/>
    </xf>
    <xf numFmtId="49" fontId="7" fillId="5" borderId="1" xfId="2" applyNumberFormat="1" applyFont="1" applyFill="1" applyBorder="1" applyAlignment="1" applyProtection="1">
      <alignment horizontal="center" vertical="center" wrapText="1"/>
    </xf>
    <xf numFmtId="49" fontId="7" fillId="5" borderId="1" xfId="0" quotePrefix="1" applyNumberFormat="1" applyFont="1" applyFill="1" applyBorder="1" applyAlignment="1">
      <alignment horizontal="center" vertical="center" wrapText="1"/>
    </xf>
    <xf numFmtId="49" fontId="7" fillId="5" borderId="1" xfId="0" applyNumberFormat="1" applyFont="1" applyFill="1" applyBorder="1" applyAlignment="1">
      <alignment horizontal="left" vertical="center" wrapText="1"/>
    </xf>
    <xf numFmtId="41" fontId="4" fillId="5" borderId="1" xfId="1" applyNumberFormat="1" applyFont="1" applyFill="1" applyBorder="1" applyAlignment="1" applyProtection="1">
      <alignment horizontal="right" vertical="center"/>
    </xf>
    <xf numFmtId="0" fontId="1" fillId="5" borderId="0" xfId="7" applyFont="1" applyFill="1" applyAlignment="1">
      <alignment horizontal="center" vertical="center"/>
    </xf>
    <xf numFmtId="41" fontId="1" fillId="5" borderId="0" xfId="7" applyNumberFormat="1" applyFont="1" applyFill="1" applyAlignment="1">
      <alignment horizontal="center" vertical="center"/>
    </xf>
    <xf numFmtId="0" fontId="1" fillId="5" borderId="0" xfId="7" applyFill="1" applyAlignment="1">
      <alignment horizontal="center" vertical="center"/>
    </xf>
    <xf numFmtId="0" fontId="13" fillId="0" borderId="0" xfId="7" applyFont="1" applyFill="1" applyAlignment="1">
      <alignment horizontal="center" vertical="center"/>
    </xf>
    <xf numFmtId="10" fontId="13" fillId="0" borderId="0" xfId="12" applyNumberFormat="1" applyFont="1" applyFill="1" applyAlignment="1">
      <alignment horizontal="center" vertical="center"/>
    </xf>
    <xf numFmtId="10" fontId="13" fillId="5" borderId="0" xfId="12" applyNumberFormat="1" applyFont="1" applyFill="1" applyAlignment="1">
      <alignment horizontal="center" vertical="center"/>
    </xf>
  </cellXfs>
  <cellStyles count="13">
    <cellStyle name="Comma [0]" xfId="1" builtinId="6"/>
    <cellStyle name="Comma [0] 2" xfId="6"/>
    <cellStyle name="Comma [0] 3" xfId="8"/>
    <cellStyle name="Normal" xfId="0" builtinId="0"/>
    <cellStyle name="Normal 2" xfId="2"/>
    <cellStyle name="Normal 2 2" xfId="5"/>
    <cellStyle name="Normal 2 3" xfId="3"/>
    <cellStyle name="Normal 2 3 2" xfId="11"/>
    <cellStyle name="Normal 2 4" xfId="10"/>
    <cellStyle name="Normal 3" xfId="4"/>
    <cellStyle name="Normal 4" xfId="7"/>
    <cellStyle name="Percent" xfId="12" builtinId="5"/>
    <cellStyle name="Percent 2" xfId="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JE87"/>
  <sheetViews>
    <sheetView tabSelected="1" zoomScale="85" zoomScaleNormal="85" workbookViewId="0">
      <selection activeCell="F30" sqref="F30"/>
    </sheetView>
  </sheetViews>
  <sheetFormatPr defaultColWidth="9" defaultRowHeight="15" x14ac:dyDescent="0.25"/>
  <cols>
    <col min="1" max="5" width="3.5703125" style="2" customWidth="1"/>
    <col min="6" max="6" width="25.5703125" style="105" customWidth="1"/>
    <col min="7" max="7" width="17.5703125" style="1" hidden="1" customWidth="1"/>
    <col min="8" max="8" width="17.5703125" style="1" customWidth="1"/>
    <col min="9" max="9" width="14.28515625" style="1" hidden="1" customWidth="1"/>
    <col min="10" max="12" width="13.85546875" style="1" hidden="1" customWidth="1"/>
    <col min="13" max="13" width="14.28515625" style="1" hidden="1" customWidth="1"/>
    <col min="14" max="14" width="13.85546875" style="1" hidden="1" customWidth="1"/>
    <col min="15" max="15" width="14.42578125" style="1" hidden="1" customWidth="1"/>
    <col min="16" max="16" width="16.140625" style="1" hidden="1" customWidth="1"/>
    <col min="17" max="17" width="14" style="1" hidden="1" customWidth="1"/>
    <col min="18" max="18" width="15.5703125" style="1" hidden="1" customWidth="1"/>
    <col min="19" max="19" width="16.28515625" style="1" customWidth="1"/>
    <col min="20" max="20" width="12.42578125" style="1" hidden="1" customWidth="1"/>
    <col min="21" max="21" width="13.85546875" style="1" bestFit="1" customWidth="1"/>
    <col min="22" max="22" width="18.42578125" style="1" customWidth="1"/>
    <col min="23" max="23" width="16.5703125" style="142" customWidth="1"/>
    <col min="24" max="24" width="12.5703125" style="1" bestFit="1" customWidth="1"/>
    <col min="25" max="25" width="9" style="1"/>
    <col min="26" max="26" width="13.85546875" style="1" customWidth="1"/>
    <col min="27" max="32" width="9" style="1"/>
    <col min="33" max="33" width="9" style="3"/>
    <col min="34" max="265" width="9" style="1"/>
    <col min="266" max="16384" width="9" style="4"/>
  </cols>
  <sheetData>
    <row r="1" spans="1:26" x14ac:dyDescent="0.25">
      <c r="O1" s="3"/>
    </row>
    <row r="3" spans="1:26" ht="60" x14ac:dyDescent="0.25">
      <c r="A3" s="72" t="s">
        <v>3</v>
      </c>
      <c r="B3" s="72"/>
      <c r="C3" s="72"/>
      <c r="D3" s="72"/>
      <c r="E3" s="72"/>
      <c r="F3" s="17" t="s">
        <v>0</v>
      </c>
      <c r="G3" s="87" t="s">
        <v>1</v>
      </c>
      <c r="H3" s="87" t="s">
        <v>105</v>
      </c>
      <c r="I3" s="87" t="s">
        <v>90</v>
      </c>
      <c r="J3" s="87" t="s">
        <v>91</v>
      </c>
      <c r="K3" s="87" t="s">
        <v>92</v>
      </c>
      <c r="L3" s="87" t="s">
        <v>93</v>
      </c>
      <c r="M3" s="87" t="s">
        <v>94</v>
      </c>
      <c r="N3" s="87" t="s">
        <v>95</v>
      </c>
      <c r="O3" s="87" t="s">
        <v>96</v>
      </c>
      <c r="P3" s="87" t="s">
        <v>97</v>
      </c>
      <c r="Q3" s="87" t="s">
        <v>98</v>
      </c>
      <c r="R3" s="87" t="s">
        <v>99</v>
      </c>
      <c r="S3" s="87" t="s">
        <v>100</v>
      </c>
      <c r="T3" s="87" t="s">
        <v>101</v>
      </c>
      <c r="U3" s="87" t="s">
        <v>102</v>
      </c>
      <c r="V3" s="87" t="s">
        <v>2</v>
      </c>
      <c r="Z3" s="109" t="s">
        <v>103</v>
      </c>
    </row>
    <row r="4" spans="1:26" x14ac:dyDescent="0.25">
      <c r="A4" s="7"/>
      <c r="B4" s="7"/>
      <c r="C4" s="7"/>
      <c r="D4" s="7"/>
      <c r="E4" s="7"/>
      <c r="F4" s="17" t="s">
        <v>43</v>
      </c>
      <c r="G4" s="88" t="e">
        <f>#REF!</f>
        <v>#REF!</v>
      </c>
      <c r="H4" s="88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  <c r="Z4" s="87"/>
    </row>
    <row r="5" spans="1:26" ht="30" x14ac:dyDescent="0.25">
      <c r="A5" s="7">
        <v>4</v>
      </c>
      <c r="B5" s="7">
        <v>1</v>
      </c>
      <c r="C5" s="7">
        <v>4</v>
      </c>
      <c r="D5" s="7"/>
      <c r="E5" s="7"/>
      <c r="F5" s="17" t="s">
        <v>19</v>
      </c>
      <c r="G5" s="89">
        <v>58329874</v>
      </c>
      <c r="H5" s="89">
        <v>58329874</v>
      </c>
      <c r="I5" s="87">
        <v>97641000</v>
      </c>
      <c r="J5" s="87">
        <v>103269300</v>
      </c>
      <c r="K5" s="87">
        <v>96590700</v>
      </c>
      <c r="L5" s="87">
        <v>96888600</v>
      </c>
      <c r="M5" s="87">
        <v>90020100</v>
      </c>
      <c r="N5" s="87">
        <v>95104500</v>
      </c>
      <c r="O5" s="87">
        <v>94751100</v>
      </c>
      <c r="P5" s="87">
        <v>94659900</v>
      </c>
      <c r="Q5" s="87">
        <v>91197600</v>
      </c>
      <c r="R5" s="87">
        <v>91135800</v>
      </c>
      <c r="S5" s="87">
        <v>98614800</v>
      </c>
      <c r="T5" s="87"/>
      <c r="U5" s="87"/>
      <c r="V5" s="87"/>
      <c r="Z5" s="87">
        <f>SUM(I5:N5)</f>
        <v>579514200</v>
      </c>
    </row>
    <row r="6" spans="1:26" ht="30" x14ac:dyDescent="0.25">
      <c r="A6" s="7">
        <v>4</v>
      </c>
      <c r="B6" s="7">
        <v>1</v>
      </c>
      <c r="C6" s="7">
        <v>4</v>
      </c>
      <c r="D6" s="7">
        <v>16</v>
      </c>
      <c r="E6" s="7"/>
      <c r="F6" s="17" t="s">
        <v>20</v>
      </c>
      <c r="G6" s="87">
        <f>G5</f>
        <v>58329874</v>
      </c>
      <c r="H6" s="89">
        <v>58329874</v>
      </c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  <c r="Z6" s="87"/>
    </row>
    <row r="7" spans="1:26" ht="30" x14ac:dyDescent="0.25">
      <c r="A7" s="7">
        <v>4</v>
      </c>
      <c r="B7" s="7">
        <v>1</v>
      </c>
      <c r="C7" s="7">
        <v>4</v>
      </c>
      <c r="D7" s="7">
        <v>16</v>
      </c>
      <c r="E7" s="8" t="s">
        <v>8</v>
      </c>
      <c r="F7" s="17" t="s">
        <v>21</v>
      </c>
      <c r="G7" s="87">
        <f>G6</f>
        <v>58329874</v>
      </c>
      <c r="H7" s="89">
        <v>58329874</v>
      </c>
      <c r="I7" s="87"/>
      <c r="J7" s="87"/>
      <c r="K7" s="87"/>
      <c r="L7" s="87"/>
      <c r="M7" s="87"/>
      <c r="N7" s="87"/>
      <c r="O7" s="87"/>
      <c r="P7" s="87"/>
      <c r="Q7" s="87"/>
      <c r="R7" s="87" t="s">
        <v>104</v>
      </c>
      <c r="S7" s="87"/>
      <c r="T7" s="87"/>
      <c r="U7" s="87"/>
      <c r="V7" s="87"/>
      <c r="Z7" s="87"/>
    </row>
    <row r="8" spans="1:26" x14ac:dyDescent="0.25">
      <c r="A8" s="7"/>
      <c r="B8" s="7"/>
      <c r="C8" s="7"/>
      <c r="D8" s="7"/>
      <c r="E8" s="7"/>
      <c r="F8" s="17" t="s">
        <v>18</v>
      </c>
      <c r="G8" s="87" t="e">
        <f>G4+G5</f>
        <v>#REF!</v>
      </c>
      <c r="H8" s="89">
        <v>58329874</v>
      </c>
      <c r="I8" s="87">
        <f>I5+G5</f>
        <v>155970874</v>
      </c>
      <c r="J8" s="87">
        <f>I8+J5</f>
        <v>259240174</v>
      </c>
      <c r="K8" s="87">
        <f>J8+K5</f>
        <v>355830874</v>
      </c>
      <c r="L8" s="87">
        <f>K8+L5</f>
        <v>452719474</v>
      </c>
      <c r="M8" s="87">
        <f>L8+M5</f>
        <v>542739574</v>
      </c>
      <c r="N8" s="87">
        <f>M8+N5</f>
        <v>637844074</v>
      </c>
      <c r="O8" s="87">
        <f>O5+N8</f>
        <v>732595174</v>
      </c>
      <c r="P8" s="87">
        <f>O8+P5</f>
        <v>827255074</v>
      </c>
      <c r="Q8" s="87">
        <f>Q5+P8</f>
        <v>918452674</v>
      </c>
      <c r="R8" s="87">
        <f>R5+Q8</f>
        <v>1009588474</v>
      </c>
      <c r="S8" s="87">
        <f>R8+S5</f>
        <v>1108203274</v>
      </c>
      <c r="T8" s="87"/>
      <c r="U8" s="87"/>
      <c r="V8" s="87"/>
      <c r="Z8" s="87"/>
    </row>
    <row r="9" spans="1:26" x14ac:dyDescent="0.25">
      <c r="A9" s="7"/>
      <c r="B9" s="7"/>
      <c r="C9" s="7"/>
      <c r="D9" s="7"/>
      <c r="E9" s="7"/>
      <c r="F9" s="1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  <c r="Z9" s="87"/>
    </row>
    <row r="10" spans="1:26" x14ac:dyDescent="0.25">
      <c r="A10" s="9">
        <v>5</v>
      </c>
      <c r="B10" s="10">
        <v>2</v>
      </c>
      <c r="C10" s="10"/>
      <c r="D10" s="10"/>
      <c r="E10" s="11"/>
      <c r="F10" s="12" t="s">
        <v>4</v>
      </c>
      <c r="G10" s="90">
        <f>G11+G12+G13</f>
        <v>1296000000</v>
      </c>
      <c r="H10" s="90">
        <v>1187534674</v>
      </c>
      <c r="I10" s="90">
        <v>4137200</v>
      </c>
      <c r="J10" s="90">
        <v>67388900</v>
      </c>
      <c r="K10" s="90">
        <v>109861880</v>
      </c>
      <c r="L10" s="90">
        <v>115673620</v>
      </c>
      <c r="M10" s="90">
        <v>120504360</v>
      </c>
      <c r="N10" s="90">
        <v>77615660</v>
      </c>
      <c r="O10" s="90">
        <v>140450300</v>
      </c>
      <c r="P10" s="90">
        <v>60910110</v>
      </c>
      <c r="Q10" s="90">
        <v>60291670</v>
      </c>
      <c r="R10" s="90">
        <v>58085760</v>
      </c>
      <c r="S10" s="90">
        <v>113757465</v>
      </c>
      <c r="T10" s="90"/>
      <c r="U10" s="90">
        <f t="shared" ref="U10:U41" si="0">SUM(I10:T10)</f>
        <v>928676925</v>
      </c>
      <c r="V10" s="91">
        <f>H10-U10</f>
        <v>258857749</v>
      </c>
      <c r="W10" s="143">
        <f>U10/H10</f>
        <v>0.78202089196428803</v>
      </c>
      <c r="Z10" s="90"/>
    </row>
    <row r="11" spans="1:26" x14ac:dyDescent="0.25">
      <c r="A11" s="13">
        <v>5</v>
      </c>
      <c r="B11" s="14">
        <v>2</v>
      </c>
      <c r="C11" s="15">
        <v>1</v>
      </c>
      <c r="D11" s="14"/>
      <c r="E11" s="16"/>
      <c r="F11" s="17" t="s">
        <v>5</v>
      </c>
      <c r="G11" s="92">
        <f>G15</f>
        <v>777600000</v>
      </c>
      <c r="H11" s="92">
        <v>700106976</v>
      </c>
      <c r="I11" s="92">
        <v>0</v>
      </c>
      <c r="J11" s="92">
        <v>58584600</v>
      </c>
      <c r="K11" s="92">
        <v>61961580</v>
      </c>
      <c r="L11" s="92">
        <v>57954420</v>
      </c>
      <c r="M11" s="92">
        <v>58133160</v>
      </c>
      <c r="N11" s="92">
        <v>54012060</v>
      </c>
      <c r="O11" s="92">
        <v>57062700</v>
      </c>
      <c r="P11" s="92">
        <v>56850660</v>
      </c>
      <c r="Q11" s="92">
        <v>56795940</v>
      </c>
      <c r="R11" s="92">
        <v>54718560</v>
      </c>
      <c r="S11" s="108">
        <v>54681480</v>
      </c>
      <c r="T11" s="108"/>
      <c r="U11" s="92">
        <f t="shared" si="0"/>
        <v>570755160</v>
      </c>
      <c r="V11" s="91">
        <f t="shared" ref="V11:V74" si="1">H11-U11</f>
        <v>129351816</v>
      </c>
      <c r="W11" s="143">
        <f t="shared" ref="W11:W74" si="2">U11/H11</f>
        <v>0.8152399269908146</v>
      </c>
      <c r="X11" s="110"/>
      <c r="Z11" s="92">
        <f>J11+K11+L11+M11+N11</f>
        <v>290645820</v>
      </c>
    </row>
    <row r="12" spans="1:26" ht="30" x14ac:dyDescent="0.25">
      <c r="A12" s="18" t="s">
        <v>34</v>
      </c>
      <c r="B12" s="19" t="s">
        <v>31</v>
      </c>
      <c r="C12" s="19" t="s">
        <v>31</v>
      </c>
      <c r="D12" s="19"/>
      <c r="E12" s="19"/>
      <c r="F12" s="20" t="s">
        <v>13</v>
      </c>
      <c r="G12" s="92">
        <f>G19</f>
        <v>333450000</v>
      </c>
      <c r="H12" s="92">
        <v>281877698</v>
      </c>
      <c r="I12" s="92">
        <v>4137200</v>
      </c>
      <c r="J12" s="92">
        <v>8804300</v>
      </c>
      <c r="K12" s="92">
        <v>26300300</v>
      </c>
      <c r="L12" s="92">
        <v>35219200</v>
      </c>
      <c r="M12" s="92">
        <v>58147200</v>
      </c>
      <c r="N12" s="92">
        <f>3008700+2900</f>
        <v>3011600</v>
      </c>
      <c r="O12" s="92">
        <v>48187600</v>
      </c>
      <c r="P12" s="92">
        <v>4059450</v>
      </c>
      <c r="Q12" s="92">
        <v>3495730</v>
      </c>
      <c r="R12" s="92">
        <v>3367200</v>
      </c>
      <c r="S12" s="92">
        <v>20510645</v>
      </c>
      <c r="T12" s="92"/>
      <c r="U12" s="92">
        <f t="shared" si="0"/>
        <v>215240425</v>
      </c>
      <c r="V12" s="91">
        <f t="shared" si="1"/>
        <v>66637273</v>
      </c>
      <c r="W12" s="143">
        <f t="shared" si="2"/>
        <v>0.76359508583754643</v>
      </c>
      <c r="Z12" s="92">
        <f>I12+J12+K12+L12+M12+N12</f>
        <v>135619800</v>
      </c>
    </row>
    <row r="13" spans="1:26" x14ac:dyDescent="0.25">
      <c r="A13" s="18" t="s">
        <v>34</v>
      </c>
      <c r="B13" s="19" t="s">
        <v>31</v>
      </c>
      <c r="C13" s="19" t="s">
        <v>32</v>
      </c>
      <c r="D13" s="19"/>
      <c r="E13" s="19"/>
      <c r="F13" s="20" t="s">
        <v>22</v>
      </c>
      <c r="G13" s="92">
        <f>G60</f>
        <v>184950000</v>
      </c>
      <c r="H13" s="92">
        <v>205550000</v>
      </c>
      <c r="I13" s="92">
        <v>0</v>
      </c>
      <c r="J13" s="92">
        <v>0</v>
      </c>
      <c r="K13" s="92">
        <v>21600000</v>
      </c>
      <c r="L13" s="92">
        <v>22500000</v>
      </c>
      <c r="M13" s="92">
        <v>4224000</v>
      </c>
      <c r="N13" s="92">
        <v>20592000</v>
      </c>
      <c r="O13" s="92">
        <v>35200000</v>
      </c>
      <c r="P13" s="92">
        <v>0</v>
      </c>
      <c r="Q13" s="92">
        <v>0</v>
      </c>
      <c r="R13" s="92">
        <v>0</v>
      </c>
      <c r="S13" s="92">
        <v>38565340</v>
      </c>
      <c r="T13" s="92"/>
      <c r="U13" s="92">
        <f t="shared" si="0"/>
        <v>142681340</v>
      </c>
      <c r="V13" s="91">
        <f t="shared" si="1"/>
        <v>62868660</v>
      </c>
      <c r="W13" s="143">
        <f t="shared" si="2"/>
        <v>0.69414419849185116</v>
      </c>
      <c r="Z13" s="92">
        <f>K13+L13+M13+N13</f>
        <v>68916000</v>
      </c>
    </row>
    <row r="14" spans="1:26" x14ac:dyDescent="0.25">
      <c r="A14" s="18"/>
      <c r="B14" s="19"/>
      <c r="C14" s="19"/>
      <c r="D14" s="19"/>
      <c r="E14" s="19"/>
      <c r="F14" s="21"/>
      <c r="G14" s="93"/>
      <c r="H14" s="93"/>
      <c r="I14" s="93"/>
      <c r="J14" s="93"/>
      <c r="K14" s="93"/>
      <c r="L14" s="93"/>
      <c r="M14" s="93"/>
      <c r="N14" s="93"/>
      <c r="O14" s="93"/>
      <c r="P14" s="93"/>
      <c r="Q14" s="93"/>
      <c r="R14" s="93"/>
      <c r="S14" s="93"/>
      <c r="T14" s="93"/>
      <c r="U14" s="93">
        <f t="shared" si="0"/>
        <v>0</v>
      </c>
      <c r="V14" s="91">
        <f t="shared" si="1"/>
        <v>0</v>
      </c>
      <c r="W14" s="143" t="e">
        <f t="shared" si="2"/>
        <v>#DIV/0!</v>
      </c>
      <c r="Z14" s="93">
        <f>Z11+Z12+Z13</f>
        <v>495181620</v>
      </c>
    </row>
    <row r="15" spans="1:26" x14ac:dyDescent="0.25">
      <c r="A15" s="9">
        <v>5</v>
      </c>
      <c r="B15" s="22">
        <v>2</v>
      </c>
      <c r="C15" s="22">
        <v>1</v>
      </c>
      <c r="D15" s="22"/>
      <c r="E15" s="23"/>
      <c r="F15" s="24" t="s">
        <v>5</v>
      </c>
      <c r="G15" s="90">
        <f>G16</f>
        <v>777600000</v>
      </c>
      <c r="H15" s="90">
        <v>700106976</v>
      </c>
      <c r="I15" s="90">
        <v>0</v>
      </c>
      <c r="J15" s="90">
        <v>58584600</v>
      </c>
      <c r="K15" s="90">
        <v>61961580</v>
      </c>
      <c r="L15" s="90">
        <v>57954420</v>
      </c>
      <c r="M15" s="90">
        <v>58133160</v>
      </c>
      <c r="N15" s="90">
        <v>54012060</v>
      </c>
      <c r="O15" s="90">
        <v>57062700</v>
      </c>
      <c r="P15" s="90">
        <v>56850660</v>
      </c>
      <c r="Q15" s="90">
        <v>56795940</v>
      </c>
      <c r="R15" s="90">
        <v>54718560</v>
      </c>
      <c r="S15" s="90">
        <v>54681480</v>
      </c>
      <c r="T15" s="90"/>
      <c r="U15" s="90">
        <f t="shared" si="0"/>
        <v>570755160</v>
      </c>
      <c r="V15" s="91">
        <f t="shared" si="1"/>
        <v>129351816</v>
      </c>
      <c r="W15" s="143">
        <f t="shared" si="2"/>
        <v>0.8152399269908146</v>
      </c>
      <c r="Z15" s="90"/>
    </row>
    <row r="16" spans="1:26" ht="30" x14ac:dyDescent="0.25">
      <c r="A16" s="9">
        <v>5</v>
      </c>
      <c r="B16" s="22">
        <v>2</v>
      </c>
      <c r="C16" s="22">
        <v>1</v>
      </c>
      <c r="D16" s="22" t="s">
        <v>11</v>
      </c>
      <c r="E16" s="23" t="s">
        <v>6</v>
      </c>
      <c r="F16" s="24" t="s">
        <v>12</v>
      </c>
      <c r="G16" s="90">
        <f>G17</f>
        <v>777600000</v>
      </c>
      <c r="H16" s="90">
        <v>700106976</v>
      </c>
      <c r="I16" s="90">
        <v>0</v>
      </c>
      <c r="J16" s="90">
        <v>58584600</v>
      </c>
      <c r="K16" s="90">
        <v>61961580</v>
      </c>
      <c r="L16" s="90">
        <v>57954420</v>
      </c>
      <c r="M16" s="90">
        <v>58133160</v>
      </c>
      <c r="N16" s="90">
        <v>54012060</v>
      </c>
      <c r="O16" s="90">
        <v>57062700</v>
      </c>
      <c r="P16" s="90">
        <v>56850660</v>
      </c>
      <c r="Q16" s="90">
        <v>56795940</v>
      </c>
      <c r="R16" s="90">
        <v>54718560</v>
      </c>
      <c r="S16" s="90">
        <v>54681480</v>
      </c>
      <c r="T16" s="90"/>
      <c r="U16" s="90">
        <f t="shared" si="0"/>
        <v>570755160</v>
      </c>
      <c r="V16" s="91">
        <f t="shared" si="1"/>
        <v>129351816</v>
      </c>
      <c r="W16" s="143">
        <f t="shared" si="2"/>
        <v>0.8152399269908146</v>
      </c>
      <c r="Z16" s="90"/>
    </row>
    <row r="17" spans="1:265" ht="28.5" x14ac:dyDescent="0.25">
      <c r="A17" s="26">
        <v>5</v>
      </c>
      <c r="B17" s="30">
        <v>2</v>
      </c>
      <c r="C17" s="30">
        <v>1</v>
      </c>
      <c r="D17" s="30" t="s">
        <v>11</v>
      </c>
      <c r="E17" s="31" t="s">
        <v>6</v>
      </c>
      <c r="F17" s="32" t="s">
        <v>61</v>
      </c>
      <c r="G17" s="94">
        <v>777600000</v>
      </c>
      <c r="H17" s="108">
        <v>700106976</v>
      </c>
      <c r="I17" s="94">
        <v>0</v>
      </c>
      <c r="J17" s="94">
        <v>58584600</v>
      </c>
      <c r="K17" s="94">
        <v>61961580</v>
      </c>
      <c r="L17" s="94">
        <v>57954420</v>
      </c>
      <c r="M17" s="94">
        <v>58133160</v>
      </c>
      <c r="N17" s="94">
        <v>54012060</v>
      </c>
      <c r="O17" s="94">
        <v>57062700</v>
      </c>
      <c r="P17" s="94">
        <v>56850660</v>
      </c>
      <c r="Q17" s="94">
        <v>56795940</v>
      </c>
      <c r="R17" s="94">
        <v>54718560</v>
      </c>
      <c r="S17" s="94">
        <v>54681480</v>
      </c>
      <c r="T17" s="94"/>
      <c r="U17" s="94">
        <f t="shared" si="0"/>
        <v>570755160</v>
      </c>
      <c r="V17" s="91">
        <f t="shared" si="1"/>
        <v>129351816</v>
      </c>
      <c r="W17" s="143">
        <f t="shared" si="2"/>
        <v>0.8152399269908146</v>
      </c>
      <c r="Z17" s="94">
        <f>J17+K17+L17+M17+N17</f>
        <v>290645820</v>
      </c>
    </row>
    <row r="18" spans="1:265" x14ac:dyDescent="0.25">
      <c r="A18" s="26"/>
      <c r="B18" s="30"/>
      <c r="C18" s="30"/>
      <c r="D18" s="30"/>
      <c r="E18" s="31"/>
      <c r="F18" s="32"/>
      <c r="G18" s="94"/>
      <c r="H18" s="94"/>
      <c r="I18" s="94"/>
      <c r="J18" s="94"/>
      <c r="K18" s="94"/>
      <c r="L18" s="94"/>
      <c r="M18" s="94"/>
      <c r="N18" s="94"/>
      <c r="O18" s="94"/>
      <c r="P18" s="94"/>
      <c r="Q18" s="94"/>
      <c r="R18" s="94"/>
      <c r="S18" s="94"/>
      <c r="T18" s="94"/>
      <c r="U18" s="94">
        <f t="shared" si="0"/>
        <v>0</v>
      </c>
      <c r="V18" s="91">
        <f t="shared" si="1"/>
        <v>0</v>
      </c>
      <c r="W18" s="143" t="e">
        <f t="shared" si="2"/>
        <v>#DIV/0!</v>
      </c>
      <c r="Z18" s="94"/>
    </row>
    <row r="19" spans="1:265" ht="30" x14ac:dyDescent="0.25">
      <c r="A19" s="48" t="s">
        <v>34</v>
      </c>
      <c r="B19" s="80" t="s">
        <v>31</v>
      </c>
      <c r="C19" s="80" t="s">
        <v>31</v>
      </c>
      <c r="D19" s="80"/>
      <c r="E19" s="34"/>
      <c r="F19" s="81" t="s">
        <v>13</v>
      </c>
      <c r="G19" s="95">
        <f>G20+G28+G30+G34+G37+G40+G42+G44+G46+G48+G52+G54+G57</f>
        <v>333450000</v>
      </c>
      <c r="H19" s="95">
        <v>281877698</v>
      </c>
      <c r="I19" s="95">
        <v>4137200</v>
      </c>
      <c r="J19" s="95">
        <v>8804300</v>
      </c>
      <c r="K19" s="95">
        <v>26300300</v>
      </c>
      <c r="L19" s="95">
        <v>35219200</v>
      </c>
      <c r="M19" s="95">
        <v>58147200</v>
      </c>
      <c r="N19" s="95">
        <v>3011600</v>
      </c>
      <c r="O19" s="95">
        <v>48187600</v>
      </c>
      <c r="P19" s="95">
        <v>4059450</v>
      </c>
      <c r="Q19" s="95">
        <v>3495730</v>
      </c>
      <c r="R19" s="95">
        <v>3367200</v>
      </c>
      <c r="S19" s="95">
        <v>20510645</v>
      </c>
      <c r="T19" s="95"/>
      <c r="U19" s="95">
        <f t="shared" si="0"/>
        <v>215240425</v>
      </c>
      <c r="V19" s="91">
        <f t="shared" si="1"/>
        <v>66637273</v>
      </c>
      <c r="W19" s="143">
        <f t="shared" si="2"/>
        <v>0.76359508583754643</v>
      </c>
      <c r="Z19" s="95">
        <f t="shared" ref="Z19:Z76" si="3">I19+J19+K19+L19+M19+N19</f>
        <v>135619800</v>
      </c>
    </row>
    <row r="20" spans="1:265" x14ac:dyDescent="0.25">
      <c r="A20" s="33" t="s">
        <v>34</v>
      </c>
      <c r="B20" s="34" t="s">
        <v>31</v>
      </c>
      <c r="C20" s="34" t="s">
        <v>31</v>
      </c>
      <c r="D20" s="34" t="s">
        <v>6</v>
      </c>
      <c r="E20" s="34"/>
      <c r="F20" s="35" t="s">
        <v>44</v>
      </c>
      <c r="G20" s="95">
        <f>SUM(G21:G27)</f>
        <v>147098800</v>
      </c>
      <c r="H20" s="95">
        <v>135785898</v>
      </c>
      <c r="I20" s="95">
        <v>900000</v>
      </c>
      <c r="J20" s="95">
        <v>4530000</v>
      </c>
      <c r="K20" s="95">
        <v>4802500</v>
      </c>
      <c r="L20" s="95">
        <v>27735000</v>
      </c>
      <c r="M20" s="95">
        <v>15000000</v>
      </c>
      <c r="N20" s="95">
        <v>0</v>
      </c>
      <c r="O20" s="95">
        <v>39292000</v>
      </c>
      <c r="P20" s="95">
        <v>0</v>
      </c>
      <c r="Q20" s="95">
        <v>0</v>
      </c>
      <c r="R20" s="95">
        <v>0</v>
      </c>
      <c r="S20" s="95">
        <v>5273418</v>
      </c>
      <c r="T20" s="95"/>
      <c r="U20" s="95">
        <f t="shared" si="0"/>
        <v>97532918</v>
      </c>
      <c r="V20" s="91">
        <f t="shared" si="1"/>
        <v>38252980</v>
      </c>
      <c r="W20" s="143">
        <f t="shared" si="2"/>
        <v>0.71828458946451124</v>
      </c>
      <c r="Z20" s="95">
        <f t="shared" si="3"/>
        <v>52967500</v>
      </c>
    </row>
    <row r="21" spans="1:265" ht="28.5" x14ac:dyDescent="0.25">
      <c r="A21" s="7" t="s">
        <v>34</v>
      </c>
      <c r="B21" s="31" t="s">
        <v>31</v>
      </c>
      <c r="C21" s="31" t="s">
        <v>31</v>
      </c>
      <c r="D21" s="31" t="s">
        <v>6</v>
      </c>
      <c r="E21" s="31" t="s">
        <v>6</v>
      </c>
      <c r="F21" s="54" t="s">
        <v>45</v>
      </c>
      <c r="G21" s="94">
        <v>25597800</v>
      </c>
      <c r="H21" s="94">
        <f>G21</f>
        <v>25597800</v>
      </c>
      <c r="I21" s="96">
        <v>0</v>
      </c>
      <c r="J21" s="96">
        <v>0</v>
      </c>
      <c r="K21" s="96">
        <v>0</v>
      </c>
      <c r="L21" s="96">
        <v>25345000</v>
      </c>
      <c r="M21" s="96">
        <v>0</v>
      </c>
      <c r="N21" s="96">
        <v>0</v>
      </c>
      <c r="O21" s="96">
        <v>0</v>
      </c>
      <c r="P21" s="96">
        <v>0</v>
      </c>
      <c r="Q21" s="96">
        <v>0</v>
      </c>
      <c r="R21" s="96">
        <v>0</v>
      </c>
      <c r="S21" s="96">
        <v>0</v>
      </c>
      <c r="T21" s="96"/>
      <c r="U21" s="96">
        <f t="shared" si="0"/>
        <v>25345000</v>
      </c>
      <c r="V21" s="91">
        <f t="shared" si="1"/>
        <v>252800</v>
      </c>
      <c r="W21" s="143">
        <f t="shared" si="2"/>
        <v>0.9901241512942518</v>
      </c>
      <c r="Z21" s="95">
        <f t="shared" si="3"/>
        <v>25345000</v>
      </c>
    </row>
    <row r="22" spans="1:265" ht="42.75" x14ac:dyDescent="0.25">
      <c r="A22" s="36" t="s">
        <v>34</v>
      </c>
      <c r="B22" s="37" t="s">
        <v>31</v>
      </c>
      <c r="C22" s="37" t="s">
        <v>31</v>
      </c>
      <c r="D22" s="37" t="s">
        <v>6</v>
      </c>
      <c r="E22" s="38" t="s">
        <v>8</v>
      </c>
      <c r="F22" s="39" t="s">
        <v>46</v>
      </c>
      <c r="G22" s="97">
        <v>2390000</v>
      </c>
      <c r="H22" s="97">
        <f>G22</f>
        <v>2390000</v>
      </c>
      <c r="I22" s="97">
        <v>0</v>
      </c>
      <c r="J22" s="97">
        <v>0</v>
      </c>
      <c r="K22" s="97">
        <v>0</v>
      </c>
      <c r="L22" s="97">
        <v>2390000</v>
      </c>
      <c r="M22" s="97">
        <v>0</v>
      </c>
      <c r="N22" s="97">
        <v>0</v>
      </c>
      <c r="O22" s="97">
        <v>0</v>
      </c>
      <c r="P22" s="97">
        <v>0</v>
      </c>
      <c r="Q22" s="97">
        <v>0</v>
      </c>
      <c r="R22" s="97">
        <v>0</v>
      </c>
      <c r="S22" s="97">
        <v>0</v>
      </c>
      <c r="T22" s="97"/>
      <c r="U22" s="97">
        <f t="shared" si="0"/>
        <v>2390000</v>
      </c>
      <c r="V22" s="91">
        <f t="shared" si="1"/>
        <v>0</v>
      </c>
      <c r="W22" s="143">
        <f t="shared" si="2"/>
        <v>1</v>
      </c>
      <c r="Z22" s="95">
        <f t="shared" si="3"/>
        <v>2390000</v>
      </c>
    </row>
    <row r="23" spans="1:265" ht="42.75" x14ac:dyDescent="0.25">
      <c r="A23" s="36" t="s">
        <v>34</v>
      </c>
      <c r="B23" s="37" t="s">
        <v>31</v>
      </c>
      <c r="C23" s="37" t="s">
        <v>31</v>
      </c>
      <c r="D23" s="37" t="s">
        <v>6</v>
      </c>
      <c r="E23" s="37" t="s">
        <v>14</v>
      </c>
      <c r="F23" s="39" t="s">
        <v>23</v>
      </c>
      <c r="G23" s="98">
        <v>900000</v>
      </c>
      <c r="H23" s="98">
        <f>G23</f>
        <v>900000</v>
      </c>
      <c r="I23" s="98">
        <v>900000</v>
      </c>
      <c r="J23" s="98">
        <v>0</v>
      </c>
      <c r="K23" s="98">
        <v>0</v>
      </c>
      <c r="L23" s="98">
        <v>0</v>
      </c>
      <c r="M23" s="98">
        <v>0</v>
      </c>
      <c r="N23" s="98">
        <v>0</v>
      </c>
      <c r="O23" s="98">
        <v>0</v>
      </c>
      <c r="P23" s="98">
        <v>0</v>
      </c>
      <c r="Q23" s="98">
        <v>0</v>
      </c>
      <c r="R23" s="98">
        <v>0</v>
      </c>
      <c r="S23" s="98">
        <v>0</v>
      </c>
      <c r="T23" s="98"/>
      <c r="U23" s="98">
        <f t="shared" si="0"/>
        <v>900000</v>
      </c>
      <c r="V23" s="91">
        <f t="shared" si="1"/>
        <v>0</v>
      </c>
      <c r="W23" s="143">
        <f t="shared" si="2"/>
        <v>1</v>
      </c>
      <c r="Z23" s="95">
        <f t="shared" si="3"/>
        <v>900000</v>
      </c>
    </row>
    <row r="24" spans="1:265" ht="42.75" x14ac:dyDescent="0.25">
      <c r="A24" s="36" t="s">
        <v>34</v>
      </c>
      <c r="B24" s="37" t="s">
        <v>31</v>
      </c>
      <c r="C24" s="37" t="s">
        <v>31</v>
      </c>
      <c r="D24" s="37" t="s">
        <v>6</v>
      </c>
      <c r="E24" s="37" t="s">
        <v>9</v>
      </c>
      <c r="F24" s="40" t="s">
        <v>47</v>
      </c>
      <c r="G24" s="98">
        <v>1811000</v>
      </c>
      <c r="H24" s="98">
        <f>G24</f>
        <v>1811000</v>
      </c>
      <c r="I24" s="98">
        <v>0</v>
      </c>
      <c r="J24" s="98">
        <v>1530000</v>
      </c>
      <c r="K24" s="98">
        <v>0</v>
      </c>
      <c r="L24" s="98">
        <v>0</v>
      </c>
      <c r="M24" s="98">
        <v>0</v>
      </c>
      <c r="N24" s="98">
        <v>0</v>
      </c>
      <c r="O24" s="98">
        <v>0</v>
      </c>
      <c r="P24" s="98">
        <v>0</v>
      </c>
      <c r="Q24" s="98">
        <v>0</v>
      </c>
      <c r="R24" s="98">
        <v>0</v>
      </c>
      <c r="S24" s="98">
        <v>0</v>
      </c>
      <c r="T24" s="98"/>
      <c r="U24" s="98">
        <f t="shared" si="0"/>
        <v>1530000</v>
      </c>
      <c r="V24" s="91">
        <f t="shared" si="1"/>
        <v>281000</v>
      </c>
      <c r="W24" s="143">
        <f t="shared" si="2"/>
        <v>0.84483710657095523</v>
      </c>
      <c r="Z24" s="95">
        <f t="shared" si="3"/>
        <v>1530000</v>
      </c>
    </row>
    <row r="25" spans="1:265" ht="28.5" x14ac:dyDescent="0.25">
      <c r="A25" s="36">
        <v>5</v>
      </c>
      <c r="B25" s="37">
        <v>2</v>
      </c>
      <c r="C25" s="37">
        <v>2</v>
      </c>
      <c r="D25" s="37" t="s">
        <v>6</v>
      </c>
      <c r="E25" s="41" t="s">
        <v>42</v>
      </c>
      <c r="F25" s="78" t="s">
        <v>48</v>
      </c>
      <c r="G25" s="98">
        <v>750000</v>
      </c>
      <c r="H25" s="98">
        <v>0</v>
      </c>
      <c r="I25" s="98">
        <v>0</v>
      </c>
      <c r="J25" s="98">
        <v>0</v>
      </c>
      <c r="K25" s="98">
        <v>0</v>
      </c>
      <c r="L25" s="98">
        <v>0</v>
      </c>
      <c r="M25" s="98">
        <v>0</v>
      </c>
      <c r="N25" s="98">
        <v>0</v>
      </c>
      <c r="O25" s="98">
        <v>0</v>
      </c>
      <c r="P25" s="98">
        <v>0</v>
      </c>
      <c r="Q25" s="98">
        <v>0</v>
      </c>
      <c r="R25" s="98">
        <v>0</v>
      </c>
      <c r="S25" s="98">
        <v>0</v>
      </c>
      <c r="T25" s="98"/>
      <c r="U25" s="98">
        <f t="shared" si="0"/>
        <v>0</v>
      </c>
      <c r="V25" s="91">
        <f t="shared" si="1"/>
        <v>0</v>
      </c>
      <c r="W25" s="143" t="e">
        <f t="shared" si="2"/>
        <v>#DIV/0!</v>
      </c>
      <c r="Z25" s="95">
        <f t="shared" si="3"/>
        <v>0</v>
      </c>
    </row>
    <row r="26" spans="1:265" s="141" customFormat="1" x14ac:dyDescent="0.25">
      <c r="A26" s="134">
        <v>5</v>
      </c>
      <c r="B26" s="135">
        <v>2</v>
      </c>
      <c r="C26" s="135">
        <v>2</v>
      </c>
      <c r="D26" s="135" t="s">
        <v>6</v>
      </c>
      <c r="E26" s="136">
        <v>11</v>
      </c>
      <c r="F26" s="137" t="s">
        <v>24</v>
      </c>
      <c r="G26" s="107">
        <v>99400000</v>
      </c>
      <c r="H26" s="107">
        <v>88837098</v>
      </c>
      <c r="I26" s="107">
        <v>0</v>
      </c>
      <c r="J26" s="107">
        <v>3000000</v>
      </c>
      <c r="K26" s="107">
        <v>4802500</v>
      </c>
      <c r="L26" s="107">
        <v>0</v>
      </c>
      <c r="M26" s="107">
        <v>0</v>
      </c>
      <c r="N26" s="107">
        <v>0</v>
      </c>
      <c r="O26" s="107">
        <v>39292000</v>
      </c>
      <c r="P26" s="107">
        <v>0</v>
      </c>
      <c r="Q26" s="107">
        <v>0</v>
      </c>
      <c r="R26" s="107"/>
      <c r="S26" s="107">
        <v>5273418</v>
      </c>
      <c r="T26" s="107"/>
      <c r="U26" s="107">
        <f t="shared" si="0"/>
        <v>52367918</v>
      </c>
      <c r="V26" s="138">
        <f t="shared" si="1"/>
        <v>36469180</v>
      </c>
      <c r="W26" s="144">
        <f t="shared" si="2"/>
        <v>0.58948253802707518</v>
      </c>
      <c r="X26" s="139"/>
      <c r="Y26" s="139"/>
      <c r="Z26" s="108">
        <f t="shared" si="3"/>
        <v>7802500</v>
      </c>
      <c r="AA26" s="139"/>
      <c r="AB26" s="139"/>
      <c r="AC26" s="139"/>
      <c r="AD26" s="139"/>
      <c r="AE26" s="139"/>
      <c r="AF26" s="139"/>
      <c r="AG26" s="140"/>
      <c r="AH26" s="139"/>
      <c r="AI26" s="139"/>
      <c r="AJ26" s="139"/>
      <c r="AK26" s="139"/>
      <c r="AL26" s="139"/>
      <c r="AM26" s="139"/>
      <c r="AN26" s="139"/>
      <c r="AO26" s="139"/>
      <c r="AP26" s="139"/>
      <c r="AQ26" s="139"/>
      <c r="AR26" s="139"/>
      <c r="AS26" s="139"/>
      <c r="AT26" s="139"/>
      <c r="AU26" s="139"/>
      <c r="AV26" s="139"/>
      <c r="AW26" s="139"/>
      <c r="AX26" s="139"/>
      <c r="AY26" s="139"/>
      <c r="AZ26" s="139"/>
      <c r="BA26" s="139"/>
      <c r="BB26" s="139"/>
      <c r="BC26" s="139"/>
      <c r="BD26" s="139"/>
      <c r="BE26" s="139"/>
      <c r="BF26" s="139"/>
      <c r="BG26" s="139"/>
      <c r="BH26" s="139"/>
      <c r="BI26" s="139"/>
      <c r="BJ26" s="139"/>
      <c r="BK26" s="139"/>
      <c r="BL26" s="139"/>
      <c r="BM26" s="139"/>
      <c r="BN26" s="139"/>
      <c r="BO26" s="139"/>
      <c r="BP26" s="139"/>
      <c r="BQ26" s="139"/>
      <c r="BR26" s="139"/>
      <c r="BS26" s="139"/>
      <c r="BT26" s="139"/>
      <c r="BU26" s="139"/>
      <c r="BV26" s="139"/>
      <c r="BW26" s="139"/>
      <c r="BX26" s="139"/>
      <c r="BY26" s="139"/>
      <c r="BZ26" s="139"/>
      <c r="CA26" s="139"/>
      <c r="CB26" s="139"/>
      <c r="CC26" s="139"/>
      <c r="CD26" s="139"/>
      <c r="CE26" s="139"/>
      <c r="CF26" s="139"/>
      <c r="CG26" s="139"/>
      <c r="CH26" s="139"/>
      <c r="CI26" s="139"/>
      <c r="CJ26" s="139"/>
      <c r="CK26" s="139"/>
      <c r="CL26" s="139"/>
      <c r="CM26" s="139"/>
      <c r="CN26" s="139"/>
      <c r="CO26" s="139"/>
      <c r="CP26" s="139"/>
      <c r="CQ26" s="139"/>
      <c r="CR26" s="139"/>
      <c r="CS26" s="139"/>
      <c r="CT26" s="139"/>
      <c r="CU26" s="139"/>
      <c r="CV26" s="139"/>
      <c r="CW26" s="139"/>
      <c r="CX26" s="139"/>
      <c r="CY26" s="139"/>
      <c r="CZ26" s="139"/>
      <c r="DA26" s="139"/>
      <c r="DB26" s="139"/>
      <c r="DC26" s="139"/>
      <c r="DD26" s="139"/>
      <c r="DE26" s="139"/>
      <c r="DF26" s="139"/>
      <c r="DG26" s="139"/>
      <c r="DH26" s="139"/>
      <c r="DI26" s="139"/>
      <c r="DJ26" s="139"/>
      <c r="DK26" s="139"/>
      <c r="DL26" s="139"/>
      <c r="DM26" s="139"/>
      <c r="DN26" s="139"/>
      <c r="DO26" s="139"/>
      <c r="DP26" s="139"/>
      <c r="DQ26" s="139"/>
      <c r="DR26" s="139"/>
      <c r="DS26" s="139"/>
      <c r="DT26" s="139"/>
      <c r="DU26" s="139"/>
      <c r="DV26" s="139"/>
      <c r="DW26" s="139"/>
      <c r="DX26" s="139"/>
      <c r="DY26" s="139"/>
      <c r="DZ26" s="139"/>
      <c r="EA26" s="139"/>
      <c r="EB26" s="139"/>
      <c r="EC26" s="139"/>
      <c r="ED26" s="139"/>
      <c r="EE26" s="139"/>
      <c r="EF26" s="139"/>
      <c r="EG26" s="139"/>
      <c r="EH26" s="139"/>
      <c r="EI26" s="139"/>
      <c r="EJ26" s="139"/>
      <c r="EK26" s="139"/>
      <c r="EL26" s="139"/>
      <c r="EM26" s="139"/>
      <c r="EN26" s="139"/>
      <c r="EO26" s="139"/>
      <c r="EP26" s="139"/>
      <c r="EQ26" s="139"/>
      <c r="ER26" s="139"/>
      <c r="ES26" s="139"/>
      <c r="ET26" s="139"/>
      <c r="EU26" s="139"/>
      <c r="EV26" s="139"/>
      <c r="EW26" s="139"/>
      <c r="EX26" s="139"/>
      <c r="EY26" s="139"/>
      <c r="EZ26" s="139"/>
      <c r="FA26" s="139"/>
      <c r="FB26" s="139"/>
      <c r="FC26" s="139"/>
      <c r="FD26" s="139"/>
      <c r="FE26" s="139"/>
      <c r="FF26" s="139"/>
      <c r="FG26" s="139"/>
      <c r="FH26" s="139"/>
      <c r="FI26" s="139"/>
      <c r="FJ26" s="139"/>
      <c r="FK26" s="139"/>
      <c r="FL26" s="139"/>
      <c r="FM26" s="139"/>
      <c r="FN26" s="139"/>
      <c r="FO26" s="139"/>
      <c r="FP26" s="139"/>
      <c r="FQ26" s="139"/>
      <c r="FR26" s="139"/>
      <c r="FS26" s="139"/>
      <c r="FT26" s="139"/>
      <c r="FU26" s="139"/>
      <c r="FV26" s="139"/>
      <c r="FW26" s="139"/>
      <c r="FX26" s="139"/>
      <c r="FY26" s="139"/>
      <c r="FZ26" s="139"/>
      <c r="GA26" s="139"/>
      <c r="GB26" s="139"/>
      <c r="GC26" s="139"/>
      <c r="GD26" s="139"/>
      <c r="GE26" s="139"/>
      <c r="GF26" s="139"/>
      <c r="GG26" s="139"/>
      <c r="GH26" s="139"/>
      <c r="GI26" s="139"/>
      <c r="GJ26" s="139"/>
      <c r="GK26" s="139"/>
      <c r="GL26" s="139"/>
      <c r="GM26" s="139"/>
      <c r="GN26" s="139"/>
      <c r="GO26" s="139"/>
      <c r="GP26" s="139"/>
      <c r="GQ26" s="139"/>
      <c r="GR26" s="139"/>
      <c r="GS26" s="139"/>
      <c r="GT26" s="139"/>
      <c r="GU26" s="139"/>
      <c r="GV26" s="139"/>
      <c r="GW26" s="139"/>
      <c r="GX26" s="139"/>
      <c r="GY26" s="139"/>
      <c r="GZ26" s="139"/>
      <c r="HA26" s="139"/>
      <c r="HB26" s="139"/>
      <c r="HC26" s="139"/>
      <c r="HD26" s="139"/>
      <c r="HE26" s="139"/>
      <c r="HF26" s="139"/>
      <c r="HG26" s="139"/>
      <c r="HH26" s="139"/>
      <c r="HI26" s="139"/>
      <c r="HJ26" s="139"/>
      <c r="HK26" s="139"/>
      <c r="HL26" s="139"/>
      <c r="HM26" s="139"/>
      <c r="HN26" s="139"/>
      <c r="HO26" s="139"/>
      <c r="HP26" s="139"/>
      <c r="HQ26" s="139"/>
      <c r="HR26" s="139"/>
      <c r="HS26" s="139"/>
      <c r="HT26" s="139"/>
      <c r="HU26" s="139"/>
      <c r="HV26" s="139"/>
      <c r="HW26" s="139"/>
      <c r="HX26" s="139"/>
      <c r="HY26" s="139"/>
      <c r="HZ26" s="139"/>
      <c r="IA26" s="139"/>
      <c r="IB26" s="139"/>
      <c r="IC26" s="139"/>
      <c r="ID26" s="139"/>
      <c r="IE26" s="139"/>
      <c r="IF26" s="139"/>
      <c r="IG26" s="139"/>
      <c r="IH26" s="139"/>
      <c r="II26" s="139"/>
      <c r="IJ26" s="139"/>
      <c r="IK26" s="139"/>
      <c r="IL26" s="139"/>
      <c r="IM26" s="139"/>
      <c r="IN26" s="139"/>
      <c r="IO26" s="139"/>
      <c r="IP26" s="139"/>
      <c r="IQ26" s="139"/>
      <c r="IR26" s="139"/>
      <c r="IS26" s="139"/>
      <c r="IT26" s="139"/>
      <c r="IU26" s="139"/>
      <c r="IV26" s="139"/>
      <c r="IW26" s="139"/>
      <c r="IX26" s="139"/>
      <c r="IY26" s="139"/>
      <c r="IZ26" s="139"/>
      <c r="JA26" s="139"/>
      <c r="JB26" s="139"/>
      <c r="JC26" s="139"/>
      <c r="JD26" s="139"/>
      <c r="JE26" s="139"/>
    </row>
    <row r="27" spans="1:265" ht="28.5" x14ac:dyDescent="0.25">
      <c r="A27" s="42">
        <v>5</v>
      </c>
      <c r="B27" s="46">
        <v>2</v>
      </c>
      <c r="C27" s="46">
        <v>2</v>
      </c>
      <c r="D27" s="47" t="s">
        <v>6</v>
      </c>
      <c r="E27" s="41">
        <v>16</v>
      </c>
      <c r="F27" s="77" t="s">
        <v>28</v>
      </c>
      <c r="G27" s="98">
        <v>16250000</v>
      </c>
      <c r="H27" s="98">
        <f>G27</f>
        <v>16250000</v>
      </c>
      <c r="I27" s="99">
        <v>0</v>
      </c>
      <c r="J27" s="99">
        <v>0</v>
      </c>
      <c r="K27" s="99">
        <v>0</v>
      </c>
      <c r="L27" s="99">
        <v>0</v>
      </c>
      <c r="M27" s="99">
        <v>15000000</v>
      </c>
      <c r="N27" s="99"/>
      <c r="O27" s="99">
        <v>0</v>
      </c>
      <c r="P27" s="99">
        <v>0</v>
      </c>
      <c r="Q27" s="99">
        <v>0</v>
      </c>
      <c r="R27" s="99">
        <v>0</v>
      </c>
      <c r="S27" s="99">
        <v>0</v>
      </c>
      <c r="T27" s="99"/>
      <c r="U27" s="99">
        <f t="shared" si="0"/>
        <v>15000000</v>
      </c>
      <c r="V27" s="91">
        <f t="shared" si="1"/>
        <v>1250000</v>
      </c>
      <c r="W27" s="143">
        <f t="shared" si="2"/>
        <v>0.92307692307692313</v>
      </c>
      <c r="Z27" s="95">
        <f t="shared" si="3"/>
        <v>15000000</v>
      </c>
    </row>
    <row r="28" spans="1:265" x14ac:dyDescent="0.25">
      <c r="A28" s="48">
        <v>5</v>
      </c>
      <c r="B28" s="49">
        <v>2</v>
      </c>
      <c r="C28" s="49">
        <v>2</v>
      </c>
      <c r="D28" s="50" t="s">
        <v>7</v>
      </c>
      <c r="E28" s="51"/>
      <c r="F28" s="71" t="s">
        <v>60</v>
      </c>
      <c r="G28" s="95">
        <f>G29</f>
        <v>6600000</v>
      </c>
      <c r="H28" s="95">
        <v>5000000</v>
      </c>
      <c r="I28" s="95">
        <v>450000</v>
      </c>
      <c r="J28" s="95">
        <v>550000</v>
      </c>
      <c r="K28" s="95">
        <v>490000</v>
      </c>
      <c r="L28" s="95">
        <v>200000</v>
      </c>
      <c r="M28" s="95">
        <v>0</v>
      </c>
      <c r="N28" s="95">
        <v>390000</v>
      </c>
      <c r="O28" s="95">
        <v>370000</v>
      </c>
      <c r="P28" s="95">
        <v>370000</v>
      </c>
      <c r="Q28" s="95">
        <v>370000</v>
      </c>
      <c r="R28" s="95">
        <v>390000</v>
      </c>
      <c r="S28" s="95">
        <v>390000</v>
      </c>
      <c r="T28" s="95"/>
      <c r="U28" s="95">
        <f t="shared" si="0"/>
        <v>3970000</v>
      </c>
      <c r="V28" s="91">
        <f t="shared" si="1"/>
        <v>1030000</v>
      </c>
      <c r="W28" s="143">
        <f t="shared" si="2"/>
        <v>0.79400000000000004</v>
      </c>
      <c r="Z28" s="95">
        <f t="shared" si="3"/>
        <v>2080000</v>
      </c>
    </row>
    <row r="29" spans="1:265" ht="28.5" x14ac:dyDescent="0.25">
      <c r="A29" s="7">
        <v>5</v>
      </c>
      <c r="B29" s="31">
        <v>2</v>
      </c>
      <c r="C29" s="31">
        <v>2</v>
      </c>
      <c r="D29" s="52" t="s">
        <v>7</v>
      </c>
      <c r="E29" s="52" t="s">
        <v>10</v>
      </c>
      <c r="F29" s="54" t="s">
        <v>25</v>
      </c>
      <c r="G29" s="94">
        <v>6600000</v>
      </c>
      <c r="H29" s="94">
        <v>5000000</v>
      </c>
      <c r="I29" s="94">
        <v>450000</v>
      </c>
      <c r="J29" s="94">
        <v>550000</v>
      </c>
      <c r="K29" s="94">
        <v>490000</v>
      </c>
      <c r="L29" s="94">
        <v>200000</v>
      </c>
      <c r="M29" s="94">
        <v>0</v>
      </c>
      <c r="N29" s="94">
        <v>390000</v>
      </c>
      <c r="O29" s="94">
        <v>370000</v>
      </c>
      <c r="P29" s="94">
        <v>370000</v>
      </c>
      <c r="Q29" s="94">
        <v>370000</v>
      </c>
      <c r="R29" s="94">
        <v>390000</v>
      </c>
      <c r="S29" s="94">
        <v>390000</v>
      </c>
      <c r="T29" s="94"/>
      <c r="U29" s="94">
        <f t="shared" si="0"/>
        <v>3970000</v>
      </c>
      <c r="V29" s="91">
        <f t="shared" si="1"/>
        <v>1030000</v>
      </c>
      <c r="W29" s="143">
        <f t="shared" si="2"/>
        <v>0.79400000000000004</v>
      </c>
      <c r="Z29" s="95">
        <f t="shared" si="3"/>
        <v>2080000</v>
      </c>
    </row>
    <row r="30" spans="1:265" x14ac:dyDescent="0.25">
      <c r="A30" s="33" t="s">
        <v>34</v>
      </c>
      <c r="B30" s="66" t="s">
        <v>31</v>
      </c>
      <c r="C30" s="66" t="s">
        <v>31</v>
      </c>
      <c r="D30" s="34" t="s">
        <v>8</v>
      </c>
      <c r="E30" s="34"/>
      <c r="F30" s="35" t="s">
        <v>16</v>
      </c>
      <c r="G30" s="95">
        <f>SUM(G31:G33)</f>
        <v>25600000</v>
      </c>
      <c r="H30" s="95">
        <v>22000000</v>
      </c>
      <c r="I30" s="95">
        <v>1787200</v>
      </c>
      <c r="J30" s="95">
        <v>1756300</v>
      </c>
      <c r="K30" s="95">
        <v>1849800</v>
      </c>
      <c r="L30" s="95">
        <v>1758000</v>
      </c>
      <c r="M30" s="95">
        <v>1752200</v>
      </c>
      <c r="N30" s="95">
        <v>1755100</v>
      </c>
      <c r="O30" s="95">
        <v>1755100</v>
      </c>
      <c r="P30" s="95">
        <v>1752200</v>
      </c>
      <c r="Q30" s="95">
        <v>1752200</v>
      </c>
      <c r="R30" s="95">
        <v>1752200</v>
      </c>
      <c r="S30" s="95">
        <v>1758000</v>
      </c>
      <c r="T30" s="95"/>
      <c r="U30" s="95">
        <f t="shared" si="0"/>
        <v>19428300</v>
      </c>
      <c r="V30" s="91">
        <f t="shared" si="1"/>
        <v>2571700</v>
      </c>
      <c r="W30" s="143">
        <f t="shared" si="2"/>
        <v>0.88310454545454542</v>
      </c>
      <c r="Z30" s="95">
        <f t="shared" si="3"/>
        <v>10658600</v>
      </c>
    </row>
    <row r="31" spans="1:265" ht="28.5" x14ac:dyDescent="0.25">
      <c r="A31" s="7" t="s">
        <v>34</v>
      </c>
      <c r="B31" s="45" t="s">
        <v>31</v>
      </c>
      <c r="C31" s="45" t="s">
        <v>31</v>
      </c>
      <c r="D31" s="31" t="s">
        <v>8</v>
      </c>
      <c r="E31" s="28" t="s">
        <v>10</v>
      </c>
      <c r="F31" s="76" t="s">
        <v>29</v>
      </c>
      <c r="G31" s="94">
        <v>13200000</v>
      </c>
      <c r="H31" s="94">
        <v>9600000</v>
      </c>
      <c r="I31" s="94">
        <v>793700</v>
      </c>
      <c r="J31" s="94">
        <v>759300</v>
      </c>
      <c r="K31" s="94">
        <v>759300</v>
      </c>
      <c r="L31" s="94">
        <v>759300</v>
      </c>
      <c r="M31" s="94">
        <v>759300</v>
      </c>
      <c r="N31" s="94">
        <v>759300</v>
      </c>
      <c r="O31" s="94">
        <v>759300</v>
      </c>
      <c r="P31" s="94">
        <v>759300</v>
      </c>
      <c r="Q31" s="94">
        <v>759300</v>
      </c>
      <c r="R31" s="94">
        <v>759300</v>
      </c>
      <c r="S31" s="94">
        <v>759300</v>
      </c>
      <c r="T31" s="94"/>
      <c r="U31" s="94">
        <f t="shared" si="0"/>
        <v>8386700</v>
      </c>
      <c r="V31" s="91">
        <f t="shared" si="1"/>
        <v>1213300</v>
      </c>
      <c r="W31" s="143">
        <f t="shared" si="2"/>
        <v>0.87361458333333331</v>
      </c>
      <c r="Z31" s="95">
        <f t="shared" si="3"/>
        <v>4590200</v>
      </c>
    </row>
    <row r="32" spans="1:265" ht="28.5" x14ac:dyDescent="0.25">
      <c r="A32" s="26" t="s">
        <v>34</v>
      </c>
      <c r="B32" s="5" t="s">
        <v>31</v>
      </c>
      <c r="C32" s="5" t="s">
        <v>31</v>
      </c>
      <c r="D32" s="31" t="s">
        <v>8</v>
      </c>
      <c r="E32" s="28" t="s">
        <v>15</v>
      </c>
      <c r="F32" s="54" t="s">
        <v>17</v>
      </c>
      <c r="G32" s="94">
        <v>400000</v>
      </c>
      <c r="H32" s="94">
        <f>G32</f>
        <v>400000</v>
      </c>
      <c r="I32" s="100">
        <v>3500</v>
      </c>
      <c r="J32" s="100">
        <v>7000</v>
      </c>
      <c r="K32" s="100">
        <v>100500</v>
      </c>
      <c r="L32" s="100">
        <v>8700</v>
      </c>
      <c r="M32" s="100">
        <v>2900</v>
      </c>
      <c r="N32" s="100">
        <v>5800</v>
      </c>
      <c r="O32" s="100">
        <v>5800</v>
      </c>
      <c r="P32" s="100">
        <v>2900</v>
      </c>
      <c r="Q32" s="100">
        <v>2900</v>
      </c>
      <c r="R32" s="100">
        <v>2900</v>
      </c>
      <c r="S32" s="100">
        <v>8700</v>
      </c>
      <c r="T32" s="100"/>
      <c r="U32" s="100">
        <f t="shared" si="0"/>
        <v>151600</v>
      </c>
      <c r="V32" s="91">
        <f t="shared" si="1"/>
        <v>248400</v>
      </c>
      <c r="W32" s="143">
        <f t="shared" si="2"/>
        <v>0.379</v>
      </c>
      <c r="Z32" s="95">
        <f t="shared" si="3"/>
        <v>128400</v>
      </c>
    </row>
    <row r="33" spans="1:26" ht="42.75" x14ac:dyDescent="0.25">
      <c r="A33" s="26">
        <v>5</v>
      </c>
      <c r="B33" s="5">
        <v>2</v>
      </c>
      <c r="C33" s="5">
        <v>2</v>
      </c>
      <c r="D33" s="52" t="s">
        <v>8</v>
      </c>
      <c r="E33" s="28" t="s">
        <v>49</v>
      </c>
      <c r="F33" s="32" t="s">
        <v>62</v>
      </c>
      <c r="G33" s="94">
        <v>12000000</v>
      </c>
      <c r="H33" s="94">
        <f>G33</f>
        <v>12000000</v>
      </c>
      <c r="I33" s="100">
        <v>990000</v>
      </c>
      <c r="J33" s="100">
        <v>990000</v>
      </c>
      <c r="K33" s="100">
        <v>990000</v>
      </c>
      <c r="L33" s="100">
        <v>990000</v>
      </c>
      <c r="M33" s="100">
        <v>990000</v>
      </c>
      <c r="N33" s="100">
        <v>990000</v>
      </c>
      <c r="O33" s="100">
        <v>990000</v>
      </c>
      <c r="P33" s="100">
        <v>990000</v>
      </c>
      <c r="Q33" s="100">
        <v>990000</v>
      </c>
      <c r="R33" s="100">
        <v>990000</v>
      </c>
      <c r="S33" s="100">
        <v>990000</v>
      </c>
      <c r="T33" s="100"/>
      <c r="U33" s="100">
        <f t="shared" si="0"/>
        <v>10890000</v>
      </c>
      <c r="V33" s="91">
        <f t="shared" si="1"/>
        <v>1110000</v>
      </c>
      <c r="W33" s="143">
        <f t="shared" si="2"/>
        <v>0.90749999999999997</v>
      </c>
      <c r="Z33" s="95">
        <f t="shared" si="3"/>
        <v>5940000</v>
      </c>
    </row>
    <row r="34" spans="1:26" ht="30" x14ac:dyDescent="0.25">
      <c r="A34" s="83">
        <v>5</v>
      </c>
      <c r="B34" s="84">
        <v>2</v>
      </c>
      <c r="C34" s="84">
        <v>2</v>
      </c>
      <c r="D34" s="85" t="s">
        <v>9</v>
      </c>
      <c r="E34" s="85"/>
      <c r="F34" s="86" t="s">
        <v>71</v>
      </c>
      <c r="G34" s="95">
        <f>G35+G36</f>
        <v>10600000</v>
      </c>
      <c r="H34" s="95">
        <v>2900000</v>
      </c>
      <c r="I34" s="101">
        <v>0</v>
      </c>
      <c r="J34" s="101">
        <v>0</v>
      </c>
      <c r="K34" s="101">
        <v>658000</v>
      </c>
      <c r="L34" s="101">
        <v>0</v>
      </c>
      <c r="M34" s="101">
        <v>0</v>
      </c>
      <c r="N34" s="101">
        <v>0</v>
      </c>
      <c r="O34" s="101">
        <v>811000</v>
      </c>
      <c r="P34" s="101">
        <v>800000</v>
      </c>
      <c r="Q34" s="101">
        <v>0</v>
      </c>
      <c r="R34" s="101">
        <v>0</v>
      </c>
      <c r="S34" s="101">
        <v>0</v>
      </c>
      <c r="T34" s="101"/>
      <c r="U34" s="101">
        <f t="shared" si="0"/>
        <v>2269000</v>
      </c>
      <c r="V34" s="91">
        <f t="shared" si="1"/>
        <v>631000</v>
      </c>
      <c r="W34" s="143">
        <f t="shared" si="2"/>
        <v>0.78241379310344827</v>
      </c>
      <c r="Z34" s="95">
        <f t="shared" si="3"/>
        <v>658000</v>
      </c>
    </row>
    <row r="35" spans="1:26" x14ac:dyDescent="0.25">
      <c r="A35" s="7">
        <v>5</v>
      </c>
      <c r="B35" s="31">
        <v>2</v>
      </c>
      <c r="C35" s="31">
        <v>2</v>
      </c>
      <c r="D35" s="52" t="s">
        <v>9</v>
      </c>
      <c r="E35" s="52" t="s">
        <v>6</v>
      </c>
      <c r="F35" s="54" t="s">
        <v>72</v>
      </c>
      <c r="G35" s="94">
        <v>10000000</v>
      </c>
      <c r="H35" s="94">
        <v>2500000</v>
      </c>
      <c r="I35" s="94"/>
      <c r="J35" s="94"/>
      <c r="K35" s="94">
        <v>658000</v>
      </c>
      <c r="L35" s="94">
        <v>0</v>
      </c>
      <c r="M35" s="94">
        <v>0</v>
      </c>
      <c r="N35" s="94">
        <v>0</v>
      </c>
      <c r="O35" s="94">
        <v>811000</v>
      </c>
      <c r="P35" s="94">
        <v>800000</v>
      </c>
      <c r="Q35" s="94">
        <v>0</v>
      </c>
      <c r="R35" s="94">
        <v>0</v>
      </c>
      <c r="S35" s="94">
        <v>0</v>
      </c>
      <c r="T35" s="94"/>
      <c r="U35" s="94">
        <f t="shared" si="0"/>
        <v>2269000</v>
      </c>
      <c r="V35" s="91">
        <f t="shared" si="1"/>
        <v>231000</v>
      </c>
      <c r="W35" s="143">
        <f t="shared" si="2"/>
        <v>0.90759999999999996</v>
      </c>
      <c r="Z35" s="95">
        <f t="shared" si="3"/>
        <v>658000</v>
      </c>
    </row>
    <row r="36" spans="1:26" ht="28.5" x14ac:dyDescent="0.25">
      <c r="A36" s="7">
        <v>5</v>
      </c>
      <c r="B36" s="31">
        <v>2</v>
      </c>
      <c r="C36" s="31">
        <v>2</v>
      </c>
      <c r="D36" s="52" t="s">
        <v>9</v>
      </c>
      <c r="E36" s="52" t="s">
        <v>14</v>
      </c>
      <c r="F36" s="54" t="s">
        <v>73</v>
      </c>
      <c r="G36" s="94">
        <v>600000</v>
      </c>
      <c r="H36" s="94">
        <v>400000</v>
      </c>
      <c r="I36" s="94"/>
      <c r="J36" s="94"/>
      <c r="K36" s="94"/>
      <c r="L36" s="94"/>
      <c r="M36" s="94"/>
      <c r="N36" s="94"/>
      <c r="O36" s="94">
        <v>0</v>
      </c>
      <c r="P36" s="94">
        <v>0</v>
      </c>
      <c r="Q36" s="94">
        <v>0</v>
      </c>
      <c r="R36" s="94">
        <v>0</v>
      </c>
      <c r="S36" s="94">
        <v>0</v>
      </c>
      <c r="T36" s="94"/>
      <c r="U36" s="94">
        <f t="shared" si="0"/>
        <v>0</v>
      </c>
      <c r="V36" s="91">
        <f t="shared" si="1"/>
        <v>400000</v>
      </c>
      <c r="W36" s="143">
        <f t="shared" si="2"/>
        <v>0</v>
      </c>
      <c r="Z36" s="95">
        <f t="shared" si="3"/>
        <v>0</v>
      </c>
    </row>
    <row r="37" spans="1:26" ht="30" x14ac:dyDescent="0.25">
      <c r="A37" s="48">
        <v>5</v>
      </c>
      <c r="B37" s="49">
        <v>2</v>
      </c>
      <c r="C37" s="49">
        <v>2</v>
      </c>
      <c r="D37" s="34" t="s">
        <v>10</v>
      </c>
      <c r="E37" s="51"/>
      <c r="F37" s="35" t="s">
        <v>57</v>
      </c>
      <c r="G37" s="95">
        <f>G38+G39</f>
        <v>48650000</v>
      </c>
      <c r="H37" s="95">
        <v>56465000</v>
      </c>
      <c r="I37" s="95">
        <v>0</v>
      </c>
      <c r="J37" s="95">
        <v>968000</v>
      </c>
      <c r="K37" s="95">
        <v>625000</v>
      </c>
      <c r="L37" s="95">
        <v>625000</v>
      </c>
      <c r="M37" s="95">
        <v>41395000</v>
      </c>
      <c r="N37" s="95">
        <v>116500</v>
      </c>
      <c r="O37" s="95">
        <v>209500</v>
      </c>
      <c r="P37" s="95">
        <v>387250</v>
      </c>
      <c r="Q37" s="95">
        <v>623530</v>
      </c>
      <c r="R37" s="95">
        <v>475000</v>
      </c>
      <c r="S37" s="95">
        <v>616500</v>
      </c>
      <c r="T37" s="95"/>
      <c r="U37" s="95">
        <f t="shared" si="0"/>
        <v>46041280</v>
      </c>
      <c r="V37" s="91">
        <f t="shared" si="1"/>
        <v>10423720</v>
      </c>
      <c r="W37" s="143">
        <f t="shared" si="2"/>
        <v>0.81539502346586379</v>
      </c>
      <c r="Z37" s="95">
        <f t="shared" si="3"/>
        <v>43729500</v>
      </c>
    </row>
    <row r="38" spans="1:26" x14ac:dyDescent="0.25">
      <c r="A38" s="73">
        <v>5</v>
      </c>
      <c r="B38" s="74">
        <v>2</v>
      </c>
      <c r="C38" s="74">
        <v>2</v>
      </c>
      <c r="D38" s="75" t="s">
        <v>10</v>
      </c>
      <c r="E38" s="28" t="s">
        <v>6</v>
      </c>
      <c r="F38" s="54" t="s">
        <v>26</v>
      </c>
      <c r="G38" s="94">
        <v>41150000</v>
      </c>
      <c r="H38" s="94">
        <v>50965000</v>
      </c>
      <c r="I38" s="94">
        <v>0</v>
      </c>
      <c r="J38" s="94">
        <v>0</v>
      </c>
      <c r="K38" s="94">
        <v>0</v>
      </c>
      <c r="L38" s="94">
        <v>0</v>
      </c>
      <c r="M38" s="94">
        <v>40770000</v>
      </c>
      <c r="N38" s="94"/>
      <c r="O38" s="94">
        <v>0</v>
      </c>
      <c r="P38" s="94">
        <v>0</v>
      </c>
      <c r="Q38" s="94">
        <v>0</v>
      </c>
      <c r="R38" s="94">
        <v>0</v>
      </c>
      <c r="S38" s="94">
        <v>0</v>
      </c>
      <c r="T38" s="94"/>
      <c r="U38" s="94">
        <f t="shared" si="0"/>
        <v>40770000</v>
      </c>
      <c r="V38" s="91">
        <f t="shared" si="1"/>
        <v>10195000</v>
      </c>
      <c r="W38" s="143">
        <f t="shared" si="2"/>
        <v>0.79996075738251737</v>
      </c>
      <c r="Z38" s="95">
        <f t="shared" si="3"/>
        <v>40770000</v>
      </c>
    </row>
    <row r="39" spans="1:26" x14ac:dyDescent="0.25">
      <c r="A39" s="42">
        <v>5</v>
      </c>
      <c r="B39" s="46">
        <v>2</v>
      </c>
      <c r="C39" s="46">
        <v>2</v>
      </c>
      <c r="D39" s="47" t="s">
        <v>10</v>
      </c>
      <c r="E39" s="41" t="s">
        <v>7</v>
      </c>
      <c r="F39" s="40" t="s">
        <v>63</v>
      </c>
      <c r="G39" s="98">
        <v>7500000</v>
      </c>
      <c r="H39" s="98">
        <v>5500000</v>
      </c>
      <c r="I39" s="98">
        <v>0</v>
      </c>
      <c r="J39" s="98">
        <v>968000</v>
      </c>
      <c r="K39" s="98">
        <v>625000</v>
      </c>
      <c r="L39" s="98">
        <v>625000</v>
      </c>
      <c r="M39" s="98">
        <v>625000</v>
      </c>
      <c r="N39" s="98">
        <v>116500</v>
      </c>
      <c r="O39" s="98">
        <v>209500</v>
      </c>
      <c r="P39" s="98">
        <v>387250</v>
      </c>
      <c r="Q39" s="98">
        <v>623530</v>
      </c>
      <c r="R39" s="98">
        <v>475000</v>
      </c>
      <c r="S39" s="98">
        <v>616500</v>
      </c>
      <c r="T39" s="98"/>
      <c r="U39" s="98">
        <f t="shared" si="0"/>
        <v>5271280</v>
      </c>
      <c r="V39" s="91">
        <f t="shared" si="1"/>
        <v>228720</v>
      </c>
      <c r="W39" s="143">
        <f t="shared" si="2"/>
        <v>0.95841454545454541</v>
      </c>
      <c r="X39" s="3"/>
      <c r="Z39" s="95">
        <f t="shared" si="3"/>
        <v>2959500</v>
      </c>
    </row>
    <row r="40" spans="1:26" ht="30" x14ac:dyDescent="0.25">
      <c r="A40" s="48">
        <v>5</v>
      </c>
      <c r="B40" s="49">
        <v>2</v>
      </c>
      <c r="C40" s="49">
        <v>2</v>
      </c>
      <c r="D40" s="50">
        <v>11</v>
      </c>
      <c r="E40" s="51"/>
      <c r="F40" s="35" t="s">
        <v>27</v>
      </c>
      <c r="G40" s="95">
        <f>G41</f>
        <v>18000000</v>
      </c>
      <c r="H40" s="95">
        <v>13500000</v>
      </c>
      <c r="I40" s="95">
        <v>750000</v>
      </c>
      <c r="J40" s="95">
        <v>750000</v>
      </c>
      <c r="K40" s="95">
        <v>750000</v>
      </c>
      <c r="L40" s="95">
        <v>750000</v>
      </c>
      <c r="M40" s="95">
        <v>0</v>
      </c>
      <c r="N40" s="95">
        <v>750000</v>
      </c>
      <c r="O40" s="95">
        <v>750000</v>
      </c>
      <c r="P40" s="95">
        <v>750000</v>
      </c>
      <c r="Q40" s="95">
        <v>750000</v>
      </c>
      <c r="R40" s="95">
        <v>750000</v>
      </c>
      <c r="S40" s="95">
        <v>2000000</v>
      </c>
      <c r="T40" s="95"/>
      <c r="U40" s="95">
        <f t="shared" si="0"/>
        <v>8750000</v>
      </c>
      <c r="V40" s="91">
        <f t="shared" si="1"/>
        <v>4750000</v>
      </c>
      <c r="W40" s="143">
        <f t="shared" si="2"/>
        <v>0.64814814814814814</v>
      </c>
      <c r="Z40" s="95">
        <f t="shared" si="3"/>
        <v>3750000</v>
      </c>
    </row>
    <row r="41" spans="1:26" ht="28.5" x14ac:dyDescent="0.25">
      <c r="A41" s="26">
        <v>5</v>
      </c>
      <c r="B41" s="5">
        <v>2</v>
      </c>
      <c r="C41" s="5">
        <v>2</v>
      </c>
      <c r="D41" s="27">
        <v>11</v>
      </c>
      <c r="E41" s="28" t="s">
        <v>7</v>
      </c>
      <c r="F41" s="54" t="s">
        <v>59</v>
      </c>
      <c r="G41" s="94">
        <v>18000000</v>
      </c>
      <c r="H41" s="94">
        <v>13500000</v>
      </c>
      <c r="I41" s="94">
        <v>750000</v>
      </c>
      <c r="J41" s="94">
        <v>750000</v>
      </c>
      <c r="K41" s="94">
        <v>750000</v>
      </c>
      <c r="L41" s="94">
        <v>750000</v>
      </c>
      <c r="M41" s="94">
        <v>0</v>
      </c>
      <c r="N41" s="94">
        <v>750000</v>
      </c>
      <c r="O41" s="94">
        <v>750000</v>
      </c>
      <c r="P41" s="94">
        <v>750000</v>
      </c>
      <c r="Q41" s="94">
        <v>750000</v>
      </c>
      <c r="R41" s="94">
        <v>750000</v>
      </c>
      <c r="S41" s="94">
        <v>2000000</v>
      </c>
      <c r="T41" s="94"/>
      <c r="U41" s="94">
        <f t="shared" si="0"/>
        <v>8750000</v>
      </c>
      <c r="V41" s="91">
        <f t="shared" si="1"/>
        <v>4750000</v>
      </c>
      <c r="W41" s="143">
        <f t="shared" si="2"/>
        <v>0.64814814814814814</v>
      </c>
      <c r="Z41" s="95">
        <f t="shared" si="3"/>
        <v>3750000</v>
      </c>
    </row>
    <row r="42" spans="1:26" ht="30" x14ac:dyDescent="0.25">
      <c r="A42" s="48" t="s">
        <v>34</v>
      </c>
      <c r="B42" s="49" t="s">
        <v>31</v>
      </c>
      <c r="C42" s="49" t="s">
        <v>31</v>
      </c>
      <c r="D42" s="50" t="s">
        <v>33</v>
      </c>
      <c r="E42" s="51"/>
      <c r="F42" s="55" t="s">
        <v>64</v>
      </c>
      <c r="G42" s="95">
        <f>G43</f>
        <v>4500000</v>
      </c>
      <c r="H42" s="95">
        <v>4500000</v>
      </c>
      <c r="I42" s="95">
        <v>0</v>
      </c>
      <c r="J42" s="95">
        <v>0</v>
      </c>
      <c r="K42" s="95">
        <v>0</v>
      </c>
      <c r="L42" s="95">
        <v>0</v>
      </c>
      <c r="M42" s="95">
        <v>0</v>
      </c>
      <c r="N42" s="95">
        <v>0</v>
      </c>
      <c r="O42" s="95">
        <v>0</v>
      </c>
      <c r="P42" s="95">
        <v>0</v>
      </c>
      <c r="Q42" s="95">
        <v>0</v>
      </c>
      <c r="R42" s="95">
        <v>0</v>
      </c>
      <c r="S42" s="95">
        <v>0</v>
      </c>
      <c r="T42" s="95"/>
      <c r="U42" s="95">
        <f t="shared" ref="U42:U76" si="4">SUM(I42:T42)</f>
        <v>0</v>
      </c>
      <c r="V42" s="91">
        <f t="shared" si="1"/>
        <v>4500000</v>
      </c>
      <c r="W42" s="143">
        <f t="shared" si="2"/>
        <v>0</v>
      </c>
      <c r="Z42" s="95">
        <f t="shared" si="3"/>
        <v>0</v>
      </c>
    </row>
    <row r="43" spans="1:26" x14ac:dyDescent="0.25">
      <c r="A43" s="26" t="s">
        <v>34</v>
      </c>
      <c r="B43" s="5" t="s">
        <v>31</v>
      </c>
      <c r="C43" s="5" t="s">
        <v>31</v>
      </c>
      <c r="D43" s="27" t="s">
        <v>33</v>
      </c>
      <c r="E43" s="28" t="s">
        <v>14</v>
      </c>
      <c r="F43" s="133" t="s">
        <v>68</v>
      </c>
      <c r="G43" s="94">
        <v>4500000</v>
      </c>
      <c r="H43" s="94">
        <v>4500000</v>
      </c>
      <c r="I43" s="94">
        <v>0</v>
      </c>
      <c r="J43" s="94">
        <v>0</v>
      </c>
      <c r="K43" s="94">
        <v>0</v>
      </c>
      <c r="L43" s="94">
        <v>0</v>
      </c>
      <c r="M43" s="94">
        <v>0</v>
      </c>
      <c r="N43" s="94">
        <v>0</v>
      </c>
      <c r="O43" s="94">
        <v>0</v>
      </c>
      <c r="P43" s="94">
        <v>0</v>
      </c>
      <c r="Q43" s="94">
        <v>0</v>
      </c>
      <c r="R43" s="94">
        <v>0</v>
      </c>
      <c r="S43" s="94">
        <v>0</v>
      </c>
      <c r="T43" s="94"/>
      <c r="U43" s="94">
        <f t="shared" si="4"/>
        <v>0</v>
      </c>
      <c r="V43" s="91">
        <f t="shared" si="1"/>
        <v>4500000</v>
      </c>
      <c r="W43" s="143">
        <f t="shared" si="2"/>
        <v>0</v>
      </c>
      <c r="Z43" s="95">
        <f t="shared" si="3"/>
        <v>0</v>
      </c>
    </row>
    <row r="44" spans="1:26" ht="30" x14ac:dyDescent="0.25">
      <c r="A44" s="49">
        <v>5</v>
      </c>
      <c r="B44" s="49">
        <v>2</v>
      </c>
      <c r="C44" s="49">
        <v>2</v>
      </c>
      <c r="D44" s="50">
        <v>15</v>
      </c>
      <c r="E44" s="51"/>
      <c r="F44" s="71" t="s">
        <v>74</v>
      </c>
      <c r="G44" s="95">
        <f>G45</f>
        <v>2250000</v>
      </c>
      <c r="H44" s="95">
        <f>G44</f>
        <v>2250000</v>
      </c>
      <c r="I44" s="95">
        <v>0</v>
      </c>
      <c r="J44" s="95">
        <v>0</v>
      </c>
      <c r="K44" s="95">
        <v>1875000</v>
      </c>
      <c r="L44" s="95">
        <v>0</v>
      </c>
      <c r="M44" s="95">
        <v>0</v>
      </c>
      <c r="N44" s="95">
        <v>0</v>
      </c>
      <c r="O44" s="95">
        <v>0</v>
      </c>
      <c r="P44" s="95">
        <v>0</v>
      </c>
      <c r="Q44" s="95">
        <v>0</v>
      </c>
      <c r="R44" s="95">
        <v>0</v>
      </c>
      <c r="S44" s="95">
        <v>0</v>
      </c>
      <c r="T44" s="95"/>
      <c r="U44" s="95">
        <f t="shared" si="4"/>
        <v>1875000</v>
      </c>
      <c r="V44" s="91">
        <f t="shared" si="1"/>
        <v>375000</v>
      </c>
      <c r="W44" s="143">
        <f t="shared" si="2"/>
        <v>0.83333333333333337</v>
      </c>
      <c r="Z44" s="95">
        <f t="shared" si="3"/>
        <v>1875000</v>
      </c>
    </row>
    <row r="45" spans="1:26" ht="42.75" x14ac:dyDescent="0.25">
      <c r="A45" s="5">
        <v>5</v>
      </c>
      <c r="B45" s="5">
        <v>2</v>
      </c>
      <c r="C45" s="5">
        <v>2</v>
      </c>
      <c r="D45" s="27">
        <v>15</v>
      </c>
      <c r="E45" s="56" t="s">
        <v>6</v>
      </c>
      <c r="F45" s="57" t="s">
        <v>75</v>
      </c>
      <c r="G45" s="94">
        <v>2250000</v>
      </c>
      <c r="H45" s="94">
        <f>G45</f>
        <v>2250000</v>
      </c>
      <c r="I45" s="94">
        <v>0</v>
      </c>
      <c r="J45" s="94">
        <v>0</v>
      </c>
      <c r="K45" s="94">
        <v>1875000</v>
      </c>
      <c r="L45" s="94">
        <v>0</v>
      </c>
      <c r="M45" s="94">
        <v>0</v>
      </c>
      <c r="N45" s="94">
        <v>0</v>
      </c>
      <c r="O45" s="94">
        <v>0</v>
      </c>
      <c r="P45" s="94">
        <v>0</v>
      </c>
      <c r="Q45" s="94">
        <v>0</v>
      </c>
      <c r="R45" s="94">
        <v>0</v>
      </c>
      <c r="S45" s="94">
        <v>0</v>
      </c>
      <c r="T45" s="94"/>
      <c r="U45" s="94">
        <f t="shared" si="4"/>
        <v>1875000</v>
      </c>
      <c r="V45" s="91">
        <f t="shared" si="1"/>
        <v>375000</v>
      </c>
      <c r="W45" s="143">
        <f t="shared" si="2"/>
        <v>0.83333333333333337</v>
      </c>
      <c r="Z45" s="95">
        <f t="shared" si="3"/>
        <v>1875000</v>
      </c>
    </row>
    <row r="46" spans="1:26" ht="60" x14ac:dyDescent="0.25">
      <c r="A46" s="49">
        <v>5</v>
      </c>
      <c r="B46" s="49">
        <v>2</v>
      </c>
      <c r="C46" s="49">
        <v>2</v>
      </c>
      <c r="D46" s="50">
        <v>17</v>
      </c>
      <c r="E46" s="58"/>
      <c r="F46" s="35" t="s">
        <v>65</v>
      </c>
      <c r="G46" s="95">
        <f>G47</f>
        <v>15000000</v>
      </c>
      <c r="H46" s="95">
        <f>G46</f>
        <v>15000000</v>
      </c>
      <c r="I46" s="95">
        <v>0</v>
      </c>
      <c r="J46" s="95">
        <v>0</v>
      </c>
      <c r="K46" s="95">
        <v>15000000</v>
      </c>
      <c r="L46" s="95">
        <v>0</v>
      </c>
      <c r="M46" s="95">
        <v>0</v>
      </c>
      <c r="N46" s="95">
        <v>0</v>
      </c>
      <c r="O46" s="95">
        <v>0</v>
      </c>
      <c r="P46" s="95">
        <v>0</v>
      </c>
      <c r="Q46" s="95">
        <v>0</v>
      </c>
      <c r="R46" s="95">
        <v>0</v>
      </c>
      <c r="S46" s="95">
        <v>0</v>
      </c>
      <c r="T46" s="95"/>
      <c r="U46" s="95">
        <f t="shared" si="4"/>
        <v>15000000</v>
      </c>
      <c r="V46" s="91">
        <f t="shared" si="1"/>
        <v>0</v>
      </c>
      <c r="W46" s="143">
        <f t="shared" si="2"/>
        <v>1</v>
      </c>
      <c r="Z46" s="95">
        <f t="shared" si="3"/>
        <v>15000000</v>
      </c>
    </row>
    <row r="47" spans="1:26" ht="28.5" x14ac:dyDescent="0.25">
      <c r="A47" s="5">
        <v>5</v>
      </c>
      <c r="B47" s="5">
        <v>2</v>
      </c>
      <c r="C47" s="5">
        <v>2</v>
      </c>
      <c r="D47" s="27">
        <v>17</v>
      </c>
      <c r="E47" s="56" t="s">
        <v>6</v>
      </c>
      <c r="F47" s="54" t="s">
        <v>50</v>
      </c>
      <c r="G47" s="94">
        <v>15000000</v>
      </c>
      <c r="H47" s="94">
        <f>G47</f>
        <v>15000000</v>
      </c>
      <c r="I47" s="94"/>
      <c r="J47" s="94"/>
      <c r="K47" s="94">
        <v>15000000</v>
      </c>
      <c r="L47" s="94">
        <v>0</v>
      </c>
      <c r="M47" s="94">
        <v>0</v>
      </c>
      <c r="N47" s="94">
        <v>0</v>
      </c>
      <c r="O47" s="94">
        <v>0</v>
      </c>
      <c r="P47" s="94">
        <v>0</v>
      </c>
      <c r="Q47" s="94">
        <v>0</v>
      </c>
      <c r="R47" s="94">
        <v>0</v>
      </c>
      <c r="S47" s="94">
        <v>0</v>
      </c>
      <c r="T47" s="94"/>
      <c r="U47" s="94">
        <f t="shared" si="4"/>
        <v>15000000</v>
      </c>
      <c r="V47" s="91">
        <f t="shared" si="1"/>
        <v>0</v>
      </c>
      <c r="W47" s="143">
        <f t="shared" si="2"/>
        <v>1</v>
      </c>
      <c r="Z47" s="95">
        <f t="shared" si="3"/>
        <v>15000000</v>
      </c>
    </row>
    <row r="48" spans="1:26" x14ac:dyDescent="0.25">
      <c r="A48" s="49">
        <v>5</v>
      </c>
      <c r="B48" s="49">
        <v>2</v>
      </c>
      <c r="C48" s="49">
        <v>2</v>
      </c>
      <c r="D48" s="51">
        <v>20</v>
      </c>
      <c r="E48" s="51"/>
      <c r="F48" s="106" t="s">
        <v>69</v>
      </c>
      <c r="G48" s="95">
        <f>G49+G50+G51</f>
        <v>25000000</v>
      </c>
      <c r="H48" s="95">
        <v>5000000</v>
      </c>
      <c r="I48" s="95">
        <v>0</v>
      </c>
      <c r="J48" s="95">
        <v>0</v>
      </c>
      <c r="K48" s="95">
        <v>0</v>
      </c>
      <c r="L48" s="95">
        <v>0</v>
      </c>
      <c r="M48" s="95">
        <v>0</v>
      </c>
      <c r="N48" s="95">
        <v>0</v>
      </c>
      <c r="O48" s="95">
        <v>0</v>
      </c>
      <c r="P48" s="95">
        <v>0</v>
      </c>
      <c r="Q48" s="95">
        <v>0</v>
      </c>
      <c r="R48" s="95">
        <v>0</v>
      </c>
      <c r="S48" s="95">
        <v>4950000</v>
      </c>
      <c r="T48" s="95"/>
      <c r="U48" s="95">
        <f t="shared" si="4"/>
        <v>4950000</v>
      </c>
      <c r="V48" s="91">
        <f t="shared" si="1"/>
        <v>50000</v>
      </c>
      <c r="W48" s="143">
        <f t="shared" si="2"/>
        <v>0.99</v>
      </c>
      <c r="Z48" s="95">
        <f t="shared" si="3"/>
        <v>0</v>
      </c>
    </row>
    <row r="49" spans="1:26" ht="28.5" x14ac:dyDescent="0.25">
      <c r="A49" s="5">
        <v>5</v>
      </c>
      <c r="B49" s="5">
        <v>2</v>
      </c>
      <c r="C49" s="5">
        <v>2</v>
      </c>
      <c r="D49" s="28">
        <v>20</v>
      </c>
      <c r="E49" s="28" t="s">
        <v>8</v>
      </c>
      <c r="F49" s="79" t="s">
        <v>51</v>
      </c>
      <c r="G49" s="94">
        <v>5000000</v>
      </c>
      <c r="H49" s="94">
        <v>5000000</v>
      </c>
      <c r="I49" s="94">
        <v>0</v>
      </c>
      <c r="J49" s="94">
        <v>0</v>
      </c>
      <c r="K49" s="94">
        <v>0</v>
      </c>
      <c r="L49" s="94">
        <v>0</v>
      </c>
      <c r="M49" s="94">
        <v>0</v>
      </c>
      <c r="N49" s="94">
        <v>0</v>
      </c>
      <c r="O49" s="94">
        <v>0</v>
      </c>
      <c r="P49" s="94">
        <v>0</v>
      </c>
      <c r="Q49" s="94">
        <v>0</v>
      </c>
      <c r="R49" s="94">
        <v>0</v>
      </c>
      <c r="S49" s="94">
        <v>4950000</v>
      </c>
      <c r="T49" s="94"/>
      <c r="U49" s="94">
        <f t="shared" si="4"/>
        <v>4950000</v>
      </c>
      <c r="V49" s="91">
        <f t="shared" si="1"/>
        <v>50000</v>
      </c>
      <c r="W49" s="143">
        <f t="shared" si="2"/>
        <v>0.99</v>
      </c>
      <c r="Z49" s="95">
        <f t="shared" si="3"/>
        <v>0</v>
      </c>
    </row>
    <row r="50" spans="1:26" ht="28.5" x14ac:dyDescent="0.25">
      <c r="A50" s="5">
        <v>5</v>
      </c>
      <c r="B50" s="5">
        <v>2</v>
      </c>
      <c r="C50" s="5">
        <v>2</v>
      </c>
      <c r="D50" s="28">
        <v>20</v>
      </c>
      <c r="E50" s="28" t="s">
        <v>42</v>
      </c>
      <c r="F50" s="79" t="s">
        <v>76</v>
      </c>
      <c r="G50" s="94">
        <v>15000000</v>
      </c>
      <c r="H50" s="94">
        <v>0</v>
      </c>
      <c r="I50" s="94"/>
      <c r="J50" s="94"/>
      <c r="K50" s="94"/>
      <c r="L50" s="94"/>
      <c r="M50" s="94"/>
      <c r="N50" s="94"/>
      <c r="O50" s="94"/>
      <c r="P50" s="94"/>
      <c r="Q50" s="94"/>
      <c r="R50" s="94"/>
      <c r="S50" s="94"/>
      <c r="T50" s="94"/>
      <c r="U50" s="94">
        <f t="shared" si="4"/>
        <v>0</v>
      </c>
      <c r="V50" s="91">
        <f t="shared" si="1"/>
        <v>0</v>
      </c>
      <c r="W50" s="143" t="e">
        <f t="shared" si="2"/>
        <v>#DIV/0!</v>
      </c>
      <c r="Z50" s="95">
        <f t="shared" si="3"/>
        <v>0</v>
      </c>
    </row>
    <row r="51" spans="1:26" ht="28.5" x14ac:dyDescent="0.25">
      <c r="A51" s="5">
        <v>5</v>
      </c>
      <c r="B51" s="5">
        <v>2</v>
      </c>
      <c r="C51" s="5">
        <v>2</v>
      </c>
      <c r="D51" s="28">
        <v>20</v>
      </c>
      <c r="E51" s="28" t="s">
        <v>35</v>
      </c>
      <c r="F51" s="79" t="s">
        <v>36</v>
      </c>
      <c r="G51" s="94">
        <v>5000000</v>
      </c>
      <c r="H51" s="94">
        <v>0</v>
      </c>
      <c r="I51" s="94">
        <v>0</v>
      </c>
      <c r="J51" s="94">
        <v>0</v>
      </c>
      <c r="K51" s="94">
        <v>0</v>
      </c>
      <c r="L51" s="94">
        <v>0</v>
      </c>
      <c r="M51" s="94">
        <v>0</v>
      </c>
      <c r="N51" s="94">
        <v>0</v>
      </c>
      <c r="O51" s="94">
        <v>0</v>
      </c>
      <c r="P51" s="94">
        <v>0</v>
      </c>
      <c r="Q51" s="94">
        <v>0</v>
      </c>
      <c r="R51" s="94">
        <v>0</v>
      </c>
      <c r="S51" s="94">
        <v>0</v>
      </c>
      <c r="T51" s="94"/>
      <c r="U51" s="94">
        <f t="shared" si="4"/>
        <v>0</v>
      </c>
      <c r="V51" s="91">
        <f t="shared" si="1"/>
        <v>0</v>
      </c>
      <c r="W51" s="143" t="e">
        <f t="shared" si="2"/>
        <v>#DIV/0!</v>
      </c>
      <c r="Z51" s="95">
        <f t="shared" si="3"/>
        <v>0</v>
      </c>
    </row>
    <row r="52" spans="1:26" x14ac:dyDescent="0.25">
      <c r="A52" s="49">
        <v>5</v>
      </c>
      <c r="B52" s="49">
        <v>2</v>
      </c>
      <c r="C52" s="49">
        <v>2</v>
      </c>
      <c r="D52" s="51">
        <v>25</v>
      </c>
      <c r="E52" s="51"/>
      <c r="F52" s="106" t="s">
        <v>37</v>
      </c>
      <c r="G52" s="95">
        <f>G53</f>
        <v>13000000</v>
      </c>
      <c r="H52" s="95">
        <v>0</v>
      </c>
      <c r="I52" s="95">
        <v>0</v>
      </c>
      <c r="J52" s="95">
        <v>0</v>
      </c>
      <c r="K52" s="95">
        <v>0</v>
      </c>
      <c r="L52" s="95">
        <v>0</v>
      </c>
      <c r="M52" s="95">
        <v>0</v>
      </c>
      <c r="N52" s="95">
        <v>0</v>
      </c>
      <c r="O52" s="95">
        <v>0</v>
      </c>
      <c r="P52" s="95">
        <v>0</v>
      </c>
      <c r="Q52" s="95">
        <v>0</v>
      </c>
      <c r="R52" s="95">
        <v>0</v>
      </c>
      <c r="S52" s="95">
        <v>0</v>
      </c>
      <c r="T52" s="95"/>
      <c r="U52" s="95">
        <f t="shared" si="4"/>
        <v>0</v>
      </c>
      <c r="V52" s="91">
        <f t="shared" si="1"/>
        <v>0</v>
      </c>
      <c r="W52" s="143" t="e">
        <f t="shared" si="2"/>
        <v>#DIV/0!</v>
      </c>
      <c r="Z52" s="95">
        <f t="shared" si="3"/>
        <v>0</v>
      </c>
    </row>
    <row r="53" spans="1:26" ht="28.5" x14ac:dyDescent="0.25">
      <c r="A53" s="5">
        <v>5</v>
      </c>
      <c r="B53" s="5">
        <v>2</v>
      </c>
      <c r="C53" s="5">
        <v>2</v>
      </c>
      <c r="D53" s="27" t="s">
        <v>38</v>
      </c>
      <c r="E53" s="28" t="s">
        <v>15</v>
      </c>
      <c r="F53" s="57" t="s">
        <v>70</v>
      </c>
      <c r="G53" s="94">
        <v>13000000</v>
      </c>
      <c r="H53" s="94">
        <v>0</v>
      </c>
      <c r="I53" s="94">
        <v>0</v>
      </c>
      <c r="J53" s="94">
        <v>0</v>
      </c>
      <c r="K53" s="94">
        <v>0</v>
      </c>
      <c r="L53" s="94">
        <v>0</v>
      </c>
      <c r="M53" s="94">
        <v>0</v>
      </c>
      <c r="N53" s="94">
        <v>0</v>
      </c>
      <c r="O53" s="94">
        <v>0</v>
      </c>
      <c r="P53" s="94">
        <v>0</v>
      </c>
      <c r="Q53" s="94">
        <v>0</v>
      </c>
      <c r="R53" s="94">
        <v>0</v>
      </c>
      <c r="S53" s="94">
        <v>0</v>
      </c>
      <c r="T53" s="94"/>
      <c r="U53" s="94">
        <f t="shared" si="4"/>
        <v>0</v>
      </c>
      <c r="V53" s="91">
        <f t="shared" si="1"/>
        <v>0</v>
      </c>
      <c r="W53" s="143" t="e">
        <f t="shared" si="2"/>
        <v>#DIV/0!</v>
      </c>
      <c r="Z53" s="95">
        <f t="shared" si="3"/>
        <v>0</v>
      </c>
    </row>
    <row r="54" spans="1:26" ht="45" x14ac:dyDescent="0.25">
      <c r="A54" s="49">
        <v>5</v>
      </c>
      <c r="B54" s="49">
        <v>2</v>
      </c>
      <c r="C54" s="49">
        <v>2</v>
      </c>
      <c r="D54" s="51">
        <v>31</v>
      </c>
      <c r="E54" s="51"/>
      <c r="F54" s="55" t="s">
        <v>58</v>
      </c>
      <c r="G54" s="95">
        <f>G55+G56</f>
        <v>13000000</v>
      </c>
      <c r="H54" s="95">
        <v>11250000</v>
      </c>
      <c r="I54" s="95">
        <v>250000</v>
      </c>
      <c r="J54" s="95">
        <v>250000</v>
      </c>
      <c r="K54" s="95">
        <v>250000</v>
      </c>
      <c r="L54" s="95">
        <v>0</v>
      </c>
      <c r="M54" s="95">
        <v>0</v>
      </c>
      <c r="N54" s="95">
        <v>0</v>
      </c>
      <c r="O54" s="95">
        <v>5000000</v>
      </c>
      <c r="P54" s="95">
        <v>0</v>
      </c>
      <c r="Q54" s="95">
        <v>0</v>
      </c>
      <c r="R54" s="95">
        <v>0</v>
      </c>
      <c r="S54" s="95">
        <v>0</v>
      </c>
      <c r="T54" s="95"/>
      <c r="U54" s="95">
        <f t="shared" si="4"/>
        <v>5750000</v>
      </c>
      <c r="V54" s="91">
        <f t="shared" si="1"/>
        <v>5500000</v>
      </c>
      <c r="W54" s="143">
        <f t="shared" si="2"/>
        <v>0.51111111111111107</v>
      </c>
      <c r="Z54" s="95">
        <f t="shared" si="3"/>
        <v>750000</v>
      </c>
    </row>
    <row r="55" spans="1:26" x14ac:dyDescent="0.25">
      <c r="A55" s="59">
        <v>5</v>
      </c>
      <c r="B55" s="59">
        <v>2</v>
      </c>
      <c r="C55" s="59">
        <v>2</v>
      </c>
      <c r="D55" s="60">
        <v>31</v>
      </c>
      <c r="E55" s="61" t="s">
        <v>7</v>
      </c>
      <c r="F55" s="62" t="s">
        <v>66</v>
      </c>
      <c r="G55" s="98">
        <v>3000000</v>
      </c>
      <c r="H55" s="98">
        <v>1250000</v>
      </c>
      <c r="I55" s="98">
        <v>250000</v>
      </c>
      <c r="J55" s="98">
        <v>250000</v>
      </c>
      <c r="K55" s="98">
        <v>250000</v>
      </c>
      <c r="L55" s="98">
        <v>0</v>
      </c>
      <c r="M55" s="98">
        <v>0</v>
      </c>
      <c r="N55" s="98">
        <v>0</v>
      </c>
      <c r="O55" s="98">
        <v>0</v>
      </c>
      <c r="P55" s="98">
        <v>0</v>
      </c>
      <c r="Q55" s="98">
        <v>0</v>
      </c>
      <c r="R55" s="98">
        <v>0</v>
      </c>
      <c r="S55" s="98">
        <v>0</v>
      </c>
      <c r="T55" s="98"/>
      <c r="U55" s="98">
        <f t="shared" si="4"/>
        <v>750000</v>
      </c>
      <c r="V55" s="91">
        <f t="shared" si="1"/>
        <v>500000</v>
      </c>
      <c r="W55" s="143">
        <f t="shared" si="2"/>
        <v>0.6</v>
      </c>
      <c r="Z55" s="95">
        <f t="shared" si="3"/>
        <v>750000</v>
      </c>
    </row>
    <row r="56" spans="1:26" ht="28.5" x14ac:dyDescent="0.25">
      <c r="A56" s="63" t="s">
        <v>34</v>
      </c>
      <c r="B56" s="63" t="s">
        <v>31</v>
      </c>
      <c r="C56" s="63" t="s">
        <v>31</v>
      </c>
      <c r="D56" s="60">
        <v>31</v>
      </c>
      <c r="E56" s="61" t="s">
        <v>8</v>
      </c>
      <c r="F56" s="62" t="s">
        <v>67</v>
      </c>
      <c r="G56" s="98">
        <v>10000000</v>
      </c>
      <c r="H56" s="98">
        <v>10000000</v>
      </c>
      <c r="I56" s="98">
        <v>0</v>
      </c>
      <c r="J56" s="98">
        <v>0</v>
      </c>
      <c r="K56" s="98">
        <v>0</v>
      </c>
      <c r="L56" s="98">
        <v>0</v>
      </c>
      <c r="M56" s="98">
        <v>0</v>
      </c>
      <c r="N56" s="98">
        <v>0</v>
      </c>
      <c r="O56" s="98">
        <v>5000000</v>
      </c>
      <c r="P56" s="98">
        <v>0</v>
      </c>
      <c r="Q56" s="98">
        <v>0</v>
      </c>
      <c r="R56" s="98">
        <v>0</v>
      </c>
      <c r="S56" s="98">
        <v>0</v>
      </c>
      <c r="T56" s="98"/>
      <c r="U56" s="98">
        <f t="shared" si="4"/>
        <v>5000000</v>
      </c>
      <c r="V56" s="91">
        <f t="shared" si="1"/>
        <v>5000000</v>
      </c>
      <c r="W56" s="143">
        <f t="shared" si="2"/>
        <v>0.5</v>
      </c>
      <c r="Z56" s="95">
        <f t="shared" si="3"/>
        <v>0</v>
      </c>
    </row>
    <row r="57" spans="1:26" ht="60" x14ac:dyDescent="0.25">
      <c r="A57" s="64">
        <v>5</v>
      </c>
      <c r="B57" s="11">
        <v>2</v>
      </c>
      <c r="C57" s="11">
        <v>2</v>
      </c>
      <c r="D57" s="25" t="s">
        <v>39</v>
      </c>
      <c r="E57" s="25"/>
      <c r="F57" s="65" t="s">
        <v>40</v>
      </c>
      <c r="G57" s="90">
        <f>G58</f>
        <v>4151200</v>
      </c>
      <c r="H57" s="90">
        <v>8226800</v>
      </c>
      <c r="I57" s="90">
        <v>0</v>
      </c>
      <c r="J57" s="90">
        <v>0</v>
      </c>
      <c r="K57" s="90">
        <v>0</v>
      </c>
      <c r="L57" s="90">
        <v>4151200</v>
      </c>
      <c r="M57" s="90">
        <v>0</v>
      </c>
      <c r="N57" s="90">
        <v>0</v>
      </c>
      <c r="O57" s="90">
        <v>0</v>
      </c>
      <c r="P57" s="90">
        <v>0</v>
      </c>
      <c r="Q57" s="90">
        <v>0</v>
      </c>
      <c r="R57" s="90">
        <v>0</v>
      </c>
      <c r="S57" s="90">
        <v>5522727</v>
      </c>
      <c r="T57" s="90"/>
      <c r="U57" s="90">
        <f t="shared" si="4"/>
        <v>9673927</v>
      </c>
      <c r="V57" s="91">
        <f t="shared" si="1"/>
        <v>-1447127</v>
      </c>
      <c r="W57" s="143">
        <f t="shared" si="2"/>
        <v>1.1759039966937326</v>
      </c>
      <c r="Z57" s="95">
        <f t="shared" si="3"/>
        <v>4151200</v>
      </c>
    </row>
    <row r="58" spans="1:26" ht="42.75" x14ac:dyDescent="0.25">
      <c r="A58" s="7">
        <v>5</v>
      </c>
      <c r="B58" s="45">
        <v>2</v>
      </c>
      <c r="C58" s="45">
        <v>2</v>
      </c>
      <c r="D58" s="28" t="s">
        <v>39</v>
      </c>
      <c r="E58" s="28" t="s">
        <v>6</v>
      </c>
      <c r="F58" s="54" t="s">
        <v>41</v>
      </c>
      <c r="G58" s="94">
        <v>4151200</v>
      </c>
      <c r="H58" s="94">
        <f>H57</f>
        <v>8226800</v>
      </c>
      <c r="I58" s="94">
        <v>0</v>
      </c>
      <c r="J58" s="94">
        <v>0</v>
      </c>
      <c r="K58" s="94">
        <v>0</v>
      </c>
      <c r="L58" s="94">
        <v>4151200</v>
      </c>
      <c r="M58" s="94">
        <v>0</v>
      </c>
      <c r="N58" s="94">
        <v>0</v>
      </c>
      <c r="O58" s="94">
        <v>0</v>
      </c>
      <c r="P58" s="94">
        <v>0</v>
      </c>
      <c r="Q58" s="94">
        <v>0</v>
      </c>
      <c r="R58" s="94">
        <v>0</v>
      </c>
      <c r="S58" s="94">
        <v>5522727</v>
      </c>
      <c r="T58" s="94"/>
      <c r="U58" s="94">
        <f t="shared" si="4"/>
        <v>9673927</v>
      </c>
      <c r="V58" s="91">
        <f t="shared" si="1"/>
        <v>-1447127</v>
      </c>
      <c r="W58" s="143">
        <f t="shared" si="2"/>
        <v>1.1759039966937326</v>
      </c>
      <c r="Z58" s="95">
        <f t="shared" si="3"/>
        <v>4151200</v>
      </c>
    </row>
    <row r="59" spans="1:26" x14ac:dyDescent="0.25">
      <c r="A59" s="7"/>
      <c r="B59" s="45"/>
      <c r="C59" s="45"/>
      <c r="D59" s="28"/>
      <c r="E59" s="28"/>
      <c r="F59" s="54"/>
      <c r="G59" s="94"/>
      <c r="H59" s="94"/>
      <c r="I59" s="94"/>
      <c r="J59" s="94"/>
      <c r="K59" s="94"/>
      <c r="L59" s="94"/>
      <c r="M59" s="94"/>
      <c r="N59" s="94"/>
      <c r="O59" s="94"/>
      <c r="P59" s="94"/>
      <c r="Q59" s="94"/>
      <c r="R59" s="94"/>
      <c r="S59" s="94"/>
      <c r="T59" s="94"/>
      <c r="U59" s="94">
        <f t="shared" si="4"/>
        <v>0</v>
      </c>
      <c r="V59" s="91">
        <f t="shared" si="1"/>
        <v>0</v>
      </c>
      <c r="W59" s="143" t="e">
        <f t="shared" si="2"/>
        <v>#DIV/0!</v>
      </c>
      <c r="Z59" s="95">
        <f t="shared" si="3"/>
        <v>0</v>
      </c>
    </row>
    <row r="60" spans="1:26" x14ac:dyDescent="0.25">
      <c r="A60" s="33" t="s">
        <v>34</v>
      </c>
      <c r="B60" s="66" t="s">
        <v>31</v>
      </c>
      <c r="C60" s="66" t="s">
        <v>32</v>
      </c>
      <c r="D60" s="51"/>
      <c r="E60" s="51"/>
      <c r="F60" s="35" t="s">
        <v>52</v>
      </c>
      <c r="G60" s="95">
        <f>G61+G64+G67+G70+G75</f>
        <v>184950000</v>
      </c>
      <c r="H60" s="95">
        <v>205550000</v>
      </c>
      <c r="I60" s="95">
        <v>0</v>
      </c>
      <c r="J60" s="95">
        <v>0</v>
      </c>
      <c r="K60" s="95">
        <v>21600000</v>
      </c>
      <c r="L60" s="95">
        <v>22500000</v>
      </c>
      <c r="M60" s="95">
        <v>4224000</v>
      </c>
      <c r="N60" s="95">
        <v>20592000</v>
      </c>
      <c r="O60" s="95">
        <v>35200000</v>
      </c>
      <c r="P60" s="95">
        <v>0</v>
      </c>
      <c r="Q60" s="95">
        <v>0</v>
      </c>
      <c r="R60" s="95">
        <v>0</v>
      </c>
      <c r="S60" s="95">
        <v>38565340</v>
      </c>
      <c r="T60" s="95"/>
      <c r="U60" s="95">
        <f t="shared" si="4"/>
        <v>142681340</v>
      </c>
      <c r="V60" s="91">
        <f t="shared" si="1"/>
        <v>62868660</v>
      </c>
      <c r="W60" s="143">
        <f t="shared" si="2"/>
        <v>0.69414419849185116</v>
      </c>
      <c r="Z60" s="95">
        <f t="shared" si="3"/>
        <v>68916000</v>
      </c>
    </row>
    <row r="61" spans="1:26" ht="45" x14ac:dyDescent="0.25">
      <c r="A61" s="66" t="s">
        <v>34</v>
      </c>
      <c r="B61" s="66" t="s">
        <v>31</v>
      </c>
      <c r="C61" s="66" t="s">
        <v>32</v>
      </c>
      <c r="D61" s="58" t="s">
        <v>77</v>
      </c>
      <c r="E61" s="82"/>
      <c r="F61" s="55" t="s">
        <v>30</v>
      </c>
      <c r="G61" s="95">
        <f>G62+G63</f>
        <v>29600000</v>
      </c>
      <c r="H61" s="95">
        <f>G61</f>
        <v>29600000</v>
      </c>
      <c r="I61" s="95">
        <v>0</v>
      </c>
      <c r="J61" s="95">
        <v>0</v>
      </c>
      <c r="K61" s="95">
        <v>6600000</v>
      </c>
      <c r="L61" s="95">
        <v>22500000</v>
      </c>
      <c r="M61" s="95">
        <v>0</v>
      </c>
      <c r="N61" s="95">
        <v>0</v>
      </c>
      <c r="O61" s="95">
        <v>0</v>
      </c>
      <c r="P61" s="95">
        <v>0</v>
      </c>
      <c r="Q61" s="95">
        <v>0</v>
      </c>
      <c r="R61" s="95">
        <v>0</v>
      </c>
      <c r="S61" s="95">
        <v>4003977</v>
      </c>
      <c r="T61" s="95"/>
      <c r="U61" s="95">
        <f t="shared" si="4"/>
        <v>33103977</v>
      </c>
      <c r="V61" s="91">
        <f t="shared" si="1"/>
        <v>-3503977</v>
      </c>
      <c r="W61" s="143">
        <f t="shared" si="2"/>
        <v>1.1183776013513513</v>
      </c>
      <c r="Z61" s="95">
        <f t="shared" si="3"/>
        <v>29100000</v>
      </c>
    </row>
    <row r="62" spans="1:26" ht="57" x14ac:dyDescent="0.25">
      <c r="A62" s="45" t="s">
        <v>34</v>
      </c>
      <c r="B62" s="45" t="s">
        <v>31</v>
      </c>
      <c r="C62" s="45" t="s">
        <v>32</v>
      </c>
      <c r="D62" s="56" t="s">
        <v>77</v>
      </c>
      <c r="E62" s="67" t="s">
        <v>14</v>
      </c>
      <c r="F62" s="68" t="s">
        <v>53</v>
      </c>
      <c r="G62" s="94">
        <v>8000000</v>
      </c>
      <c r="H62" s="94">
        <f>G62</f>
        <v>8000000</v>
      </c>
      <c r="I62" s="94">
        <v>0</v>
      </c>
      <c r="J62" s="94">
        <v>0</v>
      </c>
      <c r="K62" s="94">
        <v>0</v>
      </c>
      <c r="L62" s="94">
        <v>8000000</v>
      </c>
      <c r="M62" s="94">
        <v>0</v>
      </c>
      <c r="N62" s="94">
        <v>0</v>
      </c>
      <c r="O62" s="94">
        <v>0</v>
      </c>
      <c r="P62" s="94">
        <v>0</v>
      </c>
      <c r="Q62" s="94">
        <v>0</v>
      </c>
      <c r="R62" s="94">
        <v>0</v>
      </c>
      <c r="S62" s="94">
        <v>0</v>
      </c>
      <c r="T62" s="94"/>
      <c r="U62" s="94">
        <f t="shared" si="4"/>
        <v>8000000</v>
      </c>
      <c r="V62" s="91">
        <f t="shared" si="1"/>
        <v>0</v>
      </c>
      <c r="W62" s="143">
        <f t="shared" si="2"/>
        <v>1</v>
      </c>
      <c r="Z62" s="95">
        <f t="shared" si="3"/>
        <v>8000000</v>
      </c>
    </row>
    <row r="63" spans="1:26" ht="42.75" x14ac:dyDescent="0.25">
      <c r="A63" s="7" t="s">
        <v>34</v>
      </c>
      <c r="B63" s="45" t="s">
        <v>31</v>
      </c>
      <c r="C63" s="45" t="s">
        <v>32</v>
      </c>
      <c r="D63" s="28" t="s">
        <v>77</v>
      </c>
      <c r="E63" s="28" t="s">
        <v>9</v>
      </c>
      <c r="F63" s="32" t="s">
        <v>54</v>
      </c>
      <c r="G63" s="94">
        <v>21600000</v>
      </c>
      <c r="H63" s="94">
        <f>G63</f>
        <v>21600000</v>
      </c>
      <c r="I63" s="94">
        <v>0</v>
      </c>
      <c r="J63" s="94">
        <v>0</v>
      </c>
      <c r="K63" s="94">
        <v>6600000</v>
      </c>
      <c r="L63" s="94">
        <v>14500000</v>
      </c>
      <c r="M63" s="94">
        <v>0</v>
      </c>
      <c r="N63" s="94">
        <v>0</v>
      </c>
      <c r="O63" s="94">
        <v>0</v>
      </c>
      <c r="P63" s="94">
        <v>0</v>
      </c>
      <c r="Q63" s="94">
        <v>0</v>
      </c>
      <c r="R63" s="94">
        <v>0</v>
      </c>
      <c r="S63" s="94">
        <v>4003977</v>
      </c>
      <c r="T63" s="94"/>
      <c r="U63" s="94">
        <f t="shared" si="4"/>
        <v>25103977</v>
      </c>
      <c r="V63" s="91">
        <f t="shared" si="1"/>
        <v>-3503977</v>
      </c>
      <c r="W63" s="143">
        <f t="shared" si="2"/>
        <v>1.1622211574074075</v>
      </c>
      <c r="Z63" s="95">
        <f t="shared" si="3"/>
        <v>21100000</v>
      </c>
    </row>
    <row r="64" spans="1:26" ht="45" x14ac:dyDescent="0.25">
      <c r="A64" s="64" t="s">
        <v>34</v>
      </c>
      <c r="B64" s="23" t="s">
        <v>31</v>
      </c>
      <c r="C64" s="23" t="s">
        <v>32</v>
      </c>
      <c r="D64" s="69" t="s">
        <v>78</v>
      </c>
      <c r="E64" s="23"/>
      <c r="F64" s="65" t="s">
        <v>55</v>
      </c>
      <c r="G64" s="90">
        <f>G65+G66</f>
        <v>45350000</v>
      </c>
      <c r="H64" s="90">
        <v>85950000</v>
      </c>
      <c r="I64" s="90">
        <v>0</v>
      </c>
      <c r="J64" s="90">
        <v>0</v>
      </c>
      <c r="K64" s="90">
        <v>0</v>
      </c>
      <c r="L64" s="90">
        <v>0</v>
      </c>
      <c r="M64" s="90">
        <v>0</v>
      </c>
      <c r="N64" s="90">
        <v>20592000</v>
      </c>
      <c r="O64" s="90">
        <v>24750000</v>
      </c>
      <c r="P64" s="90">
        <v>0</v>
      </c>
      <c r="Q64" s="90">
        <v>0</v>
      </c>
      <c r="R64" s="90">
        <v>0</v>
      </c>
      <c r="S64" s="90">
        <v>0</v>
      </c>
      <c r="T64" s="90"/>
      <c r="U64" s="90">
        <f t="shared" si="4"/>
        <v>45342000</v>
      </c>
      <c r="V64" s="91">
        <f t="shared" si="1"/>
        <v>40608000</v>
      </c>
      <c r="W64" s="143">
        <f t="shared" si="2"/>
        <v>0.52753926701570686</v>
      </c>
      <c r="Z64" s="95">
        <f t="shared" si="3"/>
        <v>20592000</v>
      </c>
    </row>
    <row r="65" spans="1:265" ht="28.5" x14ac:dyDescent="0.25">
      <c r="A65" s="7" t="s">
        <v>34</v>
      </c>
      <c r="B65" s="31" t="s">
        <v>31</v>
      </c>
      <c r="C65" s="31" t="s">
        <v>32</v>
      </c>
      <c r="D65" s="31" t="s">
        <v>78</v>
      </c>
      <c r="E65" s="31" t="s">
        <v>6</v>
      </c>
      <c r="F65" s="54" t="s">
        <v>56</v>
      </c>
      <c r="G65" s="94">
        <v>30350000</v>
      </c>
      <c r="H65" s="94">
        <v>70950000</v>
      </c>
      <c r="I65" s="94">
        <v>0</v>
      </c>
      <c r="J65" s="94">
        <v>0</v>
      </c>
      <c r="K65" s="94">
        <v>0</v>
      </c>
      <c r="L65" s="94">
        <v>0</v>
      </c>
      <c r="M65" s="94">
        <v>0</v>
      </c>
      <c r="N65" s="94">
        <v>5592000</v>
      </c>
      <c r="O65" s="94">
        <v>24750000</v>
      </c>
      <c r="P65" s="94">
        <v>0</v>
      </c>
      <c r="Q65" s="94">
        <v>0</v>
      </c>
      <c r="R65" s="94">
        <v>0</v>
      </c>
      <c r="S65" s="94">
        <v>0</v>
      </c>
      <c r="T65" s="94"/>
      <c r="U65" s="94">
        <f t="shared" si="4"/>
        <v>30342000</v>
      </c>
      <c r="V65" s="91">
        <f t="shared" si="1"/>
        <v>40608000</v>
      </c>
      <c r="W65" s="143">
        <f t="shared" si="2"/>
        <v>0.42765327695560251</v>
      </c>
      <c r="Z65" s="95">
        <f t="shared" si="3"/>
        <v>5592000</v>
      </c>
    </row>
    <row r="66" spans="1:265" ht="57" x14ac:dyDescent="0.25">
      <c r="A66" s="36" t="s">
        <v>34</v>
      </c>
      <c r="B66" s="37" t="s">
        <v>31</v>
      </c>
      <c r="C66" s="37" t="s">
        <v>32</v>
      </c>
      <c r="D66" s="37" t="s">
        <v>78</v>
      </c>
      <c r="E66" s="38" t="s">
        <v>10</v>
      </c>
      <c r="F66" s="57" t="s">
        <v>79</v>
      </c>
      <c r="G66" s="98">
        <v>15000000</v>
      </c>
      <c r="H66" s="98">
        <f>G66</f>
        <v>15000000</v>
      </c>
      <c r="I66" s="98">
        <v>0</v>
      </c>
      <c r="J66" s="98">
        <v>0</v>
      </c>
      <c r="K66" s="98">
        <v>0</v>
      </c>
      <c r="L66" s="98">
        <v>0</v>
      </c>
      <c r="M66" s="98">
        <v>0</v>
      </c>
      <c r="N66" s="98">
        <v>15000000</v>
      </c>
      <c r="O66" s="98">
        <v>0</v>
      </c>
      <c r="P66" s="98">
        <v>0</v>
      </c>
      <c r="Q66" s="98">
        <v>0</v>
      </c>
      <c r="R66" s="98">
        <v>0</v>
      </c>
      <c r="S66" s="98">
        <v>0</v>
      </c>
      <c r="T66" s="98"/>
      <c r="U66" s="98">
        <f t="shared" si="4"/>
        <v>15000000</v>
      </c>
      <c r="V66" s="91">
        <f t="shared" si="1"/>
        <v>0</v>
      </c>
      <c r="W66" s="143">
        <f t="shared" si="2"/>
        <v>1</v>
      </c>
      <c r="Z66" s="95">
        <f t="shared" si="3"/>
        <v>15000000</v>
      </c>
    </row>
    <row r="67" spans="1:265" ht="45" x14ac:dyDescent="0.25">
      <c r="A67" s="48" t="s">
        <v>34</v>
      </c>
      <c r="B67" s="80" t="s">
        <v>31</v>
      </c>
      <c r="C67" s="80" t="s">
        <v>32</v>
      </c>
      <c r="D67" s="34" t="s">
        <v>80</v>
      </c>
      <c r="E67" s="53"/>
      <c r="F67" s="35" t="s">
        <v>81</v>
      </c>
      <c r="G67" s="95">
        <f>G68+G69</f>
        <v>47000000</v>
      </c>
      <c r="H67" s="95">
        <v>32500000</v>
      </c>
      <c r="I67" s="95">
        <v>0</v>
      </c>
      <c r="J67" s="95">
        <v>0</v>
      </c>
      <c r="K67" s="95">
        <v>0</v>
      </c>
      <c r="L67" s="95">
        <v>0</v>
      </c>
      <c r="M67" s="95">
        <v>4224000</v>
      </c>
      <c r="N67" s="95">
        <v>0</v>
      </c>
      <c r="O67" s="95">
        <v>10450000</v>
      </c>
      <c r="P67" s="95">
        <v>0</v>
      </c>
      <c r="Q67" s="95">
        <v>0</v>
      </c>
      <c r="R67" s="95">
        <v>0</v>
      </c>
      <c r="S67" s="95">
        <v>2319545</v>
      </c>
      <c r="T67" s="95"/>
      <c r="U67" s="95">
        <f t="shared" si="4"/>
        <v>16993545</v>
      </c>
      <c r="V67" s="91">
        <f t="shared" si="1"/>
        <v>15506455</v>
      </c>
      <c r="W67" s="143">
        <f t="shared" si="2"/>
        <v>0.5228783076923077</v>
      </c>
      <c r="Z67" s="95">
        <f t="shared" si="3"/>
        <v>4224000</v>
      </c>
    </row>
    <row r="68" spans="1:265" ht="42.75" x14ac:dyDescent="0.25">
      <c r="A68" s="43" t="s">
        <v>34</v>
      </c>
      <c r="B68" s="44" t="s">
        <v>31</v>
      </c>
      <c r="C68" s="44" t="s">
        <v>32</v>
      </c>
      <c r="D68" s="37" t="s">
        <v>80</v>
      </c>
      <c r="E68" s="38" t="s">
        <v>6</v>
      </c>
      <c r="F68" s="40" t="s">
        <v>82</v>
      </c>
      <c r="G68" s="98">
        <v>42000000</v>
      </c>
      <c r="H68" s="98">
        <v>30000000</v>
      </c>
      <c r="I68" s="98">
        <v>0</v>
      </c>
      <c r="J68" s="98">
        <v>0</v>
      </c>
      <c r="K68" s="98">
        <v>0</v>
      </c>
      <c r="L68" s="98">
        <v>0</v>
      </c>
      <c r="M68" s="98">
        <v>4224000</v>
      </c>
      <c r="N68" s="98">
        <v>0</v>
      </c>
      <c r="O68" s="98">
        <v>10450000</v>
      </c>
      <c r="P68" s="98">
        <v>0</v>
      </c>
      <c r="Q68" s="98">
        <v>0</v>
      </c>
      <c r="R68" s="98">
        <v>0</v>
      </c>
      <c r="S68" s="98">
        <v>0</v>
      </c>
      <c r="T68" s="98"/>
      <c r="U68" s="98">
        <f t="shared" si="4"/>
        <v>14674000</v>
      </c>
      <c r="V68" s="91">
        <f t="shared" si="1"/>
        <v>15326000</v>
      </c>
      <c r="W68" s="143">
        <f t="shared" si="2"/>
        <v>0.48913333333333331</v>
      </c>
      <c r="Z68" s="95">
        <f t="shared" si="3"/>
        <v>4224000</v>
      </c>
    </row>
    <row r="69" spans="1:265" ht="57" x14ac:dyDescent="0.25">
      <c r="A69" s="26" t="s">
        <v>34</v>
      </c>
      <c r="B69" s="30" t="s">
        <v>31</v>
      </c>
      <c r="C69" s="30" t="s">
        <v>32</v>
      </c>
      <c r="D69" s="31" t="s">
        <v>80</v>
      </c>
      <c r="E69" s="52" t="s">
        <v>9</v>
      </c>
      <c r="F69" s="54" t="s">
        <v>83</v>
      </c>
      <c r="G69" s="94">
        <v>5000000</v>
      </c>
      <c r="H69" s="94">
        <v>2500000</v>
      </c>
      <c r="I69" s="102">
        <v>0</v>
      </c>
      <c r="J69" s="102">
        <v>0</v>
      </c>
      <c r="K69" s="102">
        <v>0</v>
      </c>
      <c r="L69" s="102">
        <v>0</v>
      </c>
      <c r="M69" s="102">
        <v>0</v>
      </c>
      <c r="N69" s="102">
        <v>0</v>
      </c>
      <c r="O69" s="102">
        <v>0</v>
      </c>
      <c r="P69" s="102">
        <v>0</v>
      </c>
      <c r="Q69" s="102">
        <v>0</v>
      </c>
      <c r="R69" s="102">
        <v>0</v>
      </c>
      <c r="S69" s="102">
        <v>2319545</v>
      </c>
      <c r="T69" s="102"/>
      <c r="U69" s="102">
        <f t="shared" si="4"/>
        <v>2319545</v>
      </c>
      <c r="V69" s="91">
        <f t="shared" si="1"/>
        <v>180455</v>
      </c>
      <c r="W69" s="143">
        <f t="shared" si="2"/>
        <v>0.92781800000000003</v>
      </c>
      <c r="Z69" s="95">
        <f t="shared" si="3"/>
        <v>0</v>
      </c>
    </row>
    <row r="70" spans="1:265" ht="45" x14ac:dyDescent="0.25">
      <c r="A70" s="49">
        <v>5</v>
      </c>
      <c r="B70" s="80">
        <v>2</v>
      </c>
      <c r="C70" s="80">
        <v>3</v>
      </c>
      <c r="D70" s="34" t="s">
        <v>38</v>
      </c>
      <c r="E70" s="53"/>
      <c r="F70" s="35" t="s">
        <v>85</v>
      </c>
      <c r="G70" s="95">
        <f>G71</f>
        <v>48000000</v>
      </c>
      <c r="H70" s="95">
        <v>10000000</v>
      </c>
      <c r="I70" s="95">
        <v>0</v>
      </c>
      <c r="J70" s="95">
        <v>0</v>
      </c>
      <c r="K70" s="95">
        <v>0</v>
      </c>
      <c r="L70" s="95">
        <v>0</v>
      </c>
      <c r="M70" s="95">
        <v>0</v>
      </c>
      <c r="N70" s="95">
        <v>0</v>
      </c>
      <c r="O70" s="95">
        <v>0</v>
      </c>
      <c r="P70" s="95">
        <v>0</v>
      </c>
      <c r="Q70" s="95">
        <v>0</v>
      </c>
      <c r="R70" s="95">
        <v>0</v>
      </c>
      <c r="S70" s="95">
        <v>0</v>
      </c>
      <c r="T70" s="95"/>
      <c r="U70" s="95">
        <f t="shared" si="4"/>
        <v>0</v>
      </c>
      <c r="V70" s="91">
        <f t="shared" si="1"/>
        <v>10000000</v>
      </c>
      <c r="W70" s="143">
        <f t="shared" si="2"/>
        <v>0</v>
      </c>
      <c r="Z70" s="95">
        <f t="shared" si="3"/>
        <v>0</v>
      </c>
    </row>
    <row r="71" spans="1:265" ht="28.5" x14ac:dyDescent="0.25">
      <c r="A71" s="70">
        <v>5</v>
      </c>
      <c r="B71" s="70">
        <v>2</v>
      </c>
      <c r="C71" s="70">
        <v>3</v>
      </c>
      <c r="D71" s="56" t="s">
        <v>38</v>
      </c>
      <c r="E71" s="56" t="s">
        <v>84</v>
      </c>
      <c r="F71" s="57" t="s">
        <v>89</v>
      </c>
      <c r="G71" s="94">
        <v>48000000</v>
      </c>
      <c r="H71" s="94">
        <f>H70</f>
        <v>10000000</v>
      </c>
      <c r="I71" s="108">
        <v>0</v>
      </c>
      <c r="J71" s="108">
        <v>0</v>
      </c>
      <c r="K71" s="108">
        <v>0</v>
      </c>
      <c r="L71" s="108">
        <v>0</v>
      </c>
      <c r="M71" s="107">
        <v>0</v>
      </c>
      <c r="N71" s="94">
        <v>0</v>
      </c>
      <c r="O71" s="94">
        <v>0</v>
      </c>
      <c r="P71" s="94">
        <v>0</v>
      </c>
      <c r="Q71" s="94">
        <v>0</v>
      </c>
      <c r="R71" s="108">
        <v>0</v>
      </c>
      <c r="S71" s="94">
        <v>0</v>
      </c>
      <c r="T71" s="94"/>
      <c r="U71" s="94">
        <f t="shared" si="4"/>
        <v>0</v>
      </c>
      <c r="V71" s="91">
        <f t="shared" si="1"/>
        <v>10000000</v>
      </c>
      <c r="W71" s="143">
        <f t="shared" si="2"/>
        <v>0</v>
      </c>
      <c r="Z71" s="95">
        <f t="shared" si="3"/>
        <v>0</v>
      </c>
    </row>
    <row r="72" spans="1:265" ht="28.5" x14ac:dyDescent="0.25">
      <c r="A72" s="111">
        <v>5</v>
      </c>
      <c r="B72" s="111">
        <v>2</v>
      </c>
      <c r="C72" s="111">
        <v>3</v>
      </c>
      <c r="D72" s="112" t="s">
        <v>106</v>
      </c>
      <c r="E72" s="112"/>
      <c r="F72" s="113" t="s">
        <v>107</v>
      </c>
      <c r="G72" s="101">
        <v>0</v>
      </c>
      <c r="H72" s="101">
        <v>25000000</v>
      </c>
      <c r="I72" s="95">
        <v>0</v>
      </c>
      <c r="J72" s="95">
        <v>0</v>
      </c>
      <c r="K72" s="95">
        <v>0</v>
      </c>
      <c r="L72" s="95">
        <v>0</v>
      </c>
      <c r="M72" s="101">
        <v>0</v>
      </c>
      <c r="N72" s="101">
        <v>0</v>
      </c>
      <c r="O72" s="101">
        <v>0</v>
      </c>
      <c r="P72" s="101">
        <v>0</v>
      </c>
      <c r="Q72" s="101">
        <v>0</v>
      </c>
      <c r="R72" s="95">
        <v>0</v>
      </c>
      <c r="S72" s="101">
        <v>24741818</v>
      </c>
      <c r="T72" s="101"/>
      <c r="U72" s="101"/>
      <c r="V72" s="91">
        <f t="shared" si="1"/>
        <v>25000000</v>
      </c>
      <c r="W72" s="143">
        <f t="shared" si="2"/>
        <v>0</v>
      </c>
      <c r="Z72" s="95"/>
    </row>
    <row r="73" spans="1:265" x14ac:dyDescent="0.25">
      <c r="A73" s="70">
        <v>5</v>
      </c>
      <c r="B73" s="70">
        <v>2</v>
      </c>
      <c r="C73" s="70">
        <v>3</v>
      </c>
      <c r="D73" s="56" t="s">
        <v>106</v>
      </c>
      <c r="E73" s="56" t="s">
        <v>7</v>
      </c>
      <c r="F73" s="57" t="s">
        <v>108</v>
      </c>
      <c r="G73" s="94">
        <v>0</v>
      </c>
      <c r="H73" s="94">
        <v>20000000</v>
      </c>
      <c r="I73" s="108">
        <v>0</v>
      </c>
      <c r="J73" s="108">
        <v>0</v>
      </c>
      <c r="K73" s="108">
        <v>0</v>
      </c>
      <c r="L73" s="108">
        <v>0</v>
      </c>
      <c r="M73" s="107">
        <v>0</v>
      </c>
      <c r="N73" s="107">
        <v>0</v>
      </c>
      <c r="O73" s="107">
        <v>0</v>
      </c>
      <c r="P73" s="107">
        <v>0</v>
      </c>
      <c r="Q73" s="107">
        <v>0</v>
      </c>
      <c r="R73" s="108">
        <v>0</v>
      </c>
      <c r="S73" s="107">
        <v>19771364</v>
      </c>
      <c r="T73" s="107"/>
      <c r="U73" s="107"/>
      <c r="V73" s="91">
        <f t="shared" si="1"/>
        <v>20000000</v>
      </c>
      <c r="W73" s="143">
        <f t="shared" si="2"/>
        <v>0</v>
      </c>
      <c r="Z73" s="95"/>
    </row>
    <row r="74" spans="1:265" x14ac:dyDescent="0.25">
      <c r="A74" s="70">
        <v>5</v>
      </c>
      <c r="B74" s="70">
        <v>2</v>
      </c>
      <c r="C74" s="70">
        <v>3</v>
      </c>
      <c r="D74" s="56" t="s">
        <v>106</v>
      </c>
      <c r="E74" s="56" t="s">
        <v>8</v>
      </c>
      <c r="F74" s="57" t="s">
        <v>109</v>
      </c>
      <c r="G74" s="94">
        <v>0</v>
      </c>
      <c r="H74" s="94">
        <v>5000000</v>
      </c>
      <c r="I74" s="108">
        <v>0</v>
      </c>
      <c r="J74" s="108">
        <v>0</v>
      </c>
      <c r="K74" s="108">
        <v>0</v>
      </c>
      <c r="L74" s="108">
        <v>0</v>
      </c>
      <c r="M74" s="107">
        <v>0</v>
      </c>
      <c r="N74" s="107">
        <v>0</v>
      </c>
      <c r="O74" s="107">
        <v>0</v>
      </c>
      <c r="P74" s="107">
        <v>0</v>
      </c>
      <c r="Q74" s="107">
        <v>0</v>
      </c>
      <c r="R74" s="108"/>
      <c r="S74" s="107">
        <v>4970454</v>
      </c>
      <c r="T74" s="107"/>
      <c r="U74" s="107"/>
      <c r="V74" s="91">
        <f t="shared" si="1"/>
        <v>5000000</v>
      </c>
      <c r="W74" s="143">
        <f t="shared" si="2"/>
        <v>0</v>
      </c>
      <c r="Z74" s="95"/>
    </row>
    <row r="75" spans="1:265" ht="45" x14ac:dyDescent="0.25">
      <c r="A75" s="49">
        <v>5</v>
      </c>
      <c r="B75" s="49">
        <v>2</v>
      </c>
      <c r="C75" s="49">
        <v>3</v>
      </c>
      <c r="D75" s="49">
        <v>39</v>
      </c>
      <c r="E75" s="49"/>
      <c r="F75" s="71" t="s">
        <v>87</v>
      </c>
      <c r="G75" s="103">
        <f>G76</f>
        <v>15000000</v>
      </c>
      <c r="H75" s="103">
        <f>G75</f>
        <v>15000000</v>
      </c>
      <c r="I75" s="95">
        <v>0</v>
      </c>
      <c r="J75" s="95">
        <v>0</v>
      </c>
      <c r="K75" s="95">
        <v>15000000</v>
      </c>
      <c r="L75" s="95">
        <v>0</v>
      </c>
      <c r="M75" s="95">
        <v>0</v>
      </c>
      <c r="N75" s="95">
        <v>0</v>
      </c>
      <c r="O75" s="95">
        <v>0</v>
      </c>
      <c r="P75" s="95">
        <v>0</v>
      </c>
      <c r="Q75" s="95">
        <v>0</v>
      </c>
      <c r="R75" s="95"/>
      <c r="S75" s="95">
        <v>0</v>
      </c>
      <c r="T75" s="95"/>
      <c r="U75" s="95">
        <f t="shared" si="4"/>
        <v>15000000</v>
      </c>
      <c r="V75" s="91">
        <f t="shared" ref="V75:V79" si="5">H75-U75</f>
        <v>0</v>
      </c>
      <c r="W75" s="143">
        <f t="shared" ref="W75:W79" si="6">U75/H75</f>
        <v>1</v>
      </c>
      <c r="Z75" s="95">
        <f t="shared" si="3"/>
        <v>15000000</v>
      </c>
    </row>
    <row r="76" spans="1:265" ht="28.5" x14ac:dyDescent="0.25">
      <c r="A76" s="45">
        <v>5</v>
      </c>
      <c r="B76" s="45">
        <v>2</v>
      </c>
      <c r="C76" s="45">
        <v>3</v>
      </c>
      <c r="D76" s="45" t="s">
        <v>86</v>
      </c>
      <c r="E76" s="45" t="s">
        <v>14</v>
      </c>
      <c r="F76" s="29" t="s">
        <v>88</v>
      </c>
      <c r="G76" s="104">
        <v>15000000</v>
      </c>
      <c r="H76" s="104">
        <f>G76</f>
        <v>15000000</v>
      </c>
      <c r="I76" s="6">
        <v>0</v>
      </c>
      <c r="J76" s="6">
        <v>0</v>
      </c>
      <c r="K76" s="6">
        <v>15000000</v>
      </c>
      <c r="L76" s="6">
        <v>0</v>
      </c>
      <c r="M76" s="6">
        <v>0</v>
      </c>
      <c r="N76" s="6">
        <v>0</v>
      </c>
      <c r="O76" s="6">
        <v>0</v>
      </c>
      <c r="P76" s="6">
        <v>0</v>
      </c>
      <c r="Q76" s="6">
        <v>0</v>
      </c>
      <c r="R76" s="6"/>
      <c r="S76" s="6">
        <v>0</v>
      </c>
      <c r="T76" s="6"/>
      <c r="U76" s="6">
        <f t="shared" si="4"/>
        <v>15000000</v>
      </c>
      <c r="V76" s="91">
        <f t="shared" si="5"/>
        <v>0</v>
      </c>
      <c r="W76" s="143">
        <f t="shared" si="6"/>
        <v>1</v>
      </c>
      <c r="Z76" s="95">
        <f t="shared" si="3"/>
        <v>15000000</v>
      </c>
    </row>
    <row r="77" spans="1:265" ht="45" x14ac:dyDescent="0.25">
      <c r="A77" s="127" t="s">
        <v>34</v>
      </c>
      <c r="B77" s="127" t="s">
        <v>31</v>
      </c>
      <c r="C77" s="127" t="s">
        <v>32</v>
      </c>
      <c r="D77" s="127" t="s">
        <v>110</v>
      </c>
      <c r="E77" s="127"/>
      <c r="F77" s="128" t="s">
        <v>112</v>
      </c>
      <c r="G77" s="129">
        <v>0</v>
      </c>
      <c r="H77" s="130">
        <v>7500000</v>
      </c>
      <c r="I77" s="131">
        <v>0</v>
      </c>
      <c r="J77" s="131">
        <v>0</v>
      </c>
      <c r="K77" s="132"/>
      <c r="L77" s="132"/>
      <c r="M77" s="132"/>
      <c r="N77" s="132"/>
      <c r="O77" s="132"/>
      <c r="P77" s="132"/>
      <c r="Q77" s="132"/>
      <c r="R77" s="132"/>
      <c r="S77" s="132">
        <v>7500000</v>
      </c>
      <c r="T77" s="132"/>
      <c r="U77" s="132"/>
      <c r="V77" s="91">
        <f t="shared" si="5"/>
        <v>7500000</v>
      </c>
      <c r="W77" s="143">
        <f t="shared" si="6"/>
        <v>0</v>
      </c>
    </row>
    <row r="78" spans="1:265" ht="30" x14ac:dyDescent="0.25">
      <c r="A78" s="117" t="s">
        <v>34</v>
      </c>
      <c r="B78" s="117" t="s">
        <v>31</v>
      </c>
      <c r="C78" s="117" t="s">
        <v>32</v>
      </c>
      <c r="D78" s="117" t="s">
        <v>110</v>
      </c>
      <c r="E78" s="117" t="s">
        <v>111</v>
      </c>
      <c r="F78" s="118" t="s">
        <v>113</v>
      </c>
      <c r="G78" s="104">
        <v>0</v>
      </c>
      <c r="H78" s="126">
        <v>7500000</v>
      </c>
      <c r="I78" s="6">
        <v>0</v>
      </c>
      <c r="J78" s="6">
        <v>0</v>
      </c>
      <c r="K78" s="119"/>
      <c r="L78" s="119"/>
      <c r="M78" s="119"/>
      <c r="N78" s="119"/>
      <c r="O78" s="119"/>
      <c r="P78" s="119"/>
      <c r="Q78" s="119"/>
      <c r="R78" s="119"/>
      <c r="S78" s="119">
        <v>0</v>
      </c>
      <c r="T78" s="119"/>
      <c r="U78" s="119"/>
      <c r="V78" s="91">
        <f t="shared" si="5"/>
        <v>7500000</v>
      </c>
      <c r="W78" s="143">
        <f t="shared" si="6"/>
        <v>0</v>
      </c>
    </row>
    <row r="79" spans="1:265" s="125" customFormat="1" x14ac:dyDescent="0.25">
      <c r="A79" s="114" t="s">
        <v>34</v>
      </c>
      <c r="B79" s="114" t="s">
        <v>31</v>
      </c>
      <c r="C79" s="114" t="s">
        <v>32</v>
      </c>
      <c r="D79" s="114" t="s">
        <v>110</v>
      </c>
      <c r="E79" s="114" t="s">
        <v>111</v>
      </c>
      <c r="F79" s="115" t="s">
        <v>114</v>
      </c>
      <c r="G79" s="104">
        <v>0</v>
      </c>
      <c r="H79" s="126">
        <v>7500000</v>
      </c>
      <c r="I79" s="6">
        <v>0</v>
      </c>
      <c r="J79" s="6">
        <v>0</v>
      </c>
      <c r="K79" s="116"/>
      <c r="L79" s="116"/>
      <c r="M79" s="116"/>
      <c r="N79" s="116"/>
      <c r="O79" s="116"/>
      <c r="P79" s="116"/>
      <c r="Q79" s="116"/>
      <c r="R79" s="116"/>
      <c r="S79" s="116">
        <v>7500000</v>
      </c>
      <c r="T79" s="116"/>
      <c r="U79" s="116"/>
      <c r="V79" s="91">
        <f t="shared" si="5"/>
        <v>7500000</v>
      </c>
      <c r="W79" s="143">
        <f t="shared" si="6"/>
        <v>0</v>
      </c>
      <c r="X79" s="116"/>
      <c r="Y79" s="116"/>
      <c r="Z79" s="116"/>
      <c r="AA79" s="116"/>
      <c r="AB79" s="116"/>
      <c r="AC79" s="116"/>
      <c r="AD79" s="116"/>
      <c r="AE79" s="116"/>
      <c r="AF79" s="116"/>
      <c r="AG79" s="124"/>
      <c r="AH79" s="116"/>
      <c r="AI79" s="116"/>
      <c r="AJ79" s="116"/>
      <c r="AK79" s="116"/>
      <c r="AL79" s="116"/>
      <c r="AM79" s="116"/>
      <c r="AN79" s="116"/>
      <c r="AO79" s="116"/>
      <c r="AP79" s="116"/>
      <c r="AQ79" s="116"/>
      <c r="AR79" s="116"/>
      <c r="AS79" s="116"/>
      <c r="AT79" s="116"/>
      <c r="AU79" s="116"/>
      <c r="AV79" s="116"/>
      <c r="AW79" s="116"/>
      <c r="AX79" s="116"/>
      <c r="AY79" s="116"/>
      <c r="AZ79" s="116"/>
      <c r="BA79" s="116"/>
      <c r="BB79" s="116"/>
      <c r="BC79" s="116"/>
      <c r="BD79" s="116"/>
      <c r="BE79" s="116"/>
      <c r="BF79" s="116"/>
      <c r="BG79" s="116"/>
      <c r="BH79" s="116"/>
      <c r="BI79" s="116"/>
      <c r="BJ79" s="116"/>
      <c r="BK79" s="116"/>
      <c r="BL79" s="116"/>
      <c r="BM79" s="116"/>
      <c r="BN79" s="116"/>
      <c r="BO79" s="116"/>
      <c r="BP79" s="116"/>
      <c r="BQ79" s="116"/>
      <c r="BR79" s="116"/>
      <c r="BS79" s="116"/>
      <c r="BT79" s="116"/>
      <c r="BU79" s="116"/>
      <c r="BV79" s="116"/>
      <c r="BW79" s="116"/>
      <c r="BX79" s="116"/>
      <c r="BY79" s="116"/>
      <c r="BZ79" s="116"/>
      <c r="CA79" s="116"/>
      <c r="CB79" s="116"/>
      <c r="CC79" s="116"/>
      <c r="CD79" s="116"/>
      <c r="CE79" s="116"/>
      <c r="CF79" s="116"/>
      <c r="CG79" s="116"/>
      <c r="CH79" s="116"/>
      <c r="CI79" s="116"/>
      <c r="CJ79" s="116"/>
      <c r="CK79" s="116"/>
      <c r="CL79" s="116"/>
      <c r="CM79" s="116"/>
      <c r="CN79" s="116"/>
      <c r="CO79" s="116"/>
      <c r="CP79" s="116"/>
      <c r="CQ79" s="116"/>
      <c r="CR79" s="116"/>
      <c r="CS79" s="116"/>
      <c r="CT79" s="116"/>
      <c r="CU79" s="116"/>
      <c r="CV79" s="116"/>
      <c r="CW79" s="116"/>
      <c r="CX79" s="116"/>
      <c r="CY79" s="116"/>
      <c r="CZ79" s="116"/>
      <c r="DA79" s="116"/>
      <c r="DB79" s="116"/>
      <c r="DC79" s="116"/>
      <c r="DD79" s="116"/>
      <c r="DE79" s="116"/>
      <c r="DF79" s="116"/>
      <c r="DG79" s="116"/>
      <c r="DH79" s="116"/>
      <c r="DI79" s="116"/>
      <c r="DJ79" s="116"/>
      <c r="DK79" s="116"/>
      <c r="DL79" s="116"/>
      <c r="DM79" s="116"/>
      <c r="DN79" s="116"/>
      <c r="DO79" s="116"/>
      <c r="DP79" s="116"/>
      <c r="DQ79" s="116"/>
      <c r="DR79" s="116"/>
      <c r="DS79" s="116"/>
      <c r="DT79" s="116"/>
      <c r="DU79" s="116"/>
      <c r="DV79" s="116"/>
      <c r="DW79" s="116"/>
      <c r="DX79" s="116"/>
      <c r="DY79" s="116"/>
      <c r="DZ79" s="116"/>
      <c r="EA79" s="116"/>
      <c r="EB79" s="116"/>
      <c r="EC79" s="116"/>
      <c r="ED79" s="116"/>
      <c r="EE79" s="116"/>
      <c r="EF79" s="116"/>
      <c r="EG79" s="116"/>
      <c r="EH79" s="116"/>
      <c r="EI79" s="116"/>
      <c r="EJ79" s="116"/>
      <c r="EK79" s="116"/>
      <c r="EL79" s="116"/>
      <c r="EM79" s="116"/>
      <c r="EN79" s="116"/>
      <c r="EO79" s="116"/>
      <c r="EP79" s="116"/>
      <c r="EQ79" s="116"/>
      <c r="ER79" s="116"/>
      <c r="ES79" s="116"/>
      <c r="ET79" s="116"/>
      <c r="EU79" s="116"/>
      <c r="EV79" s="116"/>
      <c r="EW79" s="116"/>
      <c r="EX79" s="116"/>
      <c r="EY79" s="116"/>
      <c r="EZ79" s="116"/>
      <c r="FA79" s="116"/>
      <c r="FB79" s="116"/>
      <c r="FC79" s="116"/>
      <c r="FD79" s="116"/>
      <c r="FE79" s="116"/>
      <c r="FF79" s="116"/>
      <c r="FG79" s="116"/>
      <c r="FH79" s="116"/>
      <c r="FI79" s="116"/>
      <c r="FJ79" s="116"/>
      <c r="FK79" s="116"/>
      <c r="FL79" s="116"/>
      <c r="FM79" s="116"/>
      <c r="FN79" s="116"/>
      <c r="FO79" s="116"/>
      <c r="FP79" s="116"/>
      <c r="FQ79" s="116"/>
      <c r="FR79" s="116"/>
      <c r="FS79" s="116"/>
      <c r="FT79" s="116"/>
      <c r="FU79" s="116"/>
      <c r="FV79" s="116"/>
      <c r="FW79" s="116"/>
      <c r="FX79" s="116"/>
      <c r="FY79" s="116"/>
      <c r="FZ79" s="116"/>
      <c r="GA79" s="116"/>
      <c r="GB79" s="116"/>
      <c r="GC79" s="116"/>
      <c r="GD79" s="116"/>
      <c r="GE79" s="116"/>
      <c r="GF79" s="116"/>
      <c r="GG79" s="116"/>
      <c r="GH79" s="116"/>
      <c r="GI79" s="116"/>
      <c r="GJ79" s="116"/>
      <c r="GK79" s="116"/>
      <c r="GL79" s="116"/>
      <c r="GM79" s="116"/>
      <c r="GN79" s="116"/>
      <c r="GO79" s="116"/>
      <c r="GP79" s="116"/>
      <c r="GQ79" s="116"/>
      <c r="GR79" s="116"/>
      <c r="GS79" s="116"/>
      <c r="GT79" s="116"/>
      <c r="GU79" s="116"/>
      <c r="GV79" s="116"/>
      <c r="GW79" s="116"/>
      <c r="GX79" s="116"/>
      <c r="GY79" s="116"/>
      <c r="GZ79" s="116"/>
      <c r="HA79" s="116"/>
      <c r="HB79" s="116"/>
      <c r="HC79" s="116"/>
      <c r="HD79" s="116"/>
      <c r="HE79" s="116"/>
      <c r="HF79" s="116"/>
      <c r="HG79" s="116"/>
      <c r="HH79" s="116"/>
      <c r="HI79" s="116"/>
      <c r="HJ79" s="116"/>
      <c r="HK79" s="116"/>
      <c r="HL79" s="116"/>
      <c r="HM79" s="116"/>
      <c r="HN79" s="116"/>
      <c r="HO79" s="116"/>
      <c r="HP79" s="116"/>
      <c r="HQ79" s="116"/>
      <c r="HR79" s="116"/>
      <c r="HS79" s="116"/>
      <c r="HT79" s="116"/>
      <c r="HU79" s="116"/>
      <c r="HV79" s="116"/>
      <c r="HW79" s="116"/>
      <c r="HX79" s="116"/>
      <c r="HY79" s="116"/>
      <c r="HZ79" s="116"/>
      <c r="IA79" s="116"/>
      <c r="IB79" s="116"/>
      <c r="IC79" s="116"/>
      <c r="ID79" s="116"/>
      <c r="IE79" s="116"/>
      <c r="IF79" s="116"/>
      <c r="IG79" s="116"/>
      <c r="IH79" s="116"/>
      <c r="II79" s="116"/>
      <c r="IJ79" s="116"/>
      <c r="IK79" s="116"/>
      <c r="IL79" s="116"/>
      <c r="IM79" s="116"/>
      <c r="IN79" s="116"/>
      <c r="IO79" s="116"/>
      <c r="IP79" s="116"/>
      <c r="IQ79" s="116"/>
      <c r="IR79" s="116"/>
      <c r="IS79" s="116"/>
      <c r="IT79" s="116"/>
      <c r="IU79" s="116"/>
      <c r="IV79" s="116"/>
      <c r="IW79" s="116"/>
      <c r="IX79" s="116"/>
      <c r="IY79" s="116"/>
      <c r="IZ79" s="116"/>
      <c r="JA79" s="116"/>
      <c r="JB79" s="116"/>
      <c r="JC79" s="116"/>
      <c r="JD79" s="116"/>
      <c r="JE79" s="116"/>
    </row>
    <row r="80" spans="1:265" ht="15.75" thickBot="1" x14ac:dyDescent="0.3">
      <c r="L80" s="120"/>
      <c r="M80" s="121"/>
      <c r="N80" s="121"/>
      <c r="O80" s="122"/>
      <c r="Z80" s="123">
        <f>M80-N80</f>
        <v>0</v>
      </c>
    </row>
    <row r="87" spans="10:10" x14ac:dyDescent="0.25">
      <c r="J87" s="1" t="s">
        <v>115</v>
      </c>
    </row>
  </sheetData>
  <pageMargins left="0.47244094488188981" right="0.43307086614173229" top="0.36" bottom="0.17" header="0.2" footer="0.43307086614173229"/>
  <pageSetup paperSize="10000" scale="43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Realisasi Fisik </vt:lpstr>
      <vt:lpstr>Sheet1</vt:lpstr>
      <vt:lpstr>'Realisasi Fisik 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Redmi Note 3</dc:creator>
  <cp:lastModifiedBy>user</cp:lastModifiedBy>
  <cp:lastPrinted>2020-12-02T06:20:18Z</cp:lastPrinted>
  <dcterms:created xsi:type="dcterms:W3CDTF">2006-09-14T13:00:00Z</dcterms:created>
  <dcterms:modified xsi:type="dcterms:W3CDTF">2020-12-05T01:51:24Z</dcterms:modified>
</cp:coreProperties>
</file>