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defaultThemeVersion="124226"/>
  <mc:AlternateContent xmlns:mc="http://schemas.openxmlformats.org/markup-compatibility/2006">
    <mc:Choice Requires="x15">
      <x15ac:absPath xmlns:x15ac="http://schemas.microsoft.com/office/spreadsheetml/2010/11/ac" url="E:\KEUANGAN JKN\lapkeu 2020\"/>
    </mc:Choice>
  </mc:AlternateContent>
  <xr:revisionPtr revIDLastSave="0" documentId="8_{8486F65E-1CBF-DC4F-9782-61CA0E2CF25B}" xr6:coauthVersionLast="46" xr6:coauthVersionMax="46" xr10:uidLastSave="{00000000-0000-0000-0000-000000000000}"/>
  <bookViews>
    <workbookView xWindow="0" yWindow="0" windowWidth="20490" windowHeight="7620" firstSheet="1" activeTab="7" xr2:uid="{00000000-000D-0000-FFFF-FFFF00000000}"/>
  </bookViews>
  <sheets>
    <sheet name="BA KAS" sheetId="13" r:id="rId1"/>
    <sheet name="SP3B UPDATE" sheetId="8" r:id="rId2"/>
    <sheet name="REALISASI" sheetId="1" r:id="rId3"/>
    <sheet name="SPTJ" sheetId="2" r:id="rId4"/>
    <sheet name="bku" sheetId="3" r:id="rId5"/>
    <sheet name="buku bank" sheetId="5" r:id="rId6"/>
    <sheet name="BKT" sheetId="4" r:id="rId7"/>
    <sheet name="Buku Pembantu Pajak" sheetId="6" r:id="rId8"/>
    <sheet name="REALISASI no print" sheetId="12" r:id="rId9"/>
    <sheet name="Realisasi Fisik " sheetId="15" r:id="rId10"/>
    <sheet name="Sheet1" sheetId="16" r:id="rId11"/>
  </sheets>
  <definedNames>
    <definedName name="_xlnm._FilterDatabase" localSheetId="6" hidden="1">BKT!$A$5:$G$22</definedName>
    <definedName name="_xlnm.Print_Area" localSheetId="0">'BA KAS'!$A$1:$G$52</definedName>
    <definedName name="_xlnm.Print_Area" localSheetId="6">BKT!$A$1:$G$30</definedName>
    <definedName name="_xlnm.Print_Area" localSheetId="4">bku!$A$1:$G$47</definedName>
    <definedName name="_xlnm.Print_Area" localSheetId="5">'buku bank'!$A$1:$F$39</definedName>
    <definedName name="_xlnm.Print_Area" localSheetId="7">'Buku Pembantu Pajak'!$A$1:$J$60</definedName>
    <definedName name="_xlnm.Print_Area" localSheetId="2">REALISASI!$A$1:$I$93</definedName>
    <definedName name="_xlnm.Print_Area" localSheetId="9">'Realisasi Fisik '!$A$2:$V$87</definedName>
    <definedName name="_xlnm.Print_Area" localSheetId="8">'REALISASI no print'!$A$2:$O$80</definedName>
    <definedName name="_xlnm.Print_Area" localSheetId="1">'SP3B UPDATE'!$A$1:$U$107</definedName>
    <definedName name="_xlnm.Print_Area" localSheetId="3">SPTJ!$A$1:$W$100</definedName>
    <definedName name="_xlnm.Print_Titles" localSheetId="6">BKT!$11:$12</definedName>
    <definedName name="_xlnm.Print_Titles" localSheetId="4">bku!$9:$9</definedName>
    <definedName name="_xlnm.Print_Titles" localSheetId="5">'buku bank'!$13:$13</definedName>
    <definedName name="_xlnm.Print_Titles" localSheetId="7">'Buku Pembantu Pajak'!$10:$11</definedName>
    <definedName name="_xlnm.Print_Titles" localSheetId="2">REALISASI!$6:$6</definedName>
    <definedName name="_xlnm.Print_Titles" localSheetId="1">'SP3B UPDATE'!$26:$27</definedName>
    <definedName name="_xlnm.Print_Titles" localSheetId="3">SPTJ!$11:$12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1" i="6" l="1"/>
  <c r="E51" i="6"/>
  <c r="F51" i="6"/>
  <c r="G51" i="6"/>
  <c r="H51" i="6"/>
  <c r="I51" i="6"/>
  <c r="J51" i="6"/>
  <c r="L51"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F30" i="3"/>
  <c r="G29" i="5"/>
  <c r="E30" i="3"/>
  <c r="G30" i="3"/>
  <c r="G11" i="3"/>
  <c r="G12" i="3"/>
  <c r="G13" i="3"/>
  <c r="G14" i="3"/>
  <c r="G15" i="3"/>
  <c r="G16" i="3"/>
  <c r="G17" i="3"/>
  <c r="G18" i="3"/>
  <c r="G19" i="3"/>
  <c r="G20" i="3"/>
  <c r="G21" i="3"/>
  <c r="G22" i="3"/>
  <c r="G23" i="3"/>
  <c r="G24" i="3"/>
  <c r="G25" i="3"/>
  <c r="G26" i="3"/>
  <c r="G27" i="3"/>
  <c r="G28" i="3"/>
  <c r="G29" i="3"/>
  <c r="F16" i="5"/>
  <c r="F17" i="5"/>
  <c r="F18" i="5"/>
  <c r="F19" i="5"/>
  <c r="F20" i="5"/>
  <c r="F21" i="5"/>
  <c r="F22" i="5"/>
  <c r="F23" i="5"/>
  <c r="F24" i="5"/>
  <c r="F25" i="5"/>
  <c r="F26" i="5"/>
  <c r="F27" i="5"/>
  <c r="F28" i="5"/>
  <c r="F29" i="5"/>
  <c r="F30" i="5"/>
  <c r="H30" i="5"/>
  <c r="B22" i="6"/>
  <c r="B23" i="6"/>
  <c r="B24" i="6"/>
  <c r="B25" i="6"/>
  <c r="B26" i="6"/>
  <c r="B27" i="6"/>
  <c r="B28" i="6"/>
  <c r="G17" i="5"/>
  <c r="J26" i="3"/>
  <c r="J25" i="3"/>
  <c r="I27" i="3"/>
  <c r="F20" i="4"/>
  <c r="V85" i="15"/>
  <c r="S64" i="15"/>
  <c r="S57" i="15"/>
  <c r="S78" i="15"/>
  <c r="U79" i="15"/>
  <c r="U78" i="15"/>
  <c r="U77" i="15"/>
  <c r="U76" i="15"/>
  <c r="U75" i="15"/>
  <c r="U74" i="15"/>
  <c r="U73" i="15"/>
  <c r="U72" i="15"/>
  <c r="U71" i="15"/>
  <c r="U70" i="15"/>
  <c r="U69" i="15"/>
  <c r="U68" i="15"/>
  <c r="U67" i="15"/>
  <c r="U66" i="15"/>
  <c r="U65" i="15"/>
  <c r="U64" i="15"/>
  <c r="U63" i="15"/>
  <c r="U62" i="15"/>
  <c r="U61" i="15"/>
  <c r="U60" i="15"/>
  <c r="U59" i="15"/>
  <c r="U58" i="15"/>
  <c r="U57" i="15"/>
  <c r="U56" i="15"/>
  <c r="U55" i="15"/>
  <c r="U54" i="15"/>
  <c r="U53" i="15"/>
  <c r="U52" i="15"/>
  <c r="U51" i="15"/>
  <c r="U50" i="15"/>
  <c r="U49" i="15"/>
  <c r="U48" i="15"/>
  <c r="U47" i="15"/>
  <c r="U46" i="15"/>
  <c r="U45" i="15"/>
  <c r="U44" i="15"/>
  <c r="U43" i="15"/>
  <c r="U42" i="15"/>
  <c r="U41" i="15"/>
  <c r="U40" i="15"/>
  <c r="U39" i="15"/>
  <c r="U38" i="15"/>
  <c r="U37" i="15"/>
  <c r="U36" i="15"/>
  <c r="U35" i="15"/>
  <c r="U34" i="15"/>
  <c r="U33" i="15"/>
  <c r="U32" i="15"/>
  <c r="U31" i="15"/>
  <c r="U30" i="15"/>
  <c r="U29" i="15"/>
  <c r="U28" i="15"/>
  <c r="U27" i="15"/>
  <c r="U26" i="15"/>
  <c r="U25" i="15"/>
  <c r="U24" i="15"/>
  <c r="U23" i="15"/>
  <c r="U22" i="15"/>
  <c r="U21" i="15"/>
  <c r="U20" i="15"/>
  <c r="U19" i="15"/>
  <c r="U18" i="15"/>
  <c r="U17" i="15"/>
  <c r="U16" i="15"/>
  <c r="U15" i="15"/>
  <c r="U14" i="15"/>
  <c r="U13" i="15"/>
  <c r="U11" i="15"/>
  <c r="J21" i="1"/>
  <c r="L28" i="6"/>
  <c r="L27" i="6"/>
  <c r="L26" i="6"/>
  <c r="H75" i="1"/>
  <c r="H80" i="1"/>
  <c r="I82" i="1"/>
  <c r="I77" i="1"/>
  <c r="I78" i="1"/>
  <c r="I79" i="1"/>
  <c r="I80" i="1"/>
  <c r="I81" i="1"/>
  <c r="B14" i="6"/>
  <c r="B15" i="6"/>
  <c r="B16" i="6"/>
  <c r="B17" i="6"/>
  <c r="B18" i="6"/>
  <c r="B19" i="6"/>
  <c r="B20" i="6"/>
  <c r="G4" i="15"/>
  <c r="G8" i="15"/>
  <c r="G6" i="15"/>
  <c r="G7" i="15"/>
  <c r="G16" i="15"/>
  <c r="G15" i="15"/>
  <c r="G11" i="15"/>
  <c r="G20" i="15"/>
  <c r="G28" i="15"/>
  <c r="G30" i="15"/>
  <c r="G34" i="15"/>
  <c r="G37" i="15"/>
  <c r="G40" i="15"/>
  <c r="G42" i="15"/>
  <c r="G44" i="15"/>
  <c r="H44" i="15"/>
  <c r="V44" i="15"/>
  <c r="G46" i="15"/>
  <c r="G48" i="15"/>
  <c r="G52" i="15"/>
  <c r="G54" i="15"/>
  <c r="G57" i="15"/>
  <c r="G61" i="15"/>
  <c r="G64" i="15"/>
  <c r="G67" i="15"/>
  <c r="G70" i="15"/>
  <c r="G75" i="15"/>
  <c r="H75" i="15"/>
  <c r="I8" i="15"/>
  <c r="J8" i="15"/>
  <c r="K8" i="15"/>
  <c r="L8" i="15"/>
  <c r="M8" i="15"/>
  <c r="N8" i="15"/>
  <c r="O8" i="15"/>
  <c r="P8" i="15"/>
  <c r="Q8" i="15"/>
  <c r="R8" i="15"/>
  <c r="S8" i="15"/>
  <c r="T8" i="15"/>
  <c r="Z80" i="15"/>
  <c r="W79" i="15"/>
  <c r="V79" i="15"/>
  <c r="W78" i="15"/>
  <c r="V78" i="15"/>
  <c r="W77" i="15"/>
  <c r="V77" i="15"/>
  <c r="Z76" i="15"/>
  <c r="H76" i="15"/>
  <c r="Z75" i="15"/>
  <c r="W74" i="15"/>
  <c r="V74" i="15"/>
  <c r="W73" i="15"/>
  <c r="V73" i="15"/>
  <c r="W72" i="15"/>
  <c r="V72" i="15"/>
  <c r="Z71" i="15"/>
  <c r="H71" i="15"/>
  <c r="Z70" i="15"/>
  <c r="V70" i="15"/>
  <c r="Z69" i="15"/>
  <c r="W69" i="15"/>
  <c r="Z68" i="15"/>
  <c r="W68" i="15"/>
  <c r="Z67" i="15"/>
  <c r="W67" i="15"/>
  <c r="Z66" i="15"/>
  <c r="H66" i="15"/>
  <c r="Z65" i="15"/>
  <c r="W65" i="15"/>
  <c r="Z64" i="15"/>
  <c r="W64" i="15"/>
  <c r="Z63" i="15"/>
  <c r="H63" i="15"/>
  <c r="Z62" i="15"/>
  <c r="H62" i="15"/>
  <c r="Z61" i="15"/>
  <c r="Z60" i="15"/>
  <c r="V60" i="15"/>
  <c r="Z59" i="15"/>
  <c r="W59" i="15"/>
  <c r="Z58" i="15"/>
  <c r="H58" i="15"/>
  <c r="Z57" i="15"/>
  <c r="V57" i="15"/>
  <c r="Z56" i="15"/>
  <c r="W56" i="15"/>
  <c r="Z55" i="15"/>
  <c r="W55" i="15"/>
  <c r="Z54" i="15"/>
  <c r="W54" i="15"/>
  <c r="Z53" i="15"/>
  <c r="V53" i="15"/>
  <c r="Z52" i="15"/>
  <c r="V52" i="15"/>
  <c r="Z51" i="15"/>
  <c r="W51" i="15"/>
  <c r="Z50" i="15"/>
  <c r="W50" i="15"/>
  <c r="Z49" i="15"/>
  <c r="W49" i="15"/>
  <c r="Z48" i="15"/>
  <c r="W48" i="15"/>
  <c r="Z47" i="15"/>
  <c r="H47" i="15"/>
  <c r="W47" i="15"/>
  <c r="Z46" i="15"/>
  <c r="H46" i="15"/>
  <c r="Z45" i="15"/>
  <c r="H45" i="15"/>
  <c r="Z44" i="15"/>
  <c r="Z43" i="15"/>
  <c r="V43" i="15"/>
  <c r="Z42" i="15"/>
  <c r="V42" i="15"/>
  <c r="Z41" i="15"/>
  <c r="W41" i="15"/>
  <c r="Z40" i="15"/>
  <c r="W40" i="15"/>
  <c r="Z39" i="15"/>
  <c r="V39" i="15"/>
  <c r="Z38" i="15"/>
  <c r="V38" i="15"/>
  <c r="Z37" i="15"/>
  <c r="V37" i="15"/>
  <c r="Z36" i="15"/>
  <c r="W36" i="15"/>
  <c r="Z35" i="15"/>
  <c r="W35" i="15"/>
  <c r="Z34" i="15"/>
  <c r="W34" i="15"/>
  <c r="Z33" i="15"/>
  <c r="H33" i="15"/>
  <c r="W33" i="15"/>
  <c r="Z32" i="15"/>
  <c r="H32" i="15"/>
  <c r="Z31" i="15"/>
  <c r="V31" i="15"/>
  <c r="Z30" i="15"/>
  <c r="V30" i="15"/>
  <c r="Z29" i="15"/>
  <c r="W29" i="15"/>
  <c r="Z28" i="15"/>
  <c r="W28" i="15"/>
  <c r="Z27" i="15"/>
  <c r="H27" i="15"/>
  <c r="Z26" i="15"/>
  <c r="W26" i="15"/>
  <c r="Z25" i="15"/>
  <c r="W25" i="15"/>
  <c r="Z24" i="15"/>
  <c r="H24" i="15"/>
  <c r="Z23" i="15"/>
  <c r="H23" i="15"/>
  <c r="W23" i="15"/>
  <c r="Z22" i="15"/>
  <c r="H22" i="15"/>
  <c r="Z21" i="15"/>
  <c r="H21" i="15"/>
  <c r="Z20" i="15"/>
  <c r="W20" i="15"/>
  <c r="Z19" i="15"/>
  <c r="V19" i="15"/>
  <c r="V18" i="15"/>
  <c r="Z17" i="15"/>
  <c r="V17" i="15"/>
  <c r="W16" i="15"/>
  <c r="W15" i="15"/>
  <c r="V14" i="15"/>
  <c r="Z13" i="15"/>
  <c r="V13" i="15"/>
  <c r="N12" i="15"/>
  <c r="U12" i="15"/>
  <c r="Z11" i="15"/>
  <c r="U10" i="15"/>
  <c r="Z5" i="15"/>
  <c r="V24" i="15"/>
  <c r="V22" i="15"/>
  <c r="V46" i="15"/>
  <c r="V32" i="15"/>
  <c r="W58" i="15"/>
  <c r="W63" i="15"/>
  <c r="G60" i="15"/>
  <c r="G13" i="15"/>
  <c r="G19" i="15"/>
  <c r="G12" i="15"/>
  <c r="G10" i="15"/>
  <c r="W76" i="15"/>
  <c r="W21" i="15"/>
  <c r="W27" i="15"/>
  <c r="V11" i="15"/>
  <c r="V62" i="15"/>
  <c r="V21" i="15"/>
  <c r="V23" i="15"/>
  <c r="V33" i="15"/>
  <c r="V66" i="15"/>
  <c r="V67" i="15"/>
  <c r="V71" i="15"/>
  <c r="W75" i="15"/>
  <c r="V63" i="15"/>
  <c r="V10" i="15"/>
  <c r="V15" i="15"/>
  <c r="V16" i="15"/>
  <c r="W18" i="15"/>
  <c r="W19" i="15"/>
  <c r="V25" i="15"/>
  <c r="V28" i="15"/>
  <c r="W31" i="15"/>
  <c r="V34" i="15"/>
  <c r="V36" i="15"/>
  <c r="W39" i="15"/>
  <c r="V41" i="15"/>
  <c r="V45" i="15"/>
  <c r="W46" i="15"/>
  <c r="V48" i="15"/>
  <c r="V50" i="15"/>
  <c r="W52" i="15"/>
  <c r="V55" i="15"/>
  <c r="W62" i="15"/>
  <c r="V64" i="15"/>
  <c r="W66" i="15"/>
  <c r="W71" i="15"/>
  <c r="V75" i="15"/>
  <c r="V20" i="15"/>
  <c r="V26" i="15"/>
  <c r="V27" i="15"/>
  <c r="V29" i="15"/>
  <c r="V35" i="15"/>
  <c r="W37" i="15"/>
  <c r="V40" i="15"/>
  <c r="W43" i="15"/>
  <c r="V49" i="15"/>
  <c r="V51" i="15"/>
  <c r="V54" i="15"/>
  <c r="V56" i="15"/>
  <c r="V58" i="15"/>
  <c r="V59" i="15"/>
  <c r="V65" i="15"/>
  <c r="V69" i="15"/>
  <c r="V76" i="15"/>
  <c r="Z12" i="15"/>
  <c r="Z14" i="15"/>
  <c r="W44" i="15"/>
  <c r="V12" i="15"/>
  <c r="W14" i="15"/>
  <c r="W17" i="15"/>
  <c r="W22" i="15"/>
  <c r="W24" i="15"/>
  <c r="W30" i="15"/>
  <c r="W32" i="15"/>
  <c r="W38" i="15"/>
  <c r="W42" i="15"/>
  <c r="W45" i="15"/>
  <c r="V47" i="15"/>
  <c r="W53" i="15"/>
  <c r="W57" i="15"/>
  <c r="W60" i="15"/>
  <c r="H61" i="15"/>
  <c r="V61" i="15"/>
  <c r="W70" i="15"/>
  <c r="W61" i="15"/>
  <c r="G18" i="5"/>
  <c r="W72" i="12"/>
  <c r="W73" i="12"/>
  <c r="W74" i="12"/>
  <c r="W77" i="12"/>
  <c r="W78" i="12"/>
  <c r="W79" i="12"/>
  <c r="V72" i="12"/>
  <c r="V73" i="12"/>
  <c r="V74" i="12"/>
  <c r="V77" i="12"/>
  <c r="V78" i="12"/>
  <c r="V79" i="12"/>
  <c r="G14" i="4"/>
  <c r="G15" i="4"/>
  <c r="G16" i="4"/>
  <c r="G17" i="4"/>
  <c r="G18" i="4"/>
  <c r="G19" i="4"/>
  <c r="H76" i="12"/>
  <c r="H71" i="12"/>
  <c r="H66" i="12"/>
  <c r="H63" i="12"/>
  <c r="H62" i="12"/>
  <c r="H58" i="12"/>
  <c r="H47" i="12"/>
  <c r="H45" i="12"/>
  <c r="H33" i="12"/>
  <c r="H32" i="12"/>
  <c r="H27" i="12"/>
  <c r="H24" i="12"/>
  <c r="H23" i="12"/>
  <c r="H22" i="12"/>
  <c r="H21" i="12"/>
  <c r="E31" i="5"/>
  <c r="E20" i="4"/>
  <c r="G20" i="4"/>
  <c r="H57" i="1"/>
  <c r="I53" i="1"/>
  <c r="I39" i="1"/>
  <c r="I38" i="1"/>
  <c r="O80" i="12"/>
  <c r="Z59" i="12"/>
  <c r="Z60" i="12"/>
  <c r="Z61" i="12"/>
  <c r="Z62" i="12"/>
  <c r="Z63" i="12"/>
  <c r="Z64" i="12"/>
  <c r="Z65" i="12"/>
  <c r="Z66" i="12"/>
  <c r="Z67" i="12"/>
  <c r="Z68" i="12"/>
  <c r="Z69" i="12"/>
  <c r="Z70" i="12"/>
  <c r="Z71" i="12"/>
  <c r="Z75" i="12"/>
  <c r="Z76" i="12"/>
  <c r="Z20" i="12"/>
  <c r="Z21" i="12"/>
  <c r="Z22" i="12"/>
  <c r="Z23" i="12"/>
  <c r="Z24" i="12"/>
  <c r="Z25" i="12"/>
  <c r="Z26" i="12"/>
  <c r="Z27" i="12"/>
  <c r="Z28" i="12"/>
  <c r="Z29" i="12"/>
  <c r="Z30" i="12"/>
  <c r="Z31" i="12"/>
  <c r="Z32" i="12"/>
  <c r="Z33" i="12"/>
  <c r="Z34" i="12"/>
  <c r="Z35" i="12"/>
  <c r="Z36" i="12"/>
  <c r="Z37" i="12"/>
  <c r="Z38" i="12"/>
  <c r="Z39" i="12"/>
  <c r="Z40" i="12"/>
  <c r="Z41" i="12"/>
  <c r="Z42" i="12"/>
  <c r="Z43" i="12"/>
  <c r="Z44" i="12"/>
  <c r="Z45" i="12"/>
  <c r="Z46" i="12"/>
  <c r="Z47" i="12"/>
  <c r="Z48" i="12"/>
  <c r="Z49" i="12"/>
  <c r="Z50" i="12"/>
  <c r="Z51" i="12"/>
  <c r="Z52" i="12"/>
  <c r="Z53" i="12"/>
  <c r="Z54" i="12"/>
  <c r="Z55" i="12"/>
  <c r="Z56" i="12"/>
  <c r="Z57" i="12"/>
  <c r="Z58" i="12"/>
  <c r="Z19" i="12"/>
  <c r="Z17" i="12"/>
  <c r="Z80" i="12"/>
  <c r="Z13" i="12"/>
  <c r="Z11" i="12"/>
  <c r="Z5" i="12"/>
  <c r="E35" i="3"/>
  <c r="N12" i="12"/>
  <c r="Z12" i="12"/>
  <c r="Z14" i="12"/>
  <c r="U99" i="8"/>
  <c r="D31" i="5"/>
  <c r="F31" i="5"/>
  <c r="E36" i="3"/>
  <c r="E32" i="3"/>
  <c r="G34" i="3"/>
  <c r="G6" i="12"/>
  <c r="G7" i="12"/>
  <c r="U76" i="12"/>
  <c r="U75" i="12"/>
  <c r="U71" i="12"/>
  <c r="U70" i="12"/>
  <c r="U69" i="12"/>
  <c r="U68" i="12"/>
  <c r="U67" i="12"/>
  <c r="U66" i="12"/>
  <c r="U65" i="12"/>
  <c r="U64" i="12"/>
  <c r="U63" i="12"/>
  <c r="U62" i="12"/>
  <c r="U61" i="12"/>
  <c r="U60" i="12"/>
  <c r="U59" i="12"/>
  <c r="U58" i="12"/>
  <c r="U57" i="12"/>
  <c r="U56" i="12"/>
  <c r="U55" i="12"/>
  <c r="U54" i="12"/>
  <c r="U53" i="12"/>
  <c r="U52" i="12"/>
  <c r="U51" i="12"/>
  <c r="U50" i="12"/>
  <c r="U49" i="12"/>
  <c r="U48" i="12"/>
  <c r="U47" i="12"/>
  <c r="U46" i="12"/>
  <c r="U45" i="12"/>
  <c r="U44" i="12"/>
  <c r="U43" i="12"/>
  <c r="U42" i="12"/>
  <c r="U41" i="12"/>
  <c r="U40" i="12"/>
  <c r="U39" i="12"/>
  <c r="U38" i="12"/>
  <c r="U37" i="12"/>
  <c r="U36" i="12"/>
  <c r="U35" i="12"/>
  <c r="U34" i="12"/>
  <c r="U33" i="12"/>
  <c r="U32" i="12"/>
  <c r="U31" i="12"/>
  <c r="U30" i="12"/>
  <c r="U29" i="12"/>
  <c r="U28" i="12"/>
  <c r="U27" i="12"/>
  <c r="U26" i="12"/>
  <c r="U25" i="12"/>
  <c r="U24" i="12"/>
  <c r="U23" i="12"/>
  <c r="U22" i="12"/>
  <c r="U21" i="12"/>
  <c r="U20" i="12"/>
  <c r="U19" i="12"/>
  <c r="U18" i="12"/>
  <c r="U17" i="12"/>
  <c r="U16" i="12"/>
  <c r="U15" i="12"/>
  <c r="U14" i="12"/>
  <c r="U13" i="12"/>
  <c r="U12" i="12"/>
  <c r="U11" i="12"/>
  <c r="U10" i="12"/>
  <c r="G75" i="12"/>
  <c r="H75" i="12"/>
  <c r="G70" i="12"/>
  <c r="G67" i="12"/>
  <c r="G64" i="12"/>
  <c r="G61" i="12"/>
  <c r="H61" i="12"/>
  <c r="V61" i="12"/>
  <c r="G57" i="12"/>
  <c r="G54" i="12"/>
  <c r="G52" i="12"/>
  <c r="G48" i="12"/>
  <c r="G46" i="12"/>
  <c r="H46" i="12"/>
  <c r="G44" i="12"/>
  <c r="H44" i="12"/>
  <c r="G42" i="12"/>
  <c r="G40" i="12"/>
  <c r="G37" i="12"/>
  <c r="G34" i="12"/>
  <c r="G30" i="12"/>
  <c r="G28" i="12"/>
  <c r="G20" i="12"/>
  <c r="G16" i="12"/>
  <c r="G15" i="12"/>
  <c r="G4" i="12"/>
  <c r="I76" i="1"/>
  <c r="H73" i="1"/>
  <c r="V44" i="12"/>
  <c r="V75" i="12"/>
  <c r="V46" i="12"/>
  <c r="W11" i="12"/>
  <c r="V11" i="12"/>
  <c r="W13" i="12"/>
  <c r="V13" i="12"/>
  <c r="W15" i="12"/>
  <c r="V15" i="12"/>
  <c r="W17" i="12"/>
  <c r="V17" i="12"/>
  <c r="W19" i="12"/>
  <c r="V19" i="12"/>
  <c r="W21" i="12"/>
  <c r="V21" i="12"/>
  <c r="W23" i="12"/>
  <c r="V23" i="12"/>
  <c r="W25" i="12"/>
  <c r="V25" i="12"/>
  <c r="W27" i="12"/>
  <c r="V27" i="12"/>
  <c r="W29" i="12"/>
  <c r="V29" i="12"/>
  <c r="W31" i="12"/>
  <c r="V31" i="12"/>
  <c r="W33" i="12"/>
  <c r="V33" i="12"/>
  <c r="W35" i="12"/>
  <c r="V35" i="12"/>
  <c r="W37" i="12"/>
  <c r="V37" i="12"/>
  <c r="W39" i="12"/>
  <c r="V39" i="12"/>
  <c r="W41" i="12"/>
  <c r="V41" i="12"/>
  <c r="W43" i="12"/>
  <c r="V43" i="12"/>
  <c r="W45" i="12"/>
  <c r="V45" i="12"/>
  <c r="W47" i="12"/>
  <c r="V47" i="12"/>
  <c r="W49" i="12"/>
  <c r="V49" i="12"/>
  <c r="W51" i="12"/>
  <c r="V51" i="12"/>
  <c r="W53" i="12"/>
  <c r="V53" i="12"/>
  <c r="W55" i="12"/>
  <c r="V55" i="12"/>
  <c r="W57" i="12"/>
  <c r="V57" i="12"/>
  <c r="W59" i="12"/>
  <c r="V59" i="12"/>
  <c r="W61" i="12"/>
  <c r="W63" i="12"/>
  <c r="V63" i="12"/>
  <c r="W65" i="12"/>
  <c r="V65" i="12"/>
  <c r="W67" i="12"/>
  <c r="V67" i="12"/>
  <c r="W69" i="12"/>
  <c r="V69" i="12"/>
  <c r="W71" i="12"/>
  <c r="V71" i="12"/>
  <c r="W76" i="12"/>
  <c r="V76" i="12"/>
  <c r="W10" i="12"/>
  <c r="V10" i="12"/>
  <c r="W12" i="12"/>
  <c r="V12" i="12"/>
  <c r="W14" i="12"/>
  <c r="V14" i="12"/>
  <c r="W16" i="12"/>
  <c r="V16" i="12"/>
  <c r="W18" i="12"/>
  <c r="V18" i="12"/>
  <c r="W20" i="12"/>
  <c r="V20" i="12"/>
  <c r="W22" i="12"/>
  <c r="V22" i="12"/>
  <c r="W24" i="12"/>
  <c r="V24" i="12"/>
  <c r="W26" i="12"/>
  <c r="V26" i="12"/>
  <c r="W28" i="12"/>
  <c r="V28" i="12"/>
  <c r="W30" i="12"/>
  <c r="V30" i="12"/>
  <c r="W32" i="12"/>
  <c r="V32" i="12"/>
  <c r="W34" i="12"/>
  <c r="V34" i="12"/>
  <c r="W36" i="12"/>
  <c r="V36" i="12"/>
  <c r="W38" i="12"/>
  <c r="V38" i="12"/>
  <c r="W40" i="12"/>
  <c r="V40" i="12"/>
  <c r="W42" i="12"/>
  <c r="V42" i="12"/>
  <c r="W44" i="12"/>
  <c r="W46" i="12"/>
  <c r="W48" i="12"/>
  <c r="V48" i="12"/>
  <c r="W50" i="12"/>
  <c r="V50" i="12"/>
  <c r="W52" i="12"/>
  <c r="V52" i="12"/>
  <c r="W54" i="12"/>
  <c r="V54" i="12"/>
  <c r="W56" i="12"/>
  <c r="V56" i="12"/>
  <c r="W58" i="12"/>
  <c r="V58" i="12"/>
  <c r="W60" i="12"/>
  <c r="V60" i="12"/>
  <c r="W62" i="12"/>
  <c r="V62" i="12"/>
  <c r="W64" i="12"/>
  <c r="V64" i="12"/>
  <c r="W66" i="12"/>
  <c r="V66" i="12"/>
  <c r="W68" i="12"/>
  <c r="V68" i="12"/>
  <c r="W70" i="12"/>
  <c r="V70" i="12"/>
  <c r="W75" i="12"/>
  <c r="G60" i="12"/>
  <c r="I8" i="12"/>
  <c r="J8" i="12"/>
  <c r="K8" i="12"/>
  <c r="L8" i="12"/>
  <c r="M8" i="12"/>
  <c r="N8" i="12"/>
  <c r="O8" i="12"/>
  <c r="P8" i="12"/>
  <c r="Q8" i="12"/>
  <c r="R8" i="12"/>
  <c r="G19" i="12"/>
  <c r="G8" i="12"/>
  <c r="G11" i="12"/>
  <c r="G13" i="12"/>
  <c r="G12" i="12"/>
  <c r="G10" i="12"/>
  <c r="H67" i="1"/>
  <c r="H55" i="1"/>
  <c r="I50" i="1"/>
  <c r="H47" i="1"/>
  <c r="H37" i="1"/>
  <c r="H31" i="1"/>
  <c r="I37" i="1"/>
  <c r="I47" i="1"/>
  <c r="H60" i="1"/>
  <c r="H40" i="1"/>
  <c r="W88" i="2"/>
  <c r="H70" i="1"/>
  <c r="H64" i="1"/>
  <c r="H49" i="1"/>
  <c r="H45" i="1"/>
  <c r="H43" i="1"/>
  <c r="J29" i="1"/>
  <c r="H63" i="1"/>
  <c r="J30" i="1"/>
  <c r="J31" i="1"/>
  <c r="I75" i="1"/>
  <c r="H16" i="1"/>
  <c r="I20" i="1"/>
  <c r="I57" i="1"/>
  <c r="H51" i="1"/>
  <c r="I51" i="1"/>
  <c r="I49" i="1"/>
  <c r="I73" i="1"/>
  <c r="I71" i="1"/>
  <c r="I70" i="1"/>
  <c r="I69" i="1"/>
  <c r="I68" i="1"/>
  <c r="I66" i="1"/>
  <c r="I65" i="1"/>
  <c r="I64" i="1"/>
  <c r="I63" i="1"/>
  <c r="I59" i="1"/>
  <c r="I58" i="1"/>
  <c r="I55" i="1"/>
  <c r="I52" i="1"/>
  <c r="I44" i="1"/>
  <c r="I43" i="1"/>
  <c r="I42" i="1"/>
  <c r="I40" i="1"/>
  <c r="I34" i="1"/>
  <c r="I30" i="1"/>
  <c r="I29" i="1"/>
  <c r="I28" i="1"/>
  <c r="I27" i="1"/>
  <c r="I26" i="1"/>
  <c r="I25" i="1"/>
  <c r="H19" i="1"/>
  <c r="I67" i="1"/>
  <c r="I74" i="1"/>
  <c r="I41" i="1"/>
  <c r="I17" i="1"/>
  <c r="I36" i="1"/>
  <c r="I61" i="1"/>
  <c r="I56" i="1"/>
  <c r="I48" i="1"/>
  <c r="I46" i="1"/>
  <c r="G8" i="1"/>
  <c r="G7" i="1"/>
  <c r="L14" i="2"/>
  <c r="I12" i="8"/>
  <c r="H18" i="1"/>
  <c r="I18" i="1"/>
  <c r="H14" i="1"/>
  <c r="L15" i="2"/>
  <c r="L16" i="2"/>
  <c r="L17" i="2"/>
  <c r="G11" i="1"/>
  <c r="I54" i="1"/>
  <c r="I24" i="1"/>
  <c r="H23" i="1"/>
  <c r="I35" i="1"/>
  <c r="H33" i="1"/>
  <c r="I72" i="1"/>
  <c r="I19" i="1"/>
  <c r="E32" i="13"/>
  <c r="I10" i="8"/>
  <c r="E39" i="13"/>
  <c r="I11" i="8"/>
  <c r="G9" i="1"/>
  <c r="G10" i="1"/>
  <c r="L88" i="2"/>
  <c r="H22" i="1"/>
  <c r="I14" i="1"/>
  <c r="I16" i="1"/>
  <c r="I33" i="1"/>
  <c r="I60" i="1"/>
  <c r="E31" i="13"/>
  <c r="E37" i="13"/>
  <c r="E40" i="13"/>
  <c r="I29" i="8"/>
  <c r="I30" i="8"/>
  <c r="I31" i="8"/>
  <c r="I99" i="8"/>
  <c r="I13" i="8"/>
  <c r="I32" i="1"/>
  <c r="I23" i="1"/>
  <c r="I31" i="1"/>
  <c r="H15" i="1"/>
  <c r="H13" i="1"/>
  <c r="I15" i="1"/>
  <c r="I13" i="1"/>
</calcChain>
</file>

<file path=xl/sharedStrings.xml><?xml version="1.0" encoding="utf-8"?>
<sst xmlns="http://schemas.openxmlformats.org/spreadsheetml/2006/main" count="1926" uniqueCount="364">
  <si>
    <t>PENDAPATAN DAN BELANJA</t>
  </si>
  <si>
    <t>NO. BUKTI</t>
  </si>
  <si>
    <t>URAIAN</t>
  </si>
  <si>
    <t>SALDO</t>
  </si>
  <si>
    <t>Mengesahkan,</t>
  </si>
  <si>
    <t>KOTA CIMAHI</t>
  </si>
  <si>
    <t>JUMLAH ANGGARAN
(Rp.)</t>
  </si>
  <si>
    <t>JUMLAH REALISASI
(Rp.)</t>
  </si>
  <si>
    <t>SELISIH / KURANG
(Rp.)</t>
  </si>
  <si>
    <t>KODE REKENING</t>
  </si>
  <si>
    <t>Pendapatan</t>
  </si>
  <si>
    <t>Belanja</t>
  </si>
  <si>
    <t>SURAT PERNYATAAN TANGGUNG JAWAB</t>
  </si>
  <si>
    <t>Nama FKTP</t>
  </si>
  <si>
    <t>Kode Organisasi</t>
  </si>
  <si>
    <t>Kegiatan</t>
  </si>
  <si>
    <t>PENDAPATAN</t>
  </si>
  <si>
    <t>BELANJA</t>
  </si>
  <si>
    <t>JUMLAH
(Rp.)</t>
  </si>
  <si>
    <t xml:space="preserve">Jumlah Pendapatan </t>
  </si>
  <si>
    <t>Jumlah Belanja</t>
  </si>
  <si>
    <t>Bukti-bukti pendapatan dan atau belanja di atas disimpan sesuai ketentuan yang berlaku untuk kelengkapan administrasi dan keperluan pemeriksaan aparat pengawas.
Apabila di kemudian hari terjadi kerugian daerah, saya bersedia bertanggung jawab sepenuhnya atas kerugian daerah dimaksud dan dapat dituntut penggantian sesuai dengan ketentuan peraturan perundang-undangan.
Demikian Surat Pernyataan Ini dibuat dengan sebenarnya.</t>
  </si>
  <si>
    <t>SURAT PERMINTAAN PENGESAHAN PENDAPATAN DAN BELANJA (SP3B) FKTP</t>
  </si>
  <si>
    <t>Bendahara Umum Daerah selaku PPKD</t>
  </si>
  <si>
    <t>Agar mengesahkan dan membukukan pendapatan dan belanja dana kapitasi JKN sejumlah</t>
  </si>
  <si>
    <t>Saldo awal</t>
  </si>
  <si>
    <t>Saldo Akhir</t>
  </si>
  <si>
    <t>Rp.</t>
  </si>
  <si>
    <t>Dasar Pengesahan</t>
  </si>
  <si>
    <t>Program Kegiatan</t>
  </si>
  <si>
    <t>Kepala  SKPD Dinas Kesehatan</t>
  </si>
  <si>
    <t>BELANJA LANGSUNG</t>
  </si>
  <si>
    <t>BELANJA PEGAWAI</t>
  </si>
  <si>
    <t>01</t>
  </si>
  <si>
    <t>02</t>
  </si>
  <si>
    <t>03</t>
  </si>
  <si>
    <t>05</t>
  </si>
  <si>
    <t>06</t>
  </si>
  <si>
    <t>08</t>
  </si>
  <si>
    <t>Jasa Pelayanan Kesehatan</t>
  </si>
  <si>
    <t>BELANJA BARANG DAN JASA</t>
  </si>
  <si>
    <t>04</t>
  </si>
  <si>
    <t>09</t>
  </si>
  <si>
    <t>Belanja Jasa Kantor</t>
  </si>
  <si>
    <t>Belanja Jasa Transaksi Keuangan</t>
  </si>
  <si>
    <t>drg. Hj. Pratiwi, M.Kes</t>
  </si>
  <si>
    <t>NIP 196206191989012001</t>
  </si>
  <si>
    <t>SKPD DINAS KESEHATAN KOTA CIMAHI</t>
  </si>
  <si>
    <t>Kepala SKPD Dinas Kesehatan Kota Cimahi Memohon kepada :</t>
  </si>
  <si>
    <t>Urusan</t>
  </si>
  <si>
    <t>Dinkes Cimahi</t>
  </si>
  <si>
    <t>BUKU KAS BENDAHARA DANA KAPITASI JKN DALAM RANGKA PENCATATAN</t>
  </si>
  <si>
    <t xml:space="preserve">Bendahara Dana Kapitasi JKN </t>
  </si>
  <si>
    <t>NO.</t>
  </si>
  <si>
    <t xml:space="preserve">TANGGAL </t>
  </si>
  <si>
    <t xml:space="preserve"> -</t>
  </si>
  <si>
    <t>BUKU PEMBANTU PAJAK</t>
  </si>
  <si>
    <t>FKTP</t>
  </si>
  <si>
    <t>Tahun Anggaran</t>
  </si>
  <si>
    <t xml:space="preserve">Bulan </t>
  </si>
  <si>
    <t>Saldo
(Rp)</t>
  </si>
  <si>
    <t>Jumlah</t>
  </si>
  <si>
    <t>PUSKESMAS CITEUREUP</t>
  </si>
  <si>
    <t>Kepala FKTP Puskesmas Citeureup</t>
  </si>
  <si>
    <t>: Puskesmas Citeureup</t>
  </si>
  <si>
    <t>BUKU PEMBANTU SIMPANAN BANK</t>
  </si>
  <si>
    <t>Bulan</t>
  </si>
  <si>
    <t>BUKU KAS TUNAI</t>
  </si>
  <si>
    <t>Kode Rekening</t>
  </si>
  <si>
    <t>Penerimaan (Rp)</t>
  </si>
  <si>
    <t>Pengeluaran (Rp)</t>
  </si>
  <si>
    <t>Saldo (Rp)</t>
  </si>
  <si>
    <t>LAPORAN REALISASI DANA KAPITASI JKN PADA FKTP PUSKESMAS CITEUREUP</t>
  </si>
  <si>
    <t>Lain-lain Pendapatan Asli Daerah yang Sah</t>
  </si>
  <si>
    <t>Dana Kapitasi JKN Pada FKTP</t>
  </si>
  <si>
    <t>Dana Kapitasi JKN Pada FKTP Citeureup</t>
  </si>
  <si>
    <t>1.02</t>
  </si>
  <si>
    <t>1.02.01</t>
  </si>
  <si>
    <t>PKM Citeureup</t>
  </si>
  <si>
    <t>Kepala FKTP PKM Citeureup</t>
  </si>
  <si>
    <t>Untuk bulan</t>
  </si>
  <si>
    <t>organisasi</t>
  </si>
  <si>
    <t>nama FKTP</t>
  </si>
  <si>
    <t>kesehatan</t>
  </si>
  <si>
    <t>: 1.02.01 DINAS KESEHATAN</t>
  </si>
  <si>
    <t>: Pelayanan Kesehatan Dasar Jaminan Kesehatan Nasional di Puskesmas Citeureup</t>
  </si>
  <si>
    <t>BELANJA MODAL</t>
  </si>
  <si>
    <t>Belanja Perangko, Materai, dan benda pos lainnya</t>
  </si>
  <si>
    <t>Bahan Kebutuhan Medis</t>
  </si>
  <si>
    <t>Belanja Bahan Pokok/Natura</t>
  </si>
  <si>
    <t xml:space="preserve">Belanja Cetak </t>
  </si>
  <si>
    <t>Belanja Makanan dan Minuman</t>
  </si>
  <si>
    <t>Belanja Dokumentasi dan Media Periklanan</t>
  </si>
  <si>
    <t>Belanja Kawat/Faximili/Internet</t>
  </si>
  <si>
    <t>Belanja Modal Peralatan dan Mesin Alat Kantor</t>
  </si>
  <si>
    <t>2</t>
  </si>
  <si>
    <t>3</t>
  </si>
  <si>
    <t>14</t>
  </si>
  <si>
    <t>Uang Tunai :</t>
  </si>
  <si>
    <t>Terdiri dari :</t>
  </si>
  <si>
    <t>Saldo Bank :</t>
  </si>
  <si>
    <t>Lain-lain pendapatan asli daerah yang sah</t>
  </si>
  <si>
    <t>Dana kapitasi JKN pada FKTP</t>
  </si>
  <si>
    <t>Dana kapitasi JKN pada FKTP Pkm Citeureup</t>
  </si>
  <si>
    <t xml:space="preserve">Saldo </t>
  </si>
  <si>
    <t>Kas di Bendahara Pengeluaran  Pembantu                           Rp.</t>
  </si>
  <si>
    <t>JUMLAH (Rp.)</t>
  </si>
  <si>
    <t>No. B/K</t>
  </si>
  <si>
    <t>TANGGAL</t>
  </si>
  <si>
    <t>Penerimaan (Debet)</t>
  </si>
  <si>
    <t>Pengeluaran (Kredit)</t>
  </si>
  <si>
    <t>PPN</t>
  </si>
  <si>
    <t>PPh Ps. 21</t>
  </si>
  <si>
    <t>PPh Ps. 22</t>
  </si>
  <si>
    <t>PPh Ps. 23</t>
  </si>
  <si>
    <t>Lain-Lain</t>
  </si>
  <si>
    <t>Bendahara Pengeluaran Pembantu</t>
  </si>
  <si>
    <t>Kuasa Pengguna Anggaran</t>
  </si>
  <si>
    <t>Nomor / Tanggal DPA-SKPD</t>
  </si>
  <si>
    <t>dr. Juara Pardamean</t>
  </si>
  <si>
    <t>NIP. 197008202007011039</t>
  </si>
  <si>
    <t>: dr. Juara Pardamean LH</t>
  </si>
  <si>
    <t>Mengetahui,</t>
  </si>
  <si>
    <t>NIP : 197008202007011039</t>
  </si>
  <si>
    <t>5</t>
  </si>
  <si>
    <t>10</t>
  </si>
  <si>
    <t>Belanja Pemeliharaan Jaringan WAN/LAN</t>
  </si>
  <si>
    <t>Belanja Penyedia Jasa</t>
  </si>
  <si>
    <t>25</t>
  </si>
  <si>
    <t>35</t>
  </si>
  <si>
    <t>Belanja Peralatan/Perlengkapan untuk Kantor/Rumah Tangga/Lapangan</t>
  </si>
  <si>
    <t>Belanja Peralatan/Perlengkapan untuk rumah Tangga</t>
  </si>
  <si>
    <t>07</t>
  </si>
  <si>
    <t>dr. Juara Pardamean LH</t>
  </si>
  <si>
    <t>SILPA BULAN LALU</t>
  </si>
  <si>
    <t>Bendahara JKN FKTP CITEUREUP</t>
  </si>
  <si>
    <t>1.02.1.02.01.38.04</t>
  </si>
  <si>
    <t>1.02.1.02.01.38.04.5.2.2.03.06</t>
  </si>
  <si>
    <t>Barang Pakai Habis</t>
  </si>
  <si>
    <t>Alat tulis kantor untuk operasional Puskesmas</t>
  </si>
  <si>
    <t>Belanja alat listrik dan elektronik (lampu pijar, battery kering)</t>
  </si>
  <si>
    <t>Belanja peralatan kebersihan dan bahan pembersih</t>
  </si>
  <si>
    <t>Belanja pengisian tabung pemadam Kebakaran</t>
  </si>
  <si>
    <t>12</t>
  </si>
  <si>
    <t>Belanja Kursus-kursus singkat/ Pelatihan</t>
  </si>
  <si>
    <t xml:space="preserve"> Pemeliharaan Alat Kesehatan</t>
  </si>
  <si>
    <t>Belanja Modal</t>
  </si>
  <si>
    <t>Belanja modal Pengadaan Alat Penyimpanan Perlengkapan Kantor</t>
  </si>
  <si>
    <t>Belanja modal Pengadaan Alat Kantor Lainnya</t>
  </si>
  <si>
    <t>Belanja Modal Peralatan dan Mesin -Alat Rumah Tangga</t>
  </si>
  <si>
    <t>Belanja modal Pengadaan Meubelair</t>
  </si>
  <si>
    <t>Belanja Cetak dan Penggandaan</t>
  </si>
  <si>
    <t>Belanja Jasa Tenaga Ahli/Instruktur/Narasumber/Penceramah</t>
  </si>
  <si>
    <t>Belanja makanan dan minuman rapat</t>
  </si>
  <si>
    <t>Belanja Bahan/Material</t>
  </si>
  <si>
    <t>38.04</t>
  </si>
  <si>
    <t>BERITA ACARA PEMERIKSAAN KAS</t>
  </si>
  <si>
    <t xml:space="preserve">Yang bertanda tangan dibawah ini           :    </t>
  </si>
  <si>
    <t xml:space="preserve">   </t>
  </si>
  <si>
    <t>Nama</t>
  </si>
  <si>
    <t>NIP</t>
  </si>
  <si>
    <t>: 197008202007011039</t>
  </si>
  <si>
    <t>Pangkat / Gol</t>
  </si>
  <si>
    <t>: Penata Tk.I / III d</t>
  </si>
  <si>
    <t>Jabatan</t>
  </si>
  <si>
    <t>: Kuasa Pengguna Anggaran</t>
  </si>
  <si>
    <t>( Kepala Puskesmas Citeureup)</t>
  </si>
  <si>
    <t>telah melakukan pemeriksaan keuangan terhadap :</t>
  </si>
  <si>
    <t>:  Bendahara FKTP PKM Citeureup</t>
  </si>
  <si>
    <t>dengan hasil pemeriksaan Kas setelah diperiksa sebagai berikut :</t>
  </si>
  <si>
    <t>a. Uang kertas bank, uang recehan</t>
  </si>
  <si>
    <t>b. Uang Tunai</t>
  </si>
  <si>
    <t>c. SP2D dan alat pembayar lain</t>
  </si>
  <si>
    <t>-</t>
  </si>
  <si>
    <t>d. Surat / Barang berharga yang diijinkan</t>
  </si>
  <si>
    <t xml:space="preserve">e. Pembulatan uang </t>
  </si>
  <si>
    <t>Saldo menurut Buku Kas Umum Register dll</t>
  </si>
  <si>
    <t>Perbedaan positip antara Saldo Kas dan Saldo Buku</t>
  </si>
  <si>
    <t>Selaku yang Diperiksa,</t>
  </si>
  <si>
    <t>Selaku Pemeriksa,</t>
  </si>
  <si>
    <t>Penata Tk. I</t>
  </si>
  <si>
    <t>dibayarkan Belanja langganan internet</t>
  </si>
  <si>
    <t>Bendahara JKN FKTP PKM Citeureup</t>
  </si>
  <si>
    <t>Jl.Encep Kartawiria No.20A Kec.Cimahi Utara Telp.022-6628983</t>
  </si>
  <si>
    <r>
      <t xml:space="preserve">Penjelasan perbedaan      :  </t>
    </r>
    <r>
      <rPr>
        <i/>
        <sz val="12"/>
        <color indexed="9"/>
        <rFont val="Arial"/>
        <family val="2"/>
      </rPr>
      <t xml:space="preserve">Kesulitan Uang kecil   </t>
    </r>
    <r>
      <rPr>
        <sz val="12"/>
        <color indexed="9"/>
        <rFont val="Arial"/>
        <family val="2"/>
      </rPr>
      <t xml:space="preserve">   </t>
    </r>
  </si>
  <si>
    <r>
      <t xml:space="preserve">     </t>
    </r>
    <r>
      <rPr>
        <sz val="12"/>
        <color rgb="FF000000"/>
        <rFont val="Arial"/>
        <family val="2"/>
      </rPr>
      <t>KECAMATAN CIMAHI UTARA KOTA CIMAHI</t>
    </r>
  </si>
  <si>
    <t>Email: pkm.citeureup20@gmail.com Cimahi 40512</t>
  </si>
  <si>
    <t>Jasa Pelayanan JKN  untuk Puskesmas</t>
  </si>
  <si>
    <t>Belanja Jasa Pemeliharaan Peralatan dan Perlengkapan Kantor</t>
  </si>
  <si>
    <t>Belanja penggandaan</t>
  </si>
  <si>
    <t>belanja pakaian khusus hari hari tertentu</t>
  </si>
  <si>
    <t>Pelatihan untuk meningkatkan kompetensi bagi Pegawai Puskesmas</t>
  </si>
  <si>
    <t xml:space="preserve">Jasa Instruktur </t>
  </si>
  <si>
    <t>Jasa narasumber/widyaiswara</t>
  </si>
  <si>
    <t>belanja pakaian olahraga</t>
  </si>
  <si>
    <t>belanja pemeliharaan</t>
  </si>
  <si>
    <t>Belanja Penyedian Jasa Instalasi genset</t>
  </si>
  <si>
    <t>biaya RTGS</t>
  </si>
  <si>
    <t>Belanja Perawatan Kendaraan bermotor</t>
  </si>
  <si>
    <t>Belanja jasa service</t>
  </si>
  <si>
    <t>Belanja surat tanda nomor kendaraan</t>
  </si>
  <si>
    <t>Belanja perjalanan dinas</t>
  </si>
  <si>
    <t>Belanja Perjalanan Dinas Luar Daerah Luar Propinsi</t>
  </si>
  <si>
    <t>Belanja Pemeliharaan IPAL</t>
  </si>
  <si>
    <t>16</t>
  </si>
  <si>
    <t>17</t>
  </si>
  <si>
    <r>
      <t xml:space="preserve">Tahun         :  </t>
    </r>
    <r>
      <rPr>
        <i/>
        <sz val="12"/>
        <rFont val="Arial"/>
        <family val="2"/>
      </rPr>
      <t>Dua Ribu Dua Puluh</t>
    </r>
  </si>
  <si>
    <t>Belanja modal Pengadaan Alat Rumah tangga lainnya (Home Use)</t>
  </si>
  <si>
    <t>23</t>
  </si>
  <si>
    <t>Belanja Modal Peralatan Dan Mesin - Alat Kedokteran</t>
  </si>
  <si>
    <t>Belanja modal Pengadaan Alat Kedokteran Umum</t>
  </si>
  <si>
    <t>Belanja modal Pengadaan Alat Kesehatan Kebidanan Dan Penyakit Kandungan</t>
  </si>
  <si>
    <t>11</t>
  </si>
  <si>
    <t>Belanja Modal Peralatan Dan Mesin - Unit Alat Laboratorium</t>
  </si>
  <si>
    <t>39</t>
  </si>
  <si>
    <t>Belanja Modal Peralatan Dan Mesin - Peralatan Komputer</t>
  </si>
  <si>
    <t>Belanja Modal Pengadaan Peralatan Jaringan</t>
  </si>
  <si>
    <t>Belanja Modal alat laboratorium umum</t>
  </si>
  <si>
    <t>REALISASI JANUARI</t>
  </si>
  <si>
    <t>REALISASI FEBRUARI</t>
  </si>
  <si>
    <t>REALISASI MARET</t>
  </si>
  <si>
    <t>REALISASI APRIL</t>
  </si>
  <si>
    <t>REALISASI MEI</t>
  </si>
  <si>
    <t>REALISASI JUNI</t>
  </si>
  <si>
    <t>REALISASI JULI</t>
  </si>
  <si>
    <t>REALISASI AGUSTUS</t>
  </si>
  <si>
    <t>REALISASI SEPTEMBER</t>
  </si>
  <si>
    <t>REALISASI OKTOBER</t>
  </si>
  <si>
    <t>REALISASI NOVEMBER</t>
  </si>
  <si>
    <t>REALISASI DESEMBER</t>
  </si>
  <si>
    <t>REALISASI S.D TOTAL</t>
  </si>
  <si>
    <t>: Yeni Resnawati, A.Md. Farm</t>
  </si>
  <si>
    <t>: 2020</t>
  </si>
  <si>
    <t>Yeni Resnawati, A.Md. Farm</t>
  </si>
  <si>
    <t>NIP. 19810404 200501 2 018</t>
  </si>
  <si>
    <t>: 19810404 2005012 018</t>
  </si>
  <si>
    <t>diterima PPh 23 jasa pemeliharaan perlengkapan dan peralatan kantor</t>
  </si>
  <si>
    <t>dibayarkan PPh 23 jasa pemeliharaan perlengkapan dan peralatan kantor</t>
  </si>
  <si>
    <t>Yeni Resnawati, A.Md.Farm</t>
  </si>
  <si>
    <t>NIP. 19810404 200501 2018</t>
  </si>
  <si>
    <t>: 1.02.1.02.01.38.04.5.2 / 30 Desember 2019</t>
  </si>
  <si>
    <t>1.02.1.02.01.38.04.5.2.2.06.02</t>
  </si>
  <si>
    <t>dibayarkan belanja penggandaan operasional puskemas</t>
  </si>
  <si>
    <t xml:space="preserve"> </t>
  </si>
  <si>
    <t>Pengatur Tk.I</t>
  </si>
  <si>
    <t>: Pengatur Tk.I / II d</t>
  </si>
  <si>
    <t>dibayarkan belanja Natura air mineral botol untuk kegiatan prolanis</t>
  </si>
  <si>
    <t>dibayarkan belanja Natura air mineral galon</t>
  </si>
  <si>
    <t>1.02.1.02.01.38.04.5.2.2.02.06</t>
  </si>
  <si>
    <t>tw1</t>
  </si>
  <si>
    <t xml:space="preserve">  </t>
  </si>
  <si>
    <t>JUMLAH ANGGARAN PERUBAHAN
(Rp.)</t>
  </si>
  <si>
    <t>38</t>
  </si>
  <si>
    <t>Peralatan dan Mesin - Komputer Unit</t>
  </si>
  <si>
    <t>Personal Komputer</t>
  </si>
  <si>
    <t>Printer</t>
  </si>
  <si>
    <t>59</t>
  </si>
  <si>
    <t>37</t>
  </si>
  <si>
    <t>Belanja Modal Gedung dan Bangunan-Bangunan Gedung Tempat Kerja</t>
  </si>
  <si>
    <t>Bangunan gedung tempat kerja lainnya</t>
  </si>
  <si>
    <t>Belanja Teralis</t>
  </si>
  <si>
    <t>;/</t>
  </si>
  <si>
    <t>Jumlah sampai dengan 30 November 2020</t>
  </si>
  <si>
    <t>Pembayaran belanja makan minum snack prolanis</t>
  </si>
  <si>
    <t>Pembayaran belanja jasa pemeliharaan peralatan dan perlengkapan kantor (pemeliharaan komputer)</t>
  </si>
  <si>
    <t>Pembayaran Belanja langganan internet</t>
  </si>
  <si>
    <t>Pembayaran belanja penggandaan operasional puskemas</t>
  </si>
  <si>
    <t>Pembayaran belanja Natura air mineral galon</t>
  </si>
  <si>
    <t>Pembayaran belanja Natura air mineral botol untuk kegiatan prolanis</t>
  </si>
  <si>
    <t>Peraturan Daerah Kota Cimahi Nomor 8 Tahun 2020 Tentang perubahan APBD TA Kota Cimahi tahun anggaran 2020 (Lembaran daerah Kota Cimahi tahun 2020 no 272, tanggal 16 Oktober 2020</t>
  </si>
  <si>
    <t>Peraturan Walikota Cimahi Nomor 55 tahun 2020 tentang penjabaran perubahan anggaran pendapatan dan belanja daerah tahun anggaran 2020 (berita daerah Kota Cimahi tahun 2020 nomor 571), 15 Oktober 2020</t>
  </si>
  <si>
    <t>Peraturan Daerah kota Cimahi nomor 8 tahun 2020 tentang anggaran pendapatan dan belanja daerah Kota Cimahi tahun anggaran 2020 (lembaran daerah Kota Cimahi tahun 2020 nomor 272, tanggal 16 Oktober 2020</t>
  </si>
  <si>
    <t>Peraturan Walikota Cimahi Nomor 55 tahun 2020 tentang penjabaran perubahan anggaran pendapatan dan belanja daerah tahun anggaran 2020 (berita daerah Kota Cimahi tahun 2020 nomor 571), 16 Oktober 2020</t>
  </si>
  <si>
    <t>: Dokumen Pelaksanaan Anggaran SKPD   1.02.1.02.01.38.04.5.2   (16 Oktober 2020)</t>
  </si>
  <si>
    <t>SILPA 2020</t>
  </si>
  <si>
    <t>honor perawat</t>
  </si>
  <si>
    <t>saldo</t>
  </si>
  <si>
    <t>asuransi BPJS, kecelakaan, kematian (2)</t>
  </si>
  <si>
    <t xml:space="preserve">Nomor   : 440/      /Pusk/ XII /2020     </t>
  </si>
  <si>
    <t>: Desember</t>
  </si>
  <si>
    <t>Bersama ini kami laporkan realisasi atas penggunaan dana kapitasi JKN untuk bulan Desember 2020  sebagai berikut :</t>
  </si>
  <si>
    <t>Nomor : 900 /      / XII / PKM  CTRP/ 2020</t>
  </si>
  <si>
    <t>Yang  bertandatangan dibawah ini saya selaku Kepala FKTP Puskesmas Citeureup, dr. Juara Pardamean LH
Menyatakan bahwa saya bertanggung jawab atas semua realisasi pendapatan yang telah diterima dan belanja yang telah dibayar kepada yang berhak menerima, yang dananya bersumber dari Dana Kapitasi JKN dan digunakan langsung oleh FKTP pada bulan Desember tahun anggaran 2020 dengan rincian sebagai berikut :</t>
  </si>
  <si>
    <t>Bulan Desember 2020</t>
  </si>
  <si>
    <t>: Desember 2020</t>
  </si>
  <si>
    <t>BULAN : Desember 2020</t>
  </si>
  <si>
    <t>jumlah saldo sampai dengan 30 November 2020</t>
  </si>
  <si>
    <t>Jumlah saldo s.d 30 November 2020</t>
  </si>
  <si>
    <t>Pengambilan uang tunai</t>
  </si>
  <si>
    <t>dibayarkan belanja perawatan kendaraan bermotor</t>
  </si>
  <si>
    <t>1.02.1.02.01.38.04.5.2.2.05.01</t>
  </si>
  <si>
    <t>B.143</t>
  </si>
  <si>
    <t>B.144</t>
  </si>
  <si>
    <t>B.145</t>
  </si>
  <si>
    <t>B.146</t>
  </si>
  <si>
    <t>Pembayaran Jasa Pelayanan bulan November 2020</t>
  </si>
  <si>
    <t>Pembayaran Jasa pelayanan susulan bulan Oktober 2020</t>
  </si>
  <si>
    <t>Pembayaran belanja cetak</t>
  </si>
  <si>
    <t>B.147</t>
  </si>
  <si>
    <t>Pembayaran belanja modal mebeulair custom ruang gigi</t>
  </si>
  <si>
    <t>B.148</t>
  </si>
  <si>
    <t>B.149</t>
  </si>
  <si>
    <t>B.150</t>
  </si>
  <si>
    <t>B.151</t>
  </si>
  <si>
    <t>B.152</t>
  </si>
  <si>
    <t>B.153</t>
  </si>
  <si>
    <t>B.154</t>
  </si>
  <si>
    <t>B.155</t>
  </si>
  <si>
    <t>B.156</t>
  </si>
  <si>
    <t>B.157</t>
  </si>
  <si>
    <t>Belanja bahan kebutuhan medis</t>
  </si>
  <si>
    <t>Belanja pakaian olahraga</t>
  </si>
  <si>
    <t>diterima uang dana Kapitasi bulan Desember 2020 dan susulan Bulan November 2020</t>
  </si>
  <si>
    <t>A.012</t>
  </si>
  <si>
    <t>B.158</t>
  </si>
  <si>
    <t>B.159</t>
  </si>
  <si>
    <t>B.160</t>
  </si>
  <si>
    <t>Pembayaran Jasa Pelayanan bulan Desember 2020</t>
  </si>
  <si>
    <t>Pembayaran Jasa pelayanan susulan bulan November 2020</t>
  </si>
  <si>
    <t>Pembayaran belanja perawatan kendaraan bermotor</t>
  </si>
  <si>
    <t>Pembayaran belanja jasa narasumber walikota</t>
  </si>
  <si>
    <t>saldo per tanggal 30 November 2020</t>
  </si>
  <si>
    <t>diterima PPh 21 jasa pelayanan kesehatan pegawai non PNS November 2020</t>
  </si>
  <si>
    <t>dibayarkan PPh 21 jasa pelayanan kesehatan pegawai non PNS November 2020</t>
  </si>
  <si>
    <t>diterima PPh 21 jasa pelayanan kesehatan pegawai  PNS November 2020</t>
  </si>
  <si>
    <t>dibayarkan PPh 21 jasa pelayanan kesehatan pegawai PNS November 2020</t>
  </si>
  <si>
    <t>diterima PPh 21 jasa pelayanan kesehatan pegawai non PNS susulan Oktober 2020</t>
  </si>
  <si>
    <t>dibayarkan PPh 21 jasa pelayanan kesehatan pegawai non PNS susulan Oktober 2020</t>
  </si>
  <si>
    <t>diterima PPh 21 jasa pelayanan kesehatan pegawai PNS susulan Oktober 2020</t>
  </si>
  <si>
    <t>dibayarkan PPh 21 jasa pelayanan kesehatan pegawai PNS susulan Oktober 2020</t>
  </si>
  <si>
    <t>diterima PPn belanja cetak</t>
  </si>
  <si>
    <t>dibayarkan PPn belanja cetak</t>
  </si>
  <si>
    <t>diterima PPh 22 belanja cetak</t>
  </si>
  <si>
    <t>dibayarkan PPh22 belanja cetak</t>
  </si>
  <si>
    <t>Diterima PPn belanja modal mebeulair custom ruang gigi</t>
  </si>
  <si>
    <t>Diterima Pph 22 belanja modal mebeulair custom ruang gigi</t>
  </si>
  <si>
    <t>Dibayarkan Pph 22 belanja modal mebeulair custom ruang gigi</t>
  </si>
  <si>
    <t>Dibayarkan PPn belanja modal mebeulair custom ruang gigi</t>
  </si>
  <si>
    <t>diterima PPh 23 belanja perawatan kendaraan bermotor</t>
  </si>
  <si>
    <t>dibayarkan PPh 23 belanja perawatan kendaraan bermotor</t>
  </si>
  <si>
    <t>diterima PPn belanja bahan kebutuhan medis</t>
  </si>
  <si>
    <t>dibayarkan PPn belanja bahan kebutuhan medis</t>
  </si>
  <si>
    <t>diterima PPh 22 belanja bahan kebutuhan medis</t>
  </si>
  <si>
    <t>dibayarkan PPh 22 belanja bahan kebutuhan medis</t>
  </si>
  <si>
    <t>diterima PPn belanja pakaian olahraga</t>
  </si>
  <si>
    <t>dibayarkan PPn belanja pakaian olahraga</t>
  </si>
  <si>
    <t>diterima PPh 22 belanja pakaian olahraga</t>
  </si>
  <si>
    <t>dibayarkan PPh 22 belanja pakaian olahraga</t>
  </si>
  <si>
    <t>diterima PPh 21 belanja jasa narasumber walikota</t>
  </si>
  <si>
    <t>dibayarkan PPh 21 belanja jasa narasumber walikota</t>
  </si>
  <si>
    <t>diterima PPh 21 jasa pelayanan kesehatan pegawai non PNS Desember 2020</t>
  </si>
  <si>
    <t>dibayarkan PPh 21 jasa pelayanan kesehatan pegawai non PNS Desember 2020</t>
  </si>
  <si>
    <t>diterima PPh 21 jasa pelayanan kesehatan pegawai  PNS Desember 2020</t>
  </si>
  <si>
    <t>dibayarkan PPh 21 jasa pelayanan kesehatan pegawai PNS Desember 2020</t>
  </si>
  <si>
    <t>diterima PPh 21 jasa pelayanan kesehatan pegawai non PNS susulan November 2020</t>
  </si>
  <si>
    <t>dibayarkan PPh 21 jasa pelayanan kesehatan pegawai non PNS susulan November 2020</t>
  </si>
  <si>
    <t>diterima PPh 21 jasa pelayanan kesehatan pegawai PNS susulan November 2020</t>
  </si>
  <si>
    <t>dibayarkan PPh 21 jasa pelayanan kesehatan pegawai PNS susulan November 2020</t>
  </si>
  <si>
    <t xml:space="preserve">       </t>
  </si>
  <si>
    <t>Pada hari ini : Kamis Tanggal : Tiga puluh satu Bulan : Desember</t>
  </si>
  <si>
    <t>Tanggal  31 Desember 2020 Nomor  900/      /  Dinkes</t>
  </si>
  <si>
    <t>Cimahi,  31 Desember 2020</t>
  </si>
  <si>
    <t>Jumlah sampai dengan 31 Desember 2020</t>
  </si>
  <si>
    <t>Cimahi, 31 Desember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</si>
</sst>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0_-;\-* #,##0_-;_-* &quot;-&quot;_-;_-@_-"/>
    <numFmt numFmtId="164" formatCode="_(&quot;Rp&quot;* #,##0_);_(&quot;Rp&quot;* \(#,##0\);_(&quot;Rp&quot;* &quot;-&quot;_);_(@_)"/>
    <numFmt numFmtId="165" formatCode="_(* #,##0_);_(* \(#,##0\);_(* &quot;-&quot;_);_(@_)"/>
    <numFmt numFmtId="166" formatCode="_(* #,##0.00_);_(* \(#,##0.00\);_(* &quot;-&quot;??_);_(@_)"/>
    <numFmt numFmtId="167" formatCode="_(* #,##0_);_(* \(#,##0\);_(* &quot;-&quot;??_);_(@_)"/>
    <numFmt numFmtId="168" formatCode="_([$Rp-421]* #,##0_);_([$Rp-421]* \(#,##0\);_([$Rp-421]* &quot;-&quot;??_);_(@_)"/>
    <numFmt numFmtId="169" formatCode="_([$Rp-421]* #,##0.00_);_([$Rp-421]* \(#,##0.00\);_([$Rp-421]* &quot;-&quot;??_);_(@_)"/>
    <numFmt numFmtId="170" formatCode="[$-409]d\-mmm\-yy;@"/>
    <numFmt numFmtId="171" formatCode="[$-421]dd\ mmmm\ yyyy;@"/>
  </numFmts>
  <fonts count="47" x14ac:knownFonts="1">
    <font>
      <sz val="11"/>
      <name val="Calibri"/>
    </font>
    <font>
      <sz val="11"/>
      <name val="Calibri"/>
      <family val="2"/>
    </font>
    <font>
      <sz val="11"/>
      <color rgb="FF000000"/>
      <name val="Calibri"/>
      <family val="2"/>
    </font>
    <font>
      <sz val="11"/>
      <color rgb="FF000000"/>
      <name val="Calibri"/>
      <family val="2"/>
    </font>
    <font>
      <b/>
      <sz val="12"/>
      <name val="Arial"/>
      <family val="2"/>
    </font>
    <font>
      <sz val="12"/>
      <name val="Arial"/>
      <family val="2"/>
    </font>
    <font>
      <b/>
      <sz val="11"/>
      <name val="Arial"/>
      <family val="2"/>
    </font>
    <font>
      <sz val="10"/>
      <name val="Arial"/>
      <family val="2"/>
    </font>
    <font>
      <sz val="11"/>
      <color rgb="FF000000"/>
      <name val="Calibri"/>
      <family val="2"/>
    </font>
    <font>
      <sz val="11"/>
      <name val="Calibri"/>
      <family val="2"/>
    </font>
    <font>
      <sz val="11"/>
      <name val="Arial"/>
      <family val="2"/>
    </font>
    <font>
      <sz val="9"/>
      <name val="Calibri"/>
      <family val="2"/>
    </font>
    <font>
      <sz val="11"/>
      <color theme="1"/>
      <name val="Calibri"/>
      <family val="2"/>
      <scheme val="minor"/>
    </font>
    <font>
      <u/>
      <sz val="11"/>
      <color theme="10"/>
      <name val="Calibri"/>
      <family val="2"/>
    </font>
    <font>
      <u/>
      <sz val="16"/>
      <name val="Arial"/>
      <family val="2"/>
    </font>
    <font>
      <i/>
      <sz val="12"/>
      <name val="Arial"/>
      <family val="2"/>
    </font>
    <font>
      <sz val="12"/>
      <color theme="1"/>
      <name val="Arial"/>
      <family val="2"/>
    </font>
    <font>
      <i/>
      <sz val="12"/>
      <color indexed="9"/>
      <name val="Arial"/>
      <family val="2"/>
    </font>
    <font>
      <sz val="12"/>
      <color indexed="9"/>
      <name val="Arial"/>
      <family val="2"/>
    </font>
    <font>
      <u/>
      <sz val="12"/>
      <name val="Arial"/>
      <family val="2"/>
    </font>
    <font>
      <sz val="11"/>
      <name val="Calibri"/>
      <family val="2"/>
      <scheme val="minor"/>
    </font>
    <font>
      <u/>
      <sz val="11"/>
      <color theme="10"/>
      <name val="Calibri"/>
      <family val="2"/>
      <scheme val="minor"/>
    </font>
    <font>
      <sz val="10"/>
      <name val="Calibri"/>
      <family val="2"/>
      <scheme val="minor"/>
    </font>
    <font>
      <sz val="12"/>
      <name val="Calibri"/>
      <family val="2"/>
      <scheme val="minor"/>
    </font>
    <font>
      <sz val="14"/>
      <color rgb="FF000000"/>
      <name val="Arial"/>
      <family val="2"/>
    </font>
    <font>
      <b/>
      <sz val="16"/>
      <color rgb="FF000000"/>
      <name val="Arial"/>
      <family val="2"/>
    </font>
    <font>
      <sz val="13"/>
      <color rgb="FF000000"/>
      <name val="Arial"/>
      <family val="2"/>
    </font>
    <font>
      <sz val="12"/>
      <color rgb="FF000000"/>
      <name val="Arial"/>
      <family val="2"/>
    </font>
    <font>
      <sz val="10"/>
      <color rgb="FF000000"/>
      <name val="Arial"/>
      <family val="2"/>
    </font>
    <font>
      <u/>
      <sz val="11"/>
      <color theme="10"/>
      <name val="Arial"/>
      <family val="2"/>
    </font>
    <font>
      <b/>
      <sz val="14"/>
      <color rgb="FF000000"/>
      <name val="Arial"/>
      <family val="2"/>
    </font>
    <font>
      <sz val="11"/>
      <color rgb="FF000000"/>
      <name val="Arial"/>
      <family val="2"/>
    </font>
    <font>
      <b/>
      <sz val="11"/>
      <color rgb="FF000000"/>
      <name val="Arial"/>
      <family val="2"/>
    </font>
    <font>
      <u/>
      <sz val="11"/>
      <name val="Arial"/>
      <family val="2"/>
    </font>
    <font>
      <b/>
      <sz val="14"/>
      <name val="Arial"/>
      <family val="2"/>
    </font>
    <font>
      <b/>
      <u/>
      <sz val="11"/>
      <name val="Arial"/>
      <family val="2"/>
    </font>
    <font>
      <b/>
      <sz val="12"/>
      <color rgb="FF000000"/>
      <name val="Arial"/>
      <family val="2"/>
    </font>
    <font>
      <b/>
      <u/>
      <sz val="11"/>
      <color rgb="FF000000"/>
      <name val="Arial"/>
      <family val="2"/>
    </font>
    <font>
      <u/>
      <sz val="11"/>
      <color rgb="FF000000"/>
      <name val="Arial"/>
      <family val="2"/>
    </font>
    <font>
      <sz val="8"/>
      <color rgb="FF000000"/>
      <name val="Arial"/>
      <family val="2"/>
    </font>
    <font>
      <sz val="11"/>
      <color theme="1"/>
      <name val="Arial"/>
      <family val="2"/>
    </font>
    <font>
      <sz val="11"/>
      <name val="Calibri"/>
      <family val="2"/>
    </font>
    <font>
      <sz val="14"/>
      <name val="Arial"/>
      <family val="2"/>
    </font>
    <font>
      <b/>
      <sz val="10"/>
      <name val="Arial"/>
      <family val="2"/>
    </font>
    <font>
      <u/>
      <sz val="14"/>
      <name val="Arial"/>
      <family val="2"/>
    </font>
    <font>
      <sz val="11"/>
      <color theme="0"/>
      <name val="Calibri"/>
      <family val="2"/>
    </font>
    <font>
      <sz val="11"/>
      <color rgb="FFFF0000"/>
      <name val="Arial"/>
      <family val="2"/>
    </font>
  </fonts>
  <fills count="8">
    <fill>
      <patternFill patternType="none"/>
    </fill>
    <fill>
      <patternFill patternType="gray125"/>
    </fill>
    <fill>
      <patternFill patternType="solid">
        <fgColor rgb="FFFFFFFF"/>
        <bgColor indexed="64"/>
      </patternFill>
    </fill>
    <fill>
      <patternFill patternType="solid">
        <fgColor rgb="FFD8D8D8"/>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4" tint="0.59999389629810485"/>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16">
    <xf numFmtId="0" fontId="0" fillId="0" borderId="0">
      <alignment vertical="center"/>
    </xf>
    <xf numFmtId="165" fontId="8" fillId="0" borderId="0">
      <protection locked="0"/>
    </xf>
    <xf numFmtId="0" fontId="3" fillId="0" borderId="0">
      <protection locked="0"/>
    </xf>
    <xf numFmtId="0" fontId="8" fillId="0" borderId="0">
      <protection locked="0"/>
    </xf>
    <xf numFmtId="166" fontId="8" fillId="0" borderId="0">
      <protection locked="0"/>
    </xf>
    <xf numFmtId="164" fontId="9" fillId="0" borderId="0" applyFont="0" applyFill="0" applyBorder="0" applyAlignment="0" applyProtection="0"/>
    <xf numFmtId="0" fontId="7" fillId="0" borderId="0"/>
    <xf numFmtId="0" fontId="12" fillId="0" borderId="0"/>
    <xf numFmtId="165" fontId="12" fillId="0" borderId="0" applyFont="0" applyFill="0" applyBorder="0" applyAlignment="0" applyProtection="0"/>
    <xf numFmtId="0" fontId="1" fillId="0" borderId="0">
      <alignment vertical="center"/>
    </xf>
    <xf numFmtId="165" fontId="2" fillId="0" borderId="0">
      <protection locked="0"/>
    </xf>
    <xf numFmtId="9" fontId="2" fillId="0" borderId="0">
      <protection locked="0"/>
    </xf>
    <xf numFmtId="0" fontId="2" fillId="0" borderId="0">
      <protection locked="0"/>
    </xf>
    <xf numFmtId="0" fontId="2" fillId="0" borderId="0">
      <protection locked="0"/>
    </xf>
    <xf numFmtId="0" fontId="13" fillId="0" borderId="0" applyNumberFormat="0" applyFill="0" applyBorder="0" applyAlignment="0" applyProtection="0">
      <alignment vertical="center"/>
    </xf>
    <xf numFmtId="9" fontId="41" fillId="0" borderId="0" applyFont="0" applyFill="0" applyBorder="0" applyAlignment="0" applyProtection="0"/>
  </cellStyleXfs>
  <cellXfs count="635">
    <xf numFmtId="0" fontId="0" fillId="0" borderId="0" xfId="0">
      <alignment vertical="center"/>
    </xf>
    <xf numFmtId="0" fontId="1" fillId="0" borderId="0" xfId="9" applyFont="1" applyFill="1" applyAlignment="1">
      <alignment horizontal="center" vertical="center"/>
    </xf>
    <xf numFmtId="49" fontId="1" fillId="0" borderId="0" xfId="9" applyNumberFormat="1" applyFont="1" applyFill="1" applyAlignment="1">
      <alignment horizontal="center" vertical="center"/>
    </xf>
    <xf numFmtId="165" fontId="1" fillId="0" borderId="0" xfId="9" applyNumberFormat="1" applyFont="1" applyFill="1" applyAlignment="1">
      <alignment horizontal="center" vertical="center"/>
    </xf>
    <xf numFmtId="0" fontId="1" fillId="0" borderId="0" xfId="9" applyAlignment="1">
      <alignment horizontal="center" vertical="center"/>
    </xf>
    <xf numFmtId="41" fontId="10" fillId="0" borderId="0" xfId="4" applyNumberFormat="1" applyFont="1" applyFill="1" applyAlignment="1" applyProtection="1">
      <alignment vertical="center"/>
    </xf>
    <xf numFmtId="41" fontId="10" fillId="0" borderId="0" xfId="4" applyNumberFormat="1" applyFont="1" applyFill="1" applyBorder="1" applyAlignment="1" applyProtection="1">
      <alignment vertical="center"/>
    </xf>
    <xf numFmtId="0" fontId="10" fillId="0" borderId="0" xfId="0" applyFont="1" applyAlignment="1"/>
    <xf numFmtId="0" fontId="4" fillId="0" borderId="0" xfId="0" applyFont="1" applyAlignment="1"/>
    <xf numFmtId="0" fontId="5" fillId="0" borderId="0" xfId="0" applyFont="1" applyAlignment="1"/>
    <xf numFmtId="41" fontId="10" fillId="0" borderId="0" xfId="0" applyNumberFormat="1" applyFont="1" applyAlignment="1"/>
    <xf numFmtId="0" fontId="16" fillId="0" borderId="0" xfId="0" applyFont="1" applyAlignment="1"/>
    <xf numFmtId="0" fontId="19" fillId="0" borderId="0" xfId="0" applyFont="1" applyAlignment="1">
      <alignment horizontal="left"/>
    </xf>
    <xf numFmtId="0" fontId="5" fillId="0" borderId="0" xfId="0" applyFont="1" applyAlignment="1">
      <alignment horizontal="left"/>
    </xf>
    <xf numFmtId="0" fontId="20" fillId="0" borderId="0" xfId="0" applyFont="1" applyAlignment="1"/>
    <xf numFmtId="0" fontId="20" fillId="0" borderId="0" xfId="0" applyFont="1" applyBorder="1" applyAlignment="1"/>
    <xf numFmtId="0" fontId="21" fillId="0" borderId="0" xfId="14" applyFont="1" applyAlignment="1">
      <alignment horizontal="center" vertical="center"/>
    </xf>
    <xf numFmtId="0" fontId="22" fillId="0" borderId="0" xfId="0" applyFont="1" applyBorder="1" applyAlignment="1">
      <alignment horizontal="center" vertical="center"/>
    </xf>
    <xf numFmtId="0" fontId="23" fillId="0" borderId="0" xfId="0" applyFont="1" applyAlignment="1"/>
    <xf numFmtId="0" fontId="10" fillId="0" borderId="0" xfId="0" applyFont="1" applyBorder="1">
      <alignment vertical="center"/>
    </xf>
    <xf numFmtId="0" fontId="10" fillId="0" borderId="0" xfId="0" applyFont="1">
      <alignment vertical="center"/>
    </xf>
    <xf numFmtId="0" fontId="10" fillId="0" borderId="0" xfId="0" applyNumberFormat="1" applyFont="1" applyBorder="1">
      <alignment vertical="center"/>
    </xf>
    <xf numFmtId="0" fontId="10" fillId="0" borderId="1" xfId="0" applyFont="1" applyFill="1" applyBorder="1" applyAlignment="1">
      <alignment horizontal="center" vertical="center" wrapText="1"/>
    </xf>
    <xf numFmtId="14" fontId="10" fillId="0" borderId="1" xfId="0" applyNumberFormat="1" applyFont="1" applyFill="1" applyBorder="1" applyAlignment="1">
      <alignment horizontal="center" vertical="center" wrapText="1"/>
    </xf>
    <xf numFmtId="0" fontId="10" fillId="0" borderId="1" xfId="0" applyNumberFormat="1" applyFont="1" applyFill="1" applyBorder="1" applyAlignment="1">
      <alignment horizontal="left" vertical="center" wrapText="1"/>
    </xf>
    <xf numFmtId="165" fontId="10" fillId="0" borderId="1" xfId="0" applyNumberFormat="1" applyFont="1" applyFill="1" applyBorder="1" applyAlignment="1">
      <alignment horizontal="center" vertical="center" wrapText="1"/>
    </xf>
    <xf numFmtId="0" fontId="10" fillId="0" borderId="0" xfId="2" applyFont="1" applyFill="1" applyAlignment="1" applyProtection="1"/>
    <xf numFmtId="0" fontId="10" fillId="0" borderId="0" xfId="0" applyFont="1" applyFill="1" applyBorder="1">
      <alignment vertical="center"/>
    </xf>
    <xf numFmtId="0" fontId="10" fillId="0" borderId="0" xfId="0" applyNumberFormat="1" applyFont="1" applyFill="1" applyBorder="1">
      <alignment vertical="center"/>
    </xf>
    <xf numFmtId="0" fontId="33" fillId="0" borderId="0" xfId="2" applyFont="1" applyFill="1" applyAlignment="1" applyProtection="1"/>
    <xf numFmtId="0" fontId="10" fillId="0" borderId="0" xfId="0" applyFont="1" applyFill="1" applyBorder="1" applyAlignment="1">
      <alignment vertical="center" wrapText="1"/>
    </xf>
    <xf numFmtId="0" fontId="10" fillId="0" borderId="0" xfId="0" applyNumberFormat="1" applyFont="1" applyFill="1" applyBorder="1" applyAlignment="1">
      <alignment vertical="center" wrapText="1"/>
    </xf>
    <xf numFmtId="0" fontId="10" fillId="0" borderId="0" xfId="2" applyFont="1" applyFill="1" applyAlignment="1" applyProtection="1">
      <alignment horizontal="center" vertical="center" wrapText="1"/>
    </xf>
    <xf numFmtId="0" fontId="10" fillId="0" borderId="0" xfId="2" applyFont="1" applyFill="1" applyAlignment="1" applyProtection="1">
      <alignment wrapText="1"/>
    </xf>
    <xf numFmtId="165" fontId="10" fillId="0" borderId="0" xfId="2" applyNumberFormat="1" applyFont="1" applyFill="1" applyAlignment="1" applyProtection="1">
      <alignment wrapText="1"/>
    </xf>
    <xf numFmtId="0" fontId="33" fillId="0" borderId="0" xfId="2" applyFont="1" applyFill="1" applyAlignment="1" applyProtection="1">
      <alignment wrapText="1"/>
    </xf>
    <xf numFmtId="49" fontId="10" fillId="0" borderId="0" xfId="0" applyNumberFormat="1" applyFont="1" applyFill="1" applyAlignment="1">
      <alignment horizontal="center" vertical="center"/>
    </xf>
    <xf numFmtId="49" fontId="10" fillId="0" borderId="0" xfId="0" applyNumberFormat="1" applyFont="1" applyFill="1" applyBorder="1" applyAlignment="1">
      <alignment horizontal="center" vertical="center"/>
    </xf>
    <xf numFmtId="0" fontId="10" fillId="0" borderId="0" xfId="0" applyFont="1" applyFill="1">
      <alignment vertical="center"/>
    </xf>
    <xf numFmtId="49" fontId="10" fillId="0" borderId="1" xfId="0" applyNumberFormat="1" applyFont="1" applyFill="1" applyBorder="1" applyAlignment="1">
      <alignment horizontal="center" vertical="center"/>
    </xf>
    <xf numFmtId="0" fontId="6" fillId="0" borderId="1" xfId="0" applyFont="1" applyFill="1" applyBorder="1" applyAlignment="1">
      <alignment horizontal="left" vertical="center"/>
    </xf>
    <xf numFmtId="49" fontId="10" fillId="0" borderId="1" xfId="0" quotePrefix="1" applyNumberFormat="1" applyFont="1" applyFill="1" applyBorder="1" applyAlignment="1">
      <alignment horizontal="center" vertical="center"/>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49" fontId="6" fillId="3" borderId="1" xfId="0" applyNumberFormat="1" applyFont="1" applyFill="1" applyBorder="1" applyAlignment="1">
      <alignment horizontal="center" vertical="center" wrapText="1"/>
    </xf>
    <xf numFmtId="0" fontId="6" fillId="3" borderId="1" xfId="0" applyFont="1" applyFill="1" applyBorder="1" applyAlignment="1">
      <alignment horizontal="left" vertical="center" wrapText="1"/>
    </xf>
    <xf numFmtId="0" fontId="6" fillId="0" borderId="1" xfId="0" applyFont="1" applyBorder="1" applyAlignment="1">
      <alignment horizontal="center" vertical="center"/>
    </xf>
    <xf numFmtId="0" fontId="6" fillId="2" borderId="1" xfId="0" applyFont="1" applyFill="1" applyBorder="1" applyAlignment="1">
      <alignment horizontal="center" vertical="center" wrapText="1"/>
    </xf>
    <xf numFmtId="0" fontId="6" fillId="2" borderId="1" xfId="0" quotePrefix="1" applyFont="1" applyFill="1" applyBorder="1" applyAlignment="1">
      <alignment horizontal="center" vertical="center" wrapText="1"/>
    </xf>
    <xf numFmtId="49" fontId="6" fillId="2" borderId="1" xfId="0" applyNumberFormat="1" applyFont="1" applyFill="1" applyBorder="1" applyAlignment="1">
      <alignment horizontal="center" vertical="center" wrapText="1"/>
    </xf>
    <xf numFmtId="0" fontId="6" fillId="0" borderId="1" xfId="0" applyFont="1" applyFill="1" applyBorder="1" applyAlignment="1">
      <alignment horizontal="left" vertical="center" wrapText="1"/>
    </xf>
    <xf numFmtId="49" fontId="6" fillId="0" borderId="1" xfId="0" applyNumberFormat="1" applyFont="1" applyBorder="1" applyAlignment="1">
      <alignment horizontal="center" vertical="center"/>
    </xf>
    <xf numFmtId="49" fontId="6" fillId="2" borderId="1" xfId="2" applyNumberFormat="1" applyFont="1" applyFill="1" applyBorder="1" applyAlignment="1" applyProtection="1">
      <alignment horizontal="center" vertical="center" wrapText="1"/>
    </xf>
    <xf numFmtId="49" fontId="6" fillId="0" borderId="1" xfId="2" applyNumberFormat="1" applyFont="1" applyFill="1" applyBorder="1" applyAlignment="1" applyProtection="1">
      <alignment horizontal="left" vertical="center" wrapText="1"/>
    </xf>
    <xf numFmtId="49" fontId="6" fillId="2" borderId="1" xfId="2" applyNumberFormat="1" applyFont="1" applyFill="1" applyBorder="1" applyAlignment="1" applyProtection="1">
      <alignment horizontal="left" vertical="center" wrapText="1"/>
    </xf>
    <xf numFmtId="0" fontId="6" fillId="3" borderId="1" xfId="2" applyFont="1" applyFill="1" applyBorder="1" applyAlignment="1" applyProtection="1">
      <alignment horizontal="center" vertical="center" wrapText="1"/>
    </xf>
    <xf numFmtId="49" fontId="6" fillId="3" borderId="1" xfId="2" applyNumberFormat="1" applyFont="1" applyFill="1" applyBorder="1" applyAlignment="1" applyProtection="1">
      <alignment horizontal="center" vertical="center" wrapText="1"/>
    </xf>
    <xf numFmtId="0" fontId="6" fillId="3" borderId="1" xfId="2" applyFont="1" applyFill="1" applyBorder="1" applyAlignment="1" applyProtection="1">
      <alignment horizontal="left" vertical="center" wrapText="1"/>
    </xf>
    <xf numFmtId="49" fontId="6" fillId="3" borderId="1" xfId="0" quotePrefix="1" applyNumberFormat="1" applyFont="1" applyFill="1" applyBorder="1" applyAlignment="1">
      <alignment horizontal="center" vertical="center" wrapText="1"/>
    </xf>
    <xf numFmtId="0" fontId="6" fillId="0" borderId="0" xfId="0" applyFont="1">
      <alignment vertical="center"/>
    </xf>
    <xf numFmtId="0" fontId="10" fillId="0" borderId="1" xfId="0" applyFont="1" applyFill="1" applyBorder="1" applyAlignment="1">
      <alignment horizontal="center" vertical="center"/>
    </xf>
    <xf numFmtId="0" fontId="10" fillId="0" borderId="1" xfId="0" quotePrefix="1" applyFont="1" applyFill="1" applyBorder="1" applyAlignment="1">
      <alignment horizontal="center" vertical="center" wrapText="1"/>
    </xf>
    <xf numFmtId="49" fontId="10" fillId="0" borderId="1" xfId="0" quotePrefix="1" applyNumberFormat="1" applyFont="1" applyFill="1" applyBorder="1" applyAlignment="1">
      <alignment horizontal="center" vertical="center" wrapText="1"/>
    </xf>
    <xf numFmtId="0" fontId="10" fillId="0" borderId="1" xfId="0" applyFont="1" applyFill="1" applyBorder="1" applyAlignment="1">
      <alignment horizontal="left" vertical="center" wrapText="1"/>
    </xf>
    <xf numFmtId="41" fontId="10" fillId="0" borderId="1" xfId="1" applyNumberFormat="1" applyFont="1" applyFill="1" applyBorder="1" applyAlignment="1" applyProtection="1">
      <alignment horizontal="right" vertical="center" wrapText="1"/>
    </xf>
    <xf numFmtId="0" fontId="10" fillId="0" borderId="1" xfId="2" applyFont="1" applyFill="1" applyBorder="1" applyAlignment="1" applyProtection="1">
      <alignment horizontal="center" vertical="center" wrapText="1"/>
    </xf>
    <xf numFmtId="49" fontId="10" fillId="0" borderId="1" xfId="2" applyNumberFormat="1" applyFont="1" applyFill="1" applyBorder="1" applyAlignment="1" applyProtection="1">
      <alignment horizontal="center" vertical="center" wrapText="1"/>
    </xf>
    <xf numFmtId="0" fontId="10" fillId="0" borderId="1" xfId="2" applyFont="1" applyFill="1" applyBorder="1" applyAlignment="1" applyProtection="1">
      <alignment horizontal="left" vertical="center" wrapText="1"/>
    </xf>
    <xf numFmtId="49" fontId="6" fillId="4" borderId="1" xfId="0" applyNumberFormat="1" applyFont="1" applyFill="1" applyBorder="1" applyAlignment="1">
      <alignment horizontal="center" vertical="center"/>
    </xf>
    <xf numFmtId="49" fontId="6" fillId="4" borderId="1" xfId="2" applyNumberFormat="1" applyFont="1" applyFill="1" applyBorder="1" applyAlignment="1" applyProtection="1">
      <alignment horizontal="center" vertical="center" wrapText="1"/>
    </xf>
    <xf numFmtId="41" fontId="6" fillId="4" borderId="1" xfId="1" applyNumberFormat="1" applyFont="1" applyFill="1" applyBorder="1" applyAlignment="1" applyProtection="1">
      <alignment horizontal="right" vertical="center" wrapText="1"/>
    </xf>
    <xf numFmtId="49" fontId="6" fillId="4" borderId="1" xfId="2" applyNumberFormat="1" applyFont="1" applyFill="1" applyBorder="1" applyAlignment="1" applyProtection="1">
      <alignment horizontal="left" vertical="center" wrapText="1"/>
    </xf>
    <xf numFmtId="49" fontId="10" fillId="0" borderId="1" xfId="0" applyNumberFormat="1" applyFont="1" applyBorder="1" applyAlignment="1">
      <alignment horizontal="center" vertical="center"/>
    </xf>
    <xf numFmtId="49" fontId="10" fillId="2" borderId="1" xfId="2" applyNumberFormat="1" applyFont="1" applyFill="1" applyBorder="1" applyAlignment="1" applyProtection="1">
      <alignment horizontal="center" vertical="center" wrapText="1"/>
    </xf>
    <xf numFmtId="49" fontId="10" fillId="2" borderId="1" xfId="2" quotePrefix="1" applyNumberFormat="1" applyFont="1" applyFill="1" applyBorder="1" applyAlignment="1" applyProtection="1">
      <alignment horizontal="center" vertical="center" wrapText="1"/>
    </xf>
    <xf numFmtId="0" fontId="10" fillId="2" borderId="1" xfId="2" applyFont="1" applyFill="1" applyBorder="1" applyAlignment="1" applyProtection="1">
      <alignment horizontal="left" vertical="center" wrapText="1"/>
    </xf>
    <xf numFmtId="49" fontId="10" fillId="2" borderId="1" xfId="2" applyNumberFormat="1" applyFont="1" applyFill="1" applyBorder="1" applyAlignment="1" applyProtection="1">
      <alignment horizontal="left" vertical="center" wrapText="1"/>
    </xf>
    <xf numFmtId="49" fontId="10" fillId="2" borderId="1" xfId="0" quotePrefix="1" applyNumberFormat="1" applyFont="1" applyFill="1" applyBorder="1" applyAlignment="1">
      <alignment horizontal="center" vertical="center" wrapText="1"/>
    </xf>
    <xf numFmtId="1" fontId="10" fillId="0" borderId="1" xfId="0" applyNumberFormat="1" applyFont="1" applyBorder="1" applyAlignment="1">
      <alignment horizontal="center" vertical="center"/>
    </xf>
    <xf numFmtId="0" fontId="10" fillId="0" borderId="0" xfId="0" applyFont="1" applyFill="1" applyAlignment="1"/>
    <xf numFmtId="0" fontId="10" fillId="0" borderId="1" xfId="0" applyFont="1" applyBorder="1" applyAlignment="1">
      <alignment horizontal="center" vertical="center"/>
    </xf>
    <xf numFmtId="0" fontId="10" fillId="2" borderId="1" xfId="2" applyFont="1" applyFill="1" applyBorder="1" applyAlignment="1" applyProtection="1">
      <alignment horizontal="center" vertical="center" wrapText="1"/>
    </xf>
    <xf numFmtId="49" fontId="10" fillId="0" borderId="1" xfId="0" applyNumberFormat="1" applyFont="1" applyFill="1" applyBorder="1" applyAlignment="1">
      <alignment horizontal="center" vertical="center" wrapText="1"/>
    </xf>
    <xf numFmtId="1" fontId="10" fillId="2" borderId="1" xfId="0" applyNumberFormat="1" applyFont="1" applyFill="1" applyBorder="1" applyAlignment="1">
      <alignment horizontal="center" vertical="center" wrapText="1"/>
    </xf>
    <xf numFmtId="1" fontId="10" fillId="2" borderId="1" xfId="0" quotePrefix="1" applyNumberFormat="1" applyFont="1" applyFill="1" applyBorder="1" applyAlignment="1">
      <alignment horizontal="center" vertical="center" wrapText="1"/>
    </xf>
    <xf numFmtId="41" fontId="10" fillId="0" borderId="1" xfId="0" applyNumberFormat="1" applyFont="1" applyFill="1" applyBorder="1" applyAlignment="1">
      <alignment horizontal="right" vertical="center"/>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6" fillId="4" borderId="1" xfId="0" quotePrefix="1" applyFont="1" applyFill="1" applyBorder="1" applyAlignment="1">
      <alignment horizontal="center" vertical="center" wrapText="1"/>
    </xf>
    <xf numFmtId="49" fontId="6" fillId="4" borderId="1" xfId="0" quotePrefix="1" applyNumberFormat="1" applyFont="1" applyFill="1" applyBorder="1" applyAlignment="1">
      <alignment horizontal="center" vertical="center" wrapText="1"/>
    </xf>
    <xf numFmtId="0" fontId="6" fillId="0" borderId="0" xfId="0" applyFont="1" applyFill="1" applyAlignment="1"/>
    <xf numFmtId="49" fontId="10" fillId="0" borderId="1" xfId="2" quotePrefix="1" applyNumberFormat="1" applyFont="1" applyFill="1" applyBorder="1" applyAlignment="1" applyProtection="1">
      <alignment horizontal="center" vertical="center" wrapText="1"/>
    </xf>
    <xf numFmtId="49" fontId="6" fillId="4" borderId="1" xfId="2" quotePrefix="1" applyNumberFormat="1" applyFont="1" applyFill="1" applyBorder="1" applyAlignment="1" applyProtection="1">
      <alignment horizontal="center" vertical="center" wrapText="1"/>
    </xf>
    <xf numFmtId="0" fontId="6" fillId="0" borderId="0" xfId="0" applyFont="1" applyFill="1">
      <alignment vertical="center"/>
    </xf>
    <xf numFmtId="49" fontId="10" fillId="0" borderId="1" xfId="2" applyNumberFormat="1" applyFont="1" applyFill="1" applyBorder="1" applyAlignment="1" applyProtection="1">
      <alignment horizontal="left" vertical="center" wrapText="1"/>
    </xf>
    <xf numFmtId="49" fontId="6" fillId="4" borderId="1" xfId="2" applyNumberFormat="1" applyFont="1" applyFill="1" applyBorder="1" applyAlignment="1" applyProtection="1">
      <alignment horizontal="left" vertical="center"/>
    </xf>
    <xf numFmtId="49" fontId="10" fillId="0" borderId="1" xfId="2" applyNumberFormat="1" applyFont="1" applyFill="1" applyBorder="1" applyAlignment="1" applyProtection="1">
      <alignment horizontal="left" vertical="center"/>
    </xf>
    <xf numFmtId="49" fontId="6" fillId="4" borderId="1" xfId="3" applyNumberFormat="1" applyFont="1" applyFill="1" applyBorder="1" applyAlignment="1" applyProtection="1">
      <alignment horizontal="left" vertical="center" wrapText="1"/>
    </xf>
    <xf numFmtId="49" fontId="10" fillId="0" borderId="1" xfId="3" applyNumberFormat="1" applyFont="1" applyFill="1" applyBorder="1" applyAlignment="1" applyProtection="1">
      <alignment horizontal="center" vertical="center" wrapText="1"/>
    </xf>
    <xf numFmtId="49" fontId="10" fillId="0" borderId="1" xfId="3" applyNumberFormat="1" applyFont="1" applyFill="1" applyBorder="1" applyAlignment="1" applyProtection="1">
      <alignment horizontal="left" vertical="center" wrapText="1"/>
    </xf>
    <xf numFmtId="49" fontId="6" fillId="4" borderId="1" xfId="3" applyNumberFormat="1" applyFont="1" applyFill="1" applyBorder="1" applyAlignment="1" applyProtection="1">
      <alignment horizontal="center" vertical="center" wrapText="1"/>
    </xf>
    <xf numFmtId="165" fontId="10" fillId="0" borderId="1" xfId="3" applyNumberFormat="1" applyFont="1" applyFill="1" applyBorder="1" applyAlignment="1" applyProtection="1">
      <alignment horizontal="left" vertical="center"/>
    </xf>
    <xf numFmtId="165" fontId="6" fillId="4" borderId="1" xfId="3" applyNumberFormat="1" applyFont="1" applyFill="1" applyBorder="1" applyAlignment="1" applyProtection="1">
      <alignment horizontal="left" vertical="center"/>
    </xf>
    <xf numFmtId="49" fontId="10" fillId="0" borderId="1" xfId="3" applyNumberFormat="1" applyFont="1" applyFill="1" applyBorder="1" applyAlignment="1" applyProtection="1">
      <alignment horizontal="left" vertical="center"/>
    </xf>
    <xf numFmtId="0" fontId="10" fillId="2" borderId="1" xfId="0" applyFont="1" applyFill="1" applyBorder="1" applyAlignment="1">
      <alignment horizontal="center" vertical="center" wrapText="1"/>
    </xf>
    <xf numFmtId="49" fontId="10" fillId="2" borderId="1" xfId="3" applyNumberFormat="1" applyFont="1" applyFill="1" applyBorder="1" applyAlignment="1" applyProtection="1">
      <alignment horizontal="center" vertical="center" wrapText="1"/>
    </xf>
    <xf numFmtId="49" fontId="10" fillId="2" borderId="1" xfId="3" quotePrefix="1" applyNumberFormat="1" applyFont="1" applyFill="1" applyBorder="1" applyAlignment="1" applyProtection="1">
      <alignment horizontal="center" vertical="center" wrapText="1"/>
    </xf>
    <xf numFmtId="49" fontId="10" fillId="2" borderId="1" xfId="3" applyNumberFormat="1" applyFont="1" applyFill="1" applyBorder="1" applyAlignment="1" applyProtection="1">
      <alignment horizontal="left" vertical="center" wrapText="1"/>
    </xf>
    <xf numFmtId="49" fontId="10" fillId="2" borderId="1" xfId="0" applyNumberFormat="1" applyFont="1" applyFill="1" applyBorder="1" applyAlignment="1">
      <alignment horizontal="center" vertical="center" wrapText="1"/>
    </xf>
    <xf numFmtId="49" fontId="6" fillId="3" borderId="1" xfId="0" applyNumberFormat="1" applyFont="1" applyFill="1" applyBorder="1" applyAlignment="1">
      <alignment horizontal="center" vertical="center"/>
    </xf>
    <xf numFmtId="49" fontId="6" fillId="3" borderId="1" xfId="2" applyNumberFormat="1" applyFont="1" applyFill="1" applyBorder="1" applyAlignment="1" applyProtection="1">
      <alignment horizontal="left" vertical="center" wrapText="1"/>
    </xf>
    <xf numFmtId="49" fontId="6" fillId="4" borderId="1" xfId="0" applyNumberFormat="1" applyFont="1" applyFill="1" applyBorder="1" applyAlignment="1">
      <alignment horizontal="center" vertical="center" wrapText="1"/>
    </xf>
    <xf numFmtId="49" fontId="10" fillId="0" borderId="1" xfId="3" quotePrefix="1" applyNumberFormat="1" applyFont="1" applyFill="1" applyBorder="1" applyAlignment="1" applyProtection="1">
      <alignment horizontal="center" vertical="center" wrapText="1"/>
    </xf>
    <xf numFmtId="0" fontId="10" fillId="0" borderId="1" xfId="3" applyFont="1" applyFill="1" applyBorder="1" applyAlignment="1" applyProtection="1">
      <alignment horizontal="left" vertical="center" wrapText="1"/>
    </xf>
    <xf numFmtId="49" fontId="6" fillId="3" borderId="1" xfId="2" quotePrefix="1" applyNumberFormat="1" applyFont="1" applyFill="1" applyBorder="1" applyAlignment="1" applyProtection="1">
      <alignment horizontal="center" vertical="center" wrapText="1"/>
    </xf>
    <xf numFmtId="0" fontId="10" fillId="0" borderId="1" xfId="3" applyFont="1" applyFill="1" applyBorder="1" applyAlignment="1" applyProtection="1">
      <alignment horizontal="center" vertical="center" wrapText="1"/>
    </xf>
    <xf numFmtId="0" fontId="10" fillId="0" borderId="0" xfId="2" applyFont="1" applyAlignment="1" applyProtection="1"/>
    <xf numFmtId="41" fontId="10" fillId="0" borderId="4" xfId="1" applyNumberFormat="1" applyFont="1" applyFill="1" applyBorder="1" applyAlignment="1" applyProtection="1">
      <alignment horizontal="right" vertical="center" wrapText="1"/>
    </xf>
    <xf numFmtId="49" fontId="10" fillId="0" borderId="3" xfId="0" applyNumberFormat="1" applyFont="1" applyFill="1" applyBorder="1" applyAlignment="1">
      <alignment horizontal="center" vertical="center"/>
    </xf>
    <xf numFmtId="41" fontId="10" fillId="4" borderId="1" xfId="1" applyNumberFormat="1" applyFont="1" applyFill="1" applyBorder="1" applyAlignment="1" applyProtection="1">
      <alignment horizontal="right" vertical="center" wrapText="1"/>
    </xf>
    <xf numFmtId="0" fontId="10" fillId="0" borderId="3" xfId="0" applyFont="1" applyFill="1" applyBorder="1" applyAlignment="1">
      <alignment horizontal="center" vertical="center"/>
    </xf>
    <xf numFmtId="41" fontId="10" fillId="0" borderId="13" xfId="1" applyNumberFormat="1" applyFont="1" applyFill="1" applyBorder="1" applyAlignment="1" applyProtection="1">
      <alignment horizontal="right" vertical="center" wrapText="1"/>
    </xf>
    <xf numFmtId="41" fontId="10" fillId="0" borderId="14" xfId="1" applyNumberFormat="1" applyFont="1" applyFill="1" applyBorder="1" applyAlignment="1" applyProtection="1">
      <alignment horizontal="right" vertical="center" wrapText="1"/>
    </xf>
    <xf numFmtId="49" fontId="10" fillId="0" borderId="3" xfId="0" quotePrefix="1" applyNumberFormat="1" applyFont="1" applyFill="1" applyBorder="1" applyAlignment="1">
      <alignment horizontal="center" vertical="center" wrapText="1"/>
    </xf>
    <xf numFmtId="41" fontId="10" fillId="0" borderId="1" xfId="0" applyNumberFormat="1" applyFont="1" applyFill="1" applyBorder="1" applyAlignment="1">
      <alignment vertical="center"/>
    </xf>
    <xf numFmtId="49" fontId="10" fillId="0" borderId="3" xfId="0" applyNumberFormat="1" applyFont="1" applyFill="1" applyBorder="1" applyAlignment="1">
      <alignment horizontal="center" vertical="center" wrapText="1"/>
    </xf>
    <xf numFmtId="49" fontId="10" fillId="0" borderId="0" xfId="0" applyNumberFormat="1" applyFont="1" applyFill="1" applyBorder="1" applyAlignment="1">
      <alignment horizontal="center" vertical="center" wrapText="1"/>
    </xf>
    <xf numFmtId="49" fontId="10" fillId="0" borderId="0" xfId="3" applyNumberFormat="1" applyFont="1" applyFill="1" applyBorder="1" applyAlignment="1" applyProtection="1">
      <alignment horizontal="center" vertical="center" wrapText="1"/>
    </xf>
    <xf numFmtId="49" fontId="10" fillId="0" borderId="0" xfId="3" quotePrefix="1" applyNumberFormat="1" applyFont="1" applyFill="1" applyBorder="1" applyAlignment="1" applyProtection="1">
      <alignment horizontal="center" vertical="center" wrapText="1"/>
    </xf>
    <xf numFmtId="3" fontId="5" fillId="0" borderId="1" xfId="1" applyNumberFormat="1" applyFont="1" applyFill="1" applyBorder="1" applyAlignment="1" applyProtection="1">
      <alignment horizontal="right" vertical="center"/>
    </xf>
    <xf numFmtId="0" fontId="31" fillId="0" borderId="0" xfId="2" applyFont="1" applyAlignment="1" applyProtection="1"/>
    <xf numFmtId="0" fontId="31" fillId="0" borderId="0" xfId="2" applyFont="1" applyAlignment="1" applyProtection="1">
      <alignment horizontal="center" vertical="center"/>
    </xf>
    <xf numFmtId="0" fontId="32" fillId="0" borderId="0" xfId="2" applyFont="1" applyAlignment="1" applyProtection="1">
      <alignment horizontal="center" vertical="center"/>
    </xf>
    <xf numFmtId="0" fontId="31" fillId="0" borderId="0" xfId="2" applyFont="1" applyAlignment="1" applyProtection="1">
      <alignment vertical="center"/>
    </xf>
    <xf numFmtId="0" fontId="32" fillId="4" borderId="1" xfId="2" applyFont="1" applyFill="1" applyBorder="1" applyAlignment="1" applyProtection="1">
      <alignment horizontal="center" vertical="center"/>
    </xf>
    <xf numFmtId="0" fontId="31" fillId="0" borderId="0" xfId="2" applyFont="1" applyFill="1" applyAlignment="1" applyProtection="1"/>
    <xf numFmtId="0" fontId="31" fillId="2" borderId="1" xfId="2" applyFont="1" applyFill="1" applyBorder="1" applyAlignment="1" applyProtection="1">
      <alignment horizontal="center" vertical="center"/>
    </xf>
    <xf numFmtId="0" fontId="32" fillId="2" borderId="1" xfId="2" applyFont="1" applyFill="1" applyBorder="1" applyAlignment="1" applyProtection="1">
      <alignment horizontal="center" vertical="center"/>
    </xf>
    <xf numFmtId="0" fontId="31" fillId="0" borderId="1" xfId="2" applyFont="1" applyBorder="1" applyAlignment="1" applyProtection="1">
      <alignment horizontal="left" vertical="center" wrapText="1"/>
    </xf>
    <xf numFmtId="0" fontId="32" fillId="0" borderId="1" xfId="2" applyFont="1" applyBorder="1" applyAlignment="1" applyProtection="1">
      <alignment horizontal="center" vertical="center"/>
    </xf>
    <xf numFmtId="0" fontId="31" fillId="2" borderId="1" xfId="2" applyFont="1" applyFill="1" applyBorder="1" applyAlignment="1" applyProtection="1">
      <alignment horizontal="left" vertical="center" wrapText="1"/>
    </xf>
    <xf numFmtId="0" fontId="31" fillId="0" borderId="1" xfId="2" applyFont="1" applyFill="1" applyBorder="1" applyAlignment="1" applyProtection="1">
      <alignment horizontal="left" vertical="center" wrapText="1"/>
    </xf>
    <xf numFmtId="0" fontId="32" fillId="4" borderId="1" xfId="2" applyFont="1" applyFill="1" applyBorder="1" applyAlignment="1" applyProtection="1"/>
    <xf numFmtId="0" fontId="32" fillId="0" borderId="0" xfId="2" applyFont="1" applyAlignment="1" applyProtection="1"/>
    <xf numFmtId="0" fontId="31" fillId="0" borderId="0" xfId="2" applyFont="1" applyAlignment="1" applyProtection="1">
      <alignment horizontal="center"/>
    </xf>
    <xf numFmtId="0" fontId="32" fillId="0" borderId="0" xfId="2" applyFont="1" applyAlignment="1" applyProtection="1">
      <alignment horizontal="center"/>
    </xf>
    <xf numFmtId="0" fontId="31" fillId="0" borderId="0" xfId="2" applyFont="1" applyAlignment="1" applyProtection="1">
      <alignment horizontal="right"/>
    </xf>
    <xf numFmtId="0" fontId="31" fillId="0" borderId="0" xfId="2" applyFont="1" applyFill="1" applyAlignment="1" applyProtection="1">
      <alignment horizontal="left" vertical="center"/>
    </xf>
    <xf numFmtId="0" fontId="31" fillId="0" borderId="0" xfId="2" applyFont="1" applyFill="1" applyAlignment="1" applyProtection="1">
      <alignment vertical="center"/>
    </xf>
    <xf numFmtId="0" fontId="32" fillId="0" borderId="1" xfId="2" applyFont="1" applyFill="1" applyBorder="1" applyAlignment="1" applyProtection="1">
      <alignment horizontal="center" vertical="center"/>
    </xf>
    <xf numFmtId="0" fontId="31" fillId="0" borderId="0" xfId="2" applyFont="1" applyFill="1" applyAlignment="1" applyProtection="1">
      <alignment horizontal="center"/>
    </xf>
    <xf numFmtId="0" fontId="31" fillId="0" borderId="1" xfId="2" applyFont="1" applyFill="1" applyBorder="1" applyAlignment="1" applyProtection="1">
      <alignment horizontal="center" vertical="center"/>
    </xf>
    <xf numFmtId="0" fontId="31" fillId="0" borderId="1" xfId="2" applyFont="1" applyFill="1" applyBorder="1" applyAlignment="1" applyProtection="1">
      <alignment horizontal="left" vertical="center"/>
    </xf>
    <xf numFmtId="0" fontId="31" fillId="0" borderId="0" xfId="2" applyFont="1" applyFill="1" applyBorder="1" applyAlignment="1" applyProtection="1"/>
    <xf numFmtId="164" fontId="31" fillId="0" borderId="0" xfId="2" applyNumberFormat="1" applyFont="1" applyFill="1" applyBorder="1" applyAlignment="1" applyProtection="1"/>
    <xf numFmtId="164" fontId="31" fillId="0" borderId="0" xfId="2" applyNumberFormat="1" applyFont="1" applyFill="1" applyBorder="1" applyAlignment="1" applyProtection="1">
      <alignment horizontal="center" vertical="center"/>
    </xf>
    <xf numFmtId="14" fontId="32" fillId="3" borderId="1" xfId="2" applyNumberFormat="1" applyFont="1" applyFill="1" applyBorder="1" applyAlignment="1" applyProtection="1">
      <alignment horizontal="center" vertical="center"/>
    </xf>
    <xf numFmtId="0" fontId="32" fillId="0" borderId="0" xfId="2" applyFont="1" applyFill="1" applyAlignment="1" applyProtection="1"/>
    <xf numFmtId="0" fontId="32" fillId="0" borderId="0" xfId="2" applyFont="1" applyFill="1" applyBorder="1" applyAlignment="1" applyProtection="1"/>
    <xf numFmtId="164" fontId="32" fillId="0" borderId="0" xfId="2" applyNumberFormat="1" applyFont="1" applyFill="1" applyBorder="1" applyAlignment="1" applyProtection="1"/>
    <xf numFmtId="0" fontId="38" fillId="0" borderId="0" xfId="2" applyFont="1" applyFill="1" applyAlignment="1" applyProtection="1"/>
    <xf numFmtId="0" fontId="32" fillId="3" borderId="1" xfId="2" applyFont="1" applyFill="1" applyBorder="1" applyAlignment="1" applyProtection="1">
      <alignment vertical="center"/>
    </xf>
    <xf numFmtId="0" fontId="31" fillId="0" borderId="0" xfId="0" applyFont="1" applyFill="1" applyAlignment="1"/>
    <xf numFmtId="165" fontId="10" fillId="0" borderId="0" xfId="1" applyFont="1" applyFill="1" applyBorder="1" applyAlignment="1" applyProtection="1">
      <alignment horizontal="right" vertical="center"/>
    </xf>
    <xf numFmtId="0" fontId="6" fillId="4" borderId="1" xfId="0" applyFont="1" applyFill="1" applyBorder="1" applyAlignment="1">
      <alignment horizontal="left" vertical="center" wrapText="1"/>
    </xf>
    <xf numFmtId="0" fontId="31" fillId="0" borderId="0" xfId="0" applyFont="1" applyFill="1" applyBorder="1" applyAlignment="1"/>
    <xf numFmtId="41" fontId="10" fillId="0" borderId="0" xfId="1" applyNumberFormat="1" applyFont="1" applyFill="1" applyBorder="1" applyAlignment="1" applyProtection="1">
      <alignment horizontal="right" vertical="center" wrapText="1"/>
    </xf>
    <xf numFmtId="0" fontId="6" fillId="0" borderId="0" xfId="0" applyFont="1" applyFill="1" applyAlignment="1">
      <alignment horizontal="left" vertical="center"/>
    </xf>
    <xf numFmtId="166" fontId="10" fillId="0" borderId="0" xfId="4" applyNumberFormat="1" applyFont="1" applyFill="1" applyAlignment="1" applyProtection="1">
      <alignment vertical="center"/>
    </xf>
    <xf numFmtId="166" fontId="10" fillId="0" borderId="0" xfId="4" applyFont="1" applyFill="1" applyAlignment="1" applyProtection="1">
      <alignment vertical="center" wrapText="1"/>
    </xf>
    <xf numFmtId="166" fontId="10" fillId="0" borderId="0" xfId="4" applyFont="1" applyFill="1" applyAlignment="1" applyProtection="1">
      <alignment vertical="center"/>
    </xf>
    <xf numFmtId="166" fontId="10" fillId="0" borderId="0" xfId="4" applyFont="1" applyFill="1" applyAlignment="1" applyProtection="1">
      <alignment horizontal="center" vertical="center" wrapText="1"/>
    </xf>
    <xf numFmtId="0" fontId="10" fillId="0" borderId="0" xfId="0" applyFont="1" applyFill="1" applyAlignment="1">
      <alignment horizontal="left" vertical="center"/>
    </xf>
    <xf numFmtId="165" fontId="10" fillId="0" borderId="0" xfId="1" applyFont="1" applyFill="1" applyAlignment="1" applyProtection="1">
      <alignment vertical="center"/>
    </xf>
    <xf numFmtId="165" fontId="10" fillId="0" borderId="0" xfId="0" applyNumberFormat="1" applyFont="1" applyFill="1">
      <alignment vertical="center"/>
    </xf>
    <xf numFmtId="0" fontId="10" fillId="0" borderId="0" xfId="0" applyFont="1" applyFill="1" applyAlignment="1">
      <alignment horizontal="center" vertical="top"/>
    </xf>
    <xf numFmtId="0" fontId="10" fillId="0" borderId="0" xfId="0" applyFont="1" applyFill="1" applyAlignment="1">
      <alignment vertical="top"/>
    </xf>
    <xf numFmtId="166" fontId="10" fillId="0" borderId="0" xfId="4" applyFont="1" applyFill="1" applyBorder="1" applyAlignment="1" applyProtection="1">
      <alignment vertical="center"/>
    </xf>
    <xf numFmtId="0" fontId="39" fillId="2" borderId="1" xfId="2" applyFont="1" applyFill="1" applyBorder="1" applyAlignment="1" applyProtection="1">
      <alignment horizontal="center" vertical="center"/>
    </xf>
    <xf numFmtId="0" fontId="39" fillId="2" borderId="0" xfId="2" applyFont="1" applyFill="1" applyAlignment="1" applyProtection="1"/>
    <xf numFmtId="49" fontId="6" fillId="0" borderId="1" xfId="0" applyNumberFormat="1" applyFont="1" applyFill="1" applyBorder="1" applyAlignment="1">
      <alignment horizontal="center" vertical="center"/>
    </xf>
    <xf numFmtId="0" fontId="10" fillId="0" borderId="0" xfId="0" applyFont="1" applyFill="1" applyBorder="1" applyAlignment="1">
      <alignment horizontal="center" vertical="center" wrapText="1"/>
    </xf>
    <xf numFmtId="1" fontId="10" fillId="0" borderId="1" xfId="0" applyNumberFormat="1" applyFont="1" applyFill="1" applyBorder="1" applyAlignment="1">
      <alignment horizontal="center" vertical="center"/>
    </xf>
    <xf numFmtId="1" fontId="10" fillId="0" borderId="1" xfId="0" applyNumberFormat="1" applyFont="1" applyFill="1" applyBorder="1" applyAlignment="1">
      <alignment horizontal="center" vertical="center" wrapText="1"/>
    </xf>
    <xf numFmtId="1" fontId="10" fillId="0" borderId="1" xfId="0" quotePrefix="1" applyNumberFormat="1" applyFont="1" applyFill="1" applyBorder="1" applyAlignment="1">
      <alignment horizontal="center" vertical="center" wrapText="1"/>
    </xf>
    <xf numFmtId="0" fontId="35" fillId="0" borderId="0" xfId="2" applyFont="1" applyAlignment="1" applyProtection="1"/>
    <xf numFmtId="49" fontId="10" fillId="0" borderId="1" xfId="0" applyNumberFormat="1" applyFont="1" applyFill="1" applyBorder="1" applyAlignment="1">
      <alignment horizontal="left" vertical="center" wrapText="1"/>
    </xf>
    <xf numFmtId="0" fontId="10" fillId="2" borderId="1" xfId="0" applyFont="1" applyFill="1" applyBorder="1" applyAlignment="1">
      <alignment horizontal="left" vertical="center" wrapText="1"/>
    </xf>
    <xf numFmtId="49" fontId="10" fillId="2" borderId="1" xfId="0" applyNumberFormat="1" applyFont="1" applyFill="1" applyBorder="1" applyAlignment="1">
      <alignment horizontal="left" vertical="center" wrapText="1"/>
    </xf>
    <xf numFmtId="0" fontId="10" fillId="0" borderId="0" xfId="0" applyFont="1" applyAlignment="1">
      <alignment horizontal="left" vertical="center"/>
    </xf>
    <xf numFmtId="0" fontId="10" fillId="0" borderId="0" xfId="0" applyFont="1" applyAlignment="1">
      <alignment horizontal="center" vertical="center"/>
    </xf>
    <xf numFmtId="0" fontId="10" fillId="0" borderId="0" xfId="0" applyFont="1" applyFill="1" applyBorder="1" applyAlignment="1">
      <alignment horizontal="left" vertical="center"/>
    </xf>
    <xf numFmtId="165" fontId="10" fillId="0" borderId="1" xfId="3" applyNumberFormat="1" applyFont="1" applyFill="1" applyBorder="1" applyAlignment="1" applyProtection="1">
      <alignment horizontal="left" vertical="center" wrapText="1"/>
    </xf>
    <xf numFmtId="0" fontId="6" fillId="4" borderId="1" xfId="2" applyFont="1" applyFill="1" applyBorder="1" applyAlignment="1" applyProtection="1">
      <alignment horizontal="center" vertical="center" wrapText="1"/>
    </xf>
    <xf numFmtId="0" fontId="6" fillId="4" borderId="1" xfId="2" applyFont="1" applyFill="1" applyBorder="1" applyAlignment="1" applyProtection="1">
      <alignment horizontal="left" vertical="center" wrapText="1"/>
    </xf>
    <xf numFmtId="49" fontId="6" fillId="4" borderId="1" xfId="3" quotePrefix="1" applyNumberFormat="1" applyFont="1" applyFill="1" applyBorder="1" applyAlignment="1" applyProtection="1">
      <alignment horizontal="center" vertical="center" wrapText="1"/>
    </xf>
    <xf numFmtId="41" fontId="10" fillId="0" borderId="0" xfId="0" applyNumberFormat="1" applyFont="1" applyFill="1">
      <alignment vertical="center"/>
    </xf>
    <xf numFmtId="0" fontId="6" fillId="0" borderId="0" xfId="0" applyFont="1" applyFill="1" applyBorder="1" applyAlignment="1">
      <alignment horizontal="center" vertical="center"/>
    </xf>
    <xf numFmtId="0" fontId="10" fillId="0" borderId="0" xfId="2" applyFont="1" applyFill="1" applyAlignment="1" applyProtection="1">
      <alignment horizontal="center" wrapText="1"/>
    </xf>
    <xf numFmtId="41" fontId="31" fillId="0" borderId="0" xfId="2" applyNumberFormat="1" applyFont="1" applyAlignment="1" applyProtection="1">
      <alignment vertical="center"/>
    </xf>
    <xf numFmtId="41" fontId="32" fillId="4" borderId="1" xfId="2" applyNumberFormat="1" applyFont="1" applyFill="1" applyBorder="1" applyAlignment="1" applyProtection="1">
      <alignment horizontal="center" vertical="center"/>
    </xf>
    <xf numFmtId="41" fontId="31" fillId="2" borderId="1" xfId="2" applyNumberFormat="1" applyFont="1" applyFill="1" applyBorder="1" applyAlignment="1" applyProtection="1">
      <alignment horizontal="left" vertical="center"/>
    </xf>
    <xf numFmtId="41" fontId="10" fillId="2" borderId="1" xfId="1" applyNumberFormat="1" applyFont="1" applyFill="1" applyBorder="1" applyAlignment="1" applyProtection="1">
      <alignment horizontal="right" vertical="center"/>
    </xf>
    <xf numFmtId="41" fontId="31" fillId="2" borderId="1" xfId="2" applyNumberFormat="1" applyFont="1" applyFill="1" applyBorder="1" applyAlignment="1" applyProtection="1">
      <alignment horizontal="center" vertical="center"/>
    </xf>
    <xf numFmtId="41" fontId="31" fillId="0" borderId="1" xfId="5" applyNumberFormat="1" applyFont="1" applyBorder="1" applyAlignment="1" applyProtection="1">
      <alignment horizontal="center" vertical="center"/>
    </xf>
    <xf numFmtId="41" fontId="10" fillId="0" borderId="0" xfId="2" applyNumberFormat="1" applyFont="1" applyAlignment="1" applyProtection="1">
      <alignment vertical="center"/>
    </xf>
    <xf numFmtId="41" fontId="10" fillId="0" borderId="0" xfId="2" applyNumberFormat="1" applyFont="1" applyAlignment="1" applyProtection="1"/>
    <xf numFmtId="41" fontId="31" fillId="0" borderId="0" xfId="2" applyNumberFormat="1" applyFont="1" applyAlignment="1" applyProtection="1"/>
    <xf numFmtId="41" fontId="31" fillId="0" borderId="0" xfId="2" applyNumberFormat="1" applyFont="1" applyFill="1" applyAlignment="1" applyProtection="1"/>
    <xf numFmtId="41" fontId="31" fillId="0" borderId="0" xfId="2" applyNumberFormat="1" applyFont="1" applyFill="1" applyAlignment="1" applyProtection="1">
      <alignment vertical="center"/>
    </xf>
    <xf numFmtId="41" fontId="32" fillId="0" borderId="1" xfId="2" applyNumberFormat="1" applyFont="1" applyFill="1" applyBorder="1" applyAlignment="1" applyProtection="1">
      <alignment horizontal="center" vertical="center"/>
    </xf>
    <xf numFmtId="41" fontId="31" fillId="0" borderId="1" xfId="2" applyNumberFormat="1" applyFont="1" applyFill="1" applyBorder="1" applyAlignment="1" applyProtection="1">
      <alignment horizontal="center" vertical="center"/>
    </xf>
    <xf numFmtId="41" fontId="32" fillId="0" borderId="1" xfId="5" applyNumberFormat="1" applyFont="1" applyBorder="1" applyAlignment="1" applyProtection="1">
      <alignment horizontal="center" vertical="center"/>
    </xf>
    <xf numFmtId="41" fontId="32" fillId="0" borderId="0" xfId="2" applyNumberFormat="1" applyFont="1" applyFill="1" applyAlignment="1" applyProtection="1"/>
    <xf numFmtId="41" fontId="31" fillId="0" borderId="0" xfId="2" applyNumberFormat="1" applyFont="1" applyFill="1" applyAlignment="1" applyProtection="1">
      <alignment horizontal="center"/>
    </xf>
    <xf numFmtId="41" fontId="38" fillId="0" borderId="0" xfId="2" applyNumberFormat="1" applyFont="1" applyFill="1" applyAlignment="1" applyProtection="1">
      <alignment horizontal="center"/>
    </xf>
    <xf numFmtId="41" fontId="32" fillId="0" borderId="0" xfId="2" applyNumberFormat="1" applyFont="1" applyAlignment="1" applyProtection="1"/>
    <xf numFmtId="41" fontId="32" fillId="0" borderId="1" xfId="2" applyNumberFormat="1" applyFont="1" applyBorder="1" applyAlignment="1" applyProtection="1">
      <alignment horizontal="center" vertical="center"/>
    </xf>
    <xf numFmtId="41" fontId="39" fillId="2" borderId="1" xfId="2" applyNumberFormat="1" applyFont="1" applyFill="1" applyBorder="1" applyAlignment="1" applyProtection="1">
      <alignment horizontal="center" vertical="center"/>
    </xf>
    <xf numFmtId="41" fontId="32" fillId="3" borderId="1" xfId="2" applyNumberFormat="1" applyFont="1" applyFill="1" applyBorder="1" applyAlignment="1" applyProtection="1">
      <alignment horizontal="center" vertical="center" wrapText="1"/>
    </xf>
    <xf numFmtId="41" fontId="32" fillId="0" borderId="0" xfId="2" applyNumberFormat="1" applyFont="1" applyFill="1" applyAlignment="1" applyProtection="1">
      <alignment horizontal="center" vertical="center"/>
    </xf>
    <xf numFmtId="41" fontId="32" fillId="0" borderId="0" xfId="2" applyNumberFormat="1" applyFont="1" applyFill="1" applyAlignment="1" applyProtection="1">
      <alignment horizontal="center"/>
    </xf>
    <xf numFmtId="41" fontId="6" fillId="4" borderId="4" xfId="1" applyNumberFormat="1" applyFont="1" applyFill="1" applyBorder="1" applyAlignment="1" applyProtection="1">
      <alignment horizontal="right" vertical="center" wrapText="1"/>
    </xf>
    <xf numFmtId="165" fontId="10" fillId="0" borderId="0" xfId="0" applyNumberFormat="1" applyFont="1" applyFill="1" applyBorder="1" applyAlignment="1">
      <alignment horizontal="center" vertical="center" wrapText="1"/>
    </xf>
    <xf numFmtId="0" fontId="31" fillId="0" borderId="0" xfId="0" applyFont="1" applyFill="1" applyBorder="1" applyAlignment="1">
      <alignment wrapText="1"/>
    </xf>
    <xf numFmtId="0" fontId="32" fillId="0" borderId="0" xfId="0" applyFont="1" applyFill="1" applyBorder="1" applyAlignment="1">
      <alignment wrapText="1"/>
    </xf>
    <xf numFmtId="0" fontId="31" fillId="0" borderId="0" xfId="0" applyFont="1" applyFill="1" applyBorder="1" applyAlignment="1">
      <alignment horizontal="center" vertical="center" wrapText="1"/>
    </xf>
    <xf numFmtId="166" fontId="10" fillId="0" borderId="0" xfId="4" applyFont="1" applyFill="1" applyBorder="1" applyAlignment="1" applyProtection="1">
      <alignment vertical="center" wrapText="1"/>
    </xf>
    <xf numFmtId="0" fontId="6" fillId="0" borderId="0" xfId="0" applyFont="1" applyFill="1" applyBorder="1" applyAlignment="1">
      <alignment horizontal="center" vertical="center" wrapText="1"/>
    </xf>
    <xf numFmtId="0" fontId="10" fillId="0" borderId="0" xfId="0" applyFont="1" applyFill="1" applyBorder="1" applyAlignment="1">
      <alignment wrapText="1"/>
    </xf>
    <xf numFmtId="0" fontId="4" fillId="0" borderId="1" xfId="0" applyFont="1" applyFill="1" applyBorder="1" applyAlignment="1">
      <alignment horizontal="center" wrapText="1"/>
    </xf>
    <xf numFmtId="0" fontId="40" fillId="0" borderId="1" xfId="0" quotePrefix="1" applyFont="1" applyFill="1" applyBorder="1" applyAlignment="1">
      <alignment horizontal="left" vertical="center" wrapText="1"/>
    </xf>
    <xf numFmtId="0" fontId="10" fillId="0" borderId="0" xfId="0" applyFont="1" applyFill="1" applyAlignment="1">
      <alignment vertical="center" wrapText="1"/>
    </xf>
    <xf numFmtId="167" fontId="4" fillId="0" borderId="1" xfId="1" applyNumberFormat="1" applyFont="1" applyFill="1" applyBorder="1" applyAlignment="1" applyProtection="1">
      <alignment vertical="center" wrapText="1"/>
    </xf>
    <xf numFmtId="0" fontId="10" fillId="0" borderId="0" xfId="0" applyFont="1" applyFill="1" applyBorder="1" applyAlignment="1">
      <alignment horizontal="left" wrapText="1"/>
    </xf>
    <xf numFmtId="0" fontId="10" fillId="0" borderId="0" xfId="0" applyFont="1" applyFill="1" applyBorder="1" applyAlignment="1">
      <alignment horizontal="center" wrapText="1"/>
    </xf>
    <xf numFmtId="0" fontId="10" fillId="0" borderId="0" xfId="0" applyFont="1" applyFill="1" applyAlignment="1">
      <alignment wrapText="1"/>
    </xf>
    <xf numFmtId="0" fontId="10" fillId="0" borderId="0" xfId="0" applyFont="1" applyFill="1" applyAlignment="1">
      <alignment horizontal="center" vertical="center" wrapText="1"/>
    </xf>
    <xf numFmtId="0" fontId="10" fillId="0" borderId="0" xfId="0" applyNumberFormat="1" applyFont="1" applyFill="1" applyAlignment="1">
      <alignment vertical="center" wrapText="1"/>
    </xf>
    <xf numFmtId="0" fontId="10" fillId="0" borderId="0" xfId="0" applyFont="1" applyFill="1" applyBorder="1" applyAlignment="1">
      <alignment horizontal="center" vertical="center"/>
    </xf>
    <xf numFmtId="0" fontId="6" fillId="0" borderId="0" xfId="0" applyFont="1" applyFill="1" applyAlignment="1">
      <alignment horizontal="center" vertical="center"/>
    </xf>
    <xf numFmtId="166" fontId="10" fillId="0" borderId="0" xfId="4" applyFont="1" applyFill="1" applyAlignment="1" applyProtection="1">
      <alignment horizontal="center" vertical="center"/>
    </xf>
    <xf numFmtId="0" fontId="10" fillId="0" borderId="0" xfId="0" applyFont="1" applyFill="1" applyAlignment="1">
      <alignment horizontal="center" vertical="center"/>
    </xf>
    <xf numFmtId="0" fontId="10" fillId="0" borderId="0" xfId="0" applyFont="1" applyFill="1" applyAlignment="1">
      <alignment horizontal="left" vertical="center" wrapText="1"/>
    </xf>
    <xf numFmtId="49" fontId="10" fillId="4" borderId="1" xfId="0" applyNumberFormat="1" applyFont="1" applyFill="1" applyBorder="1" applyAlignment="1">
      <alignment horizontal="center" vertical="center"/>
    </xf>
    <xf numFmtId="49" fontId="10" fillId="4" borderId="1" xfId="2" applyNumberFormat="1" applyFont="1" applyFill="1" applyBorder="1" applyAlignment="1" applyProtection="1">
      <alignment horizontal="center" vertical="center" wrapText="1"/>
    </xf>
    <xf numFmtId="49" fontId="10" fillId="4" borderId="1" xfId="2" quotePrefix="1" applyNumberFormat="1" applyFont="1" applyFill="1" applyBorder="1" applyAlignment="1" applyProtection="1">
      <alignment horizontal="center" vertical="center" wrapText="1"/>
    </xf>
    <xf numFmtId="49" fontId="6" fillId="4" borderId="1" xfId="7" applyNumberFormat="1" applyFont="1" applyFill="1" applyBorder="1" applyAlignment="1">
      <alignment vertical="top" wrapText="1"/>
    </xf>
    <xf numFmtId="0" fontId="6" fillId="4" borderId="1" xfId="0" applyFont="1" applyFill="1" applyBorder="1" applyAlignment="1">
      <alignment horizontal="left" vertical="center"/>
    </xf>
    <xf numFmtId="165" fontId="6" fillId="0" borderId="0" xfId="0" applyNumberFormat="1" applyFont="1" applyFill="1" applyAlignment="1">
      <alignment horizontal="center" vertical="center"/>
    </xf>
    <xf numFmtId="165" fontId="10" fillId="0" borderId="0" xfId="0" applyNumberFormat="1" applyFont="1" applyFill="1" applyBorder="1" applyAlignment="1">
      <alignment horizontal="right" vertical="center"/>
    </xf>
    <xf numFmtId="165" fontId="6" fillId="0" borderId="1" xfId="0" applyNumberFormat="1" applyFont="1" applyFill="1" applyBorder="1" applyAlignment="1">
      <alignment horizontal="right" vertical="center" wrapText="1"/>
    </xf>
    <xf numFmtId="165" fontId="6" fillId="2" borderId="1" xfId="1" applyNumberFormat="1" applyFont="1" applyFill="1" applyBorder="1" applyAlignment="1" applyProtection="1">
      <alignment horizontal="right" vertical="center"/>
    </xf>
    <xf numFmtId="165" fontId="6" fillId="0" borderId="1" xfId="0" applyNumberFormat="1" applyFont="1" applyBorder="1" applyAlignment="1">
      <alignment horizontal="right" vertical="center" wrapText="1"/>
    </xf>
    <xf numFmtId="165" fontId="6" fillId="3" borderId="1" xfId="1" applyNumberFormat="1" applyFont="1" applyFill="1" applyBorder="1" applyAlignment="1" applyProtection="1">
      <alignment horizontal="right" vertical="center" wrapText="1"/>
    </xf>
    <xf numFmtId="165" fontId="6" fillId="3" borderId="1" xfId="1" applyNumberFormat="1" applyFont="1" applyFill="1" applyBorder="1" applyAlignment="1" applyProtection="1">
      <alignment horizontal="right" vertical="center"/>
    </xf>
    <xf numFmtId="165" fontId="6" fillId="0" borderId="1" xfId="1" applyNumberFormat="1" applyFont="1" applyFill="1" applyBorder="1" applyAlignment="1" applyProtection="1">
      <alignment horizontal="right" vertical="center" wrapText="1"/>
    </xf>
    <xf numFmtId="165" fontId="6" fillId="0" borderId="1" xfId="1" applyNumberFormat="1" applyFont="1" applyFill="1" applyBorder="1" applyAlignment="1" applyProtection="1">
      <alignment horizontal="right" vertical="center"/>
    </xf>
    <xf numFmtId="165" fontId="6" fillId="2" borderId="1" xfId="1" applyNumberFormat="1" applyFont="1" applyFill="1" applyBorder="1" applyAlignment="1" applyProtection="1">
      <alignment horizontal="right" vertical="center" wrapText="1"/>
    </xf>
    <xf numFmtId="165" fontId="10" fillId="0" borderId="1" xfId="1" applyNumberFormat="1" applyFont="1" applyFill="1" applyBorder="1" applyAlignment="1" applyProtection="1">
      <alignment horizontal="right" vertical="center" wrapText="1"/>
    </xf>
    <xf numFmtId="165" fontId="10" fillId="0" borderId="1" xfId="1" applyNumberFormat="1" applyFont="1" applyFill="1" applyBorder="1" applyAlignment="1" applyProtection="1">
      <alignment horizontal="right" vertical="center"/>
    </xf>
    <xf numFmtId="165" fontId="6" fillId="4" borderId="1" xfId="1" applyNumberFormat="1" applyFont="1" applyFill="1" applyBorder="1" applyAlignment="1" applyProtection="1">
      <alignment horizontal="right" vertical="center" wrapText="1"/>
    </xf>
    <xf numFmtId="165" fontId="6" fillId="4" borderId="1" xfId="1" applyNumberFormat="1" applyFont="1" applyFill="1" applyBorder="1" applyAlignment="1" applyProtection="1">
      <alignment horizontal="right" vertical="center"/>
    </xf>
    <xf numFmtId="165" fontId="28" fillId="0" borderId="1" xfId="2" applyNumberFormat="1" applyFont="1" applyFill="1" applyBorder="1" applyAlignment="1" applyProtection="1">
      <alignment horizontal="right" vertical="center"/>
    </xf>
    <xf numFmtId="165" fontId="10" fillId="2" borderId="1" xfId="0" applyNumberFormat="1" applyFont="1" applyFill="1" applyBorder="1" applyAlignment="1">
      <alignment horizontal="right" vertical="center"/>
    </xf>
    <xf numFmtId="165" fontId="10" fillId="2" borderId="1" xfId="1" applyNumberFormat="1" applyFont="1" applyFill="1" applyBorder="1" applyAlignment="1" applyProtection="1">
      <alignment horizontal="right" vertical="center" wrapText="1"/>
    </xf>
    <xf numFmtId="165" fontId="10" fillId="0" borderId="1" xfId="0" applyNumberFormat="1" applyFont="1" applyFill="1" applyBorder="1" applyAlignment="1">
      <alignment horizontal="right" vertical="center"/>
    </xf>
    <xf numFmtId="165" fontId="31" fillId="0" borderId="1" xfId="2" applyNumberFormat="1" applyFont="1" applyFill="1" applyBorder="1" applyAlignment="1" applyProtection="1">
      <alignment horizontal="right" vertical="center"/>
    </xf>
    <xf numFmtId="165" fontId="10" fillId="4" borderId="1" xfId="1" applyNumberFormat="1" applyFont="1" applyFill="1" applyBorder="1" applyAlignment="1" applyProtection="1">
      <alignment horizontal="right" vertical="center" wrapText="1"/>
    </xf>
    <xf numFmtId="165" fontId="31" fillId="2" borderId="1" xfId="2" applyNumberFormat="1" applyFont="1" applyFill="1" applyBorder="1" applyAlignment="1" applyProtection="1">
      <alignment horizontal="center" vertical="center"/>
    </xf>
    <xf numFmtId="165" fontId="6" fillId="4" borderId="1" xfId="0" applyNumberFormat="1" applyFont="1" applyFill="1" applyBorder="1" applyAlignment="1">
      <alignment horizontal="center" vertical="center" wrapText="1"/>
    </xf>
    <xf numFmtId="165" fontId="10" fillId="0" borderId="1" xfId="0" applyNumberFormat="1" applyFont="1" applyBorder="1" applyAlignment="1">
      <alignment horizontal="right" vertical="center" wrapText="1"/>
    </xf>
    <xf numFmtId="165" fontId="6" fillId="0" borderId="0" xfId="0" applyNumberFormat="1" applyFont="1" applyAlignment="1">
      <alignment horizontal="center" vertical="center"/>
    </xf>
    <xf numFmtId="165" fontId="10" fillId="0" borderId="0" xfId="0" applyNumberFormat="1" applyFont="1" applyAlignment="1">
      <alignment horizontal="center" vertical="center"/>
    </xf>
    <xf numFmtId="165" fontId="35" fillId="0" borderId="0" xfId="2" applyNumberFormat="1" applyFont="1" applyAlignment="1" applyProtection="1">
      <alignment horizontal="center" vertical="center"/>
    </xf>
    <xf numFmtId="165" fontId="6" fillId="0" borderId="0" xfId="2" applyNumberFormat="1" applyFont="1" applyAlignment="1" applyProtection="1">
      <alignment horizontal="center" vertical="center"/>
    </xf>
    <xf numFmtId="165" fontId="10" fillId="0" borderId="0" xfId="0" applyNumberFormat="1" applyFont="1" applyFill="1" applyAlignment="1">
      <alignment horizontal="right" vertical="center"/>
    </xf>
    <xf numFmtId="165" fontId="10" fillId="0" borderId="0" xfId="0" applyNumberFormat="1" applyFont="1" applyAlignment="1">
      <alignment horizontal="right" vertical="center"/>
    </xf>
    <xf numFmtId="0" fontId="10" fillId="0" borderId="6" xfId="3" applyFont="1" applyFill="1" applyBorder="1" applyAlignment="1" applyProtection="1">
      <alignment horizontal="left" vertical="center" wrapText="1"/>
    </xf>
    <xf numFmtId="166" fontId="6" fillId="0" borderId="0" xfId="4" applyNumberFormat="1" applyFont="1" applyFill="1" applyAlignment="1" applyProtection="1">
      <alignment vertical="center"/>
    </xf>
    <xf numFmtId="166" fontId="6" fillId="0" borderId="0" xfId="4" applyFont="1" applyFill="1" applyAlignment="1" applyProtection="1">
      <alignment vertical="center" wrapText="1"/>
    </xf>
    <xf numFmtId="166" fontId="6" fillId="0" borderId="0" xfId="4" applyFont="1" applyFill="1" applyAlignment="1" applyProtection="1">
      <alignment vertical="center"/>
    </xf>
    <xf numFmtId="166" fontId="6" fillId="0" borderId="0" xfId="4" applyFont="1" applyFill="1" applyAlignment="1" applyProtection="1">
      <alignment horizontal="center" vertical="center" wrapText="1"/>
    </xf>
    <xf numFmtId="41" fontId="6" fillId="0" borderId="0" xfId="4" applyNumberFormat="1" applyFont="1" applyFill="1" applyAlignment="1" applyProtection="1">
      <alignment vertical="center"/>
    </xf>
    <xf numFmtId="0" fontId="10" fillId="0" borderId="2" xfId="0" applyFont="1" applyFill="1" applyBorder="1" applyAlignment="1">
      <alignment horizontal="center" vertical="center"/>
    </xf>
    <xf numFmtId="0" fontId="10" fillId="0" borderId="3" xfId="0" quotePrefix="1" applyFont="1" applyFill="1" applyBorder="1" applyAlignment="1">
      <alignment horizontal="center" vertical="center"/>
    </xf>
    <xf numFmtId="0" fontId="10" fillId="0" borderId="4" xfId="0" applyFont="1" applyFill="1" applyBorder="1" applyAlignment="1">
      <alignment horizontal="center" vertical="center"/>
    </xf>
    <xf numFmtId="168" fontId="10" fillId="0" borderId="3" xfId="1" applyNumberFormat="1" applyFont="1" applyFill="1" applyBorder="1" applyAlignment="1" applyProtection="1">
      <alignment vertical="center"/>
    </xf>
    <xf numFmtId="0" fontId="6" fillId="4" borderId="1" xfId="0" quotePrefix="1" applyFont="1" applyFill="1" applyBorder="1" applyAlignment="1">
      <alignment horizontal="center" vertical="center"/>
    </xf>
    <xf numFmtId="0" fontId="10" fillId="0" borderId="4" xfId="0" quotePrefix="1" applyFont="1" applyFill="1" applyBorder="1" applyAlignment="1">
      <alignment horizontal="center" vertical="center"/>
    </xf>
    <xf numFmtId="0" fontId="6" fillId="0" borderId="1" xfId="0" applyFont="1" applyFill="1" applyBorder="1" applyAlignment="1">
      <alignment horizontal="center" vertical="center"/>
    </xf>
    <xf numFmtId="0" fontId="6" fillId="0" borderId="1" xfId="0" quotePrefix="1" applyFont="1" applyFill="1" applyBorder="1" applyAlignment="1">
      <alignment horizontal="center" vertical="center"/>
    </xf>
    <xf numFmtId="0" fontId="6" fillId="0" borderId="1" xfId="0" applyFont="1" applyFill="1" applyBorder="1" applyAlignment="1">
      <alignment horizontal="center" vertical="center" wrapText="1"/>
    </xf>
    <xf numFmtId="0" fontId="6" fillId="0" borderId="1" xfId="0" quotePrefix="1" applyFont="1" applyFill="1" applyBorder="1" applyAlignment="1">
      <alignment horizontal="center" vertical="center" wrapText="1"/>
    </xf>
    <xf numFmtId="49" fontId="6" fillId="0" borderId="1" xfId="0" applyNumberFormat="1" applyFont="1" applyFill="1" applyBorder="1" applyAlignment="1">
      <alignment horizontal="center" vertical="center" wrapText="1"/>
    </xf>
    <xf numFmtId="0" fontId="10" fillId="0" borderId="1" xfId="0" quotePrefix="1" applyFont="1" applyFill="1" applyBorder="1" applyAlignment="1">
      <alignment horizontal="center" vertical="center"/>
    </xf>
    <xf numFmtId="1" fontId="10" fillId="0" borderId="1" xfId="2" applyNumberFormat="1" applyFont="1" applyFill="1" applyBorder="1" applyAlignment="1" applyProtection="1">
      <alignment horizontal="center" vertical="center" wrapText="1"/>
    </xf>
    <xf numFmtId="49" fontId="6" fillId="4" borderId="1" xfId="0" applyNumberFormat="1" applyFont="1" applyFill="1" applyBorder="1" applyAlignment="1">
      <alignment horizontal="left" vertical="center" wrapText="1"/>
    </xf>
    <xf numFmtId="1" fontId="6" fillId="4" borderId="1" xfId="0" applyNumberFormat="1" applyFont="1" applyFill="1" applyBorder="1" applyAlignment="1">
      <alignment horizontal="center" vertical="center"/>
    </xf>
    <xf numFmtId="1" fontId="6" fillId="4" borderId="1" xfId="0" applyNumberFormat="1" applyFont="1" applyFill="1" applyBorder="1" applyAlignment="1">
      <alignment horizontal="center" vertical="center" wrapText="1"/>
    </xf>
    <xf numFmtId="1" fontId="6" fillId="4" borderId="1" xfId="0" quotePrefix="1" applyNumberFormat="1" applyFont="1" applyFill="1" applyBorder="1" applyAlignment="1">
      <alignment horizontal="center" vertical="center" wrapText="1"/>
    </xf>
    <xf numFmtId="0" fontId="10" fillId="0" borderId="2" xfId="0" applyFont="1" applyFill="1" applyBorder="1" applyAlignment="1">
      <alignment horizontal="center" vertical="top"/>
    </xf>
    <xf numFmtId="0" fontId="10" fillId="0" borderId="3" xfId="0" quotePrefix="1" applyFont="1" applyFill="1" applyBorder="1" applyAlignment="1">
      <alignment horizontal="center" vertical="top"/>
    </xf>
    <xf numFmtId="0" fontId="10" fillId="0" borderId="3" xfId="0" applyFont="1" applyFill="1" applyBorder="1" applyAlignment="1">
      <alignment horizontal="center" vertical="top"/>
    </xf>
    <xf numFmtId="0" fontId="10" fillId="0" borderId="4" xfId="0" quotePrefix="1" applyFont="1" applyFill="1" applyBorder="1" applyAlignment="1">
      <alignment horizontal="center" vertical="top"/>
    </xf>
    <xf numFmtId="168" fontId="10" fillId="0" borderId="3" xfId="1" applyNumberFormat="1" applyFont="1" applyFill="1" applyBorder="1" applyAlignment="1" applyProtection="1">
      <alignment vertical="top"/>
    </xf>
    <xf numFmtId="49" fontId="6" fillId="4" borderId="1" xfId="3" applyNumberFormat="1" applyFont="1" applyFill="1" applyBorder="1" applyAlignment="1" applyProtection="1">
      <alignment horizontal="left" vertical="center"/>
    </xf>
    <xf numFmtId="168" fontId="6" fillId="4" borderId="1" xfId="0" applyNumberFormat="1" applyFont="1" applyFill="1" applyBorder="1">
      <alignment vertical="center"/>
    </xf>
    <xf numFmtId="0" fontId="11" fillId="0" borderId="0" xfId="9" applyFont="1" applyFill="1" applyAlignment="1">
      <alignment horizontal="left" vertical="center" wrapText="1"/>
    </xf>
    <xf numFmtId="165" fontId="6" fillId="4" borderId="1" xfId="3" applyNumberFormat="1" applyFont="1" applyFill="1" applyBorder="1" applyAlignment="1" applyProtection="1">
      <alignment horizontal="left" vertical="center" wrapText="1"/>
    </xf>
    <xf numFmtId="0" fontId="10" fillId="0" borderId="0" xfId="0" applyFont="1" applyFill="1" applyAlignment="1">
      <alignment horizontal="left"/>
    </xf>
    <xf numFmtId="0" fontId="6" fillId="0" borderId="4" xfId="0" applyFont="1" applyFill="1" applyBorder="1" applyAlignment="1">
      <alignment horizontal="center" vertical="center" wrapText="1"/>
    </xf>
    <xf numFmtId="41" fontId="6" fillId="0" borderId="1" xfId="0" applyNumberFormat="1" applyFont="1" applyFill="1" applyBorder="1" applyAlignment="1">
      <alignment horizontal="center" vertical="center" wrapText="1"/>
    </xf>
    <xf numFmtId="0" fontId="10" fillId="0" borderId="8" xfId="0" applyFont="1" applyFill="1" applyBorder="1" applyAlignment="1"/>
    <xf numFmtId="0" fontId="10" fillId="0" borderId="9" xfId="0" applyFont="1" applyFill="1" applyBorder="1" applyAlignment="1"/>
    <xf numFmtId="165" fontId="10" fillId="0" borderId="10" xfId="1" applyFont="1" applyFill="1" applyBorder="1" applyAlignment="1" applyProtection="1">
      <alignment vertical="center"/>
    </xf>
    <xf numFmtId="0" fontId="10" fillId="0" borderId="7" xfId="0" applyFont="1" applyFill="1" applyBorder="1" applyAlignment="1">
      <alignment horizontal="center" vertical="center"/>
    </xf>
    <xf numFmtId="41" fontId="10" fillId="0" borderId="11" xfId="0" applyNumberFormat="1" applyFont="1" applyFill="1" applyBorder="1" applyAlignment="1">
      <alignment horizontal="center" vertical="center"/>
    </xf>
    <xf numFmtId="0" fontId="10" fillId="0" borderId="8" xfId="0" applyFont="1" applyFill="1" applyBorder="1" applyAlignment="1">
      <alignment vertical="top"/>
    </xf>
    <xf numFmtId="0" fontId="10" fillId="0" borderId="9" xfId="0" applyFont="1" applyFill="1" applyBorder="1" applyAlignment="1">
      <alignment vertical="center"/>
    </xf>
    <xf numFmtId="168" fontId="10" fillId="0" borderId="9" xfId="1" applyNumberFormat="1" applyFont="1" applyFill="1" applyBorder="1" applyAlignment="1" applyProtection="1">
      <alignment vertical="center"/>
    </xf>
    <xf numFmtId="0" fontId="10" fillId="0" borderId="9" xfId="0" quotePrefix="1" applyFont="1" applyFill="1" applyBorder="1" applyAlignment="1">
      <alignment vertical="center"/>
    </xf>
    <xf numFmtId="0" fontId="10" fillId="0" borderId="8" xfId="0" applyFont="1" applyFill="1" applyBorder="1" applyAlignment="1">
      <alignment wrapText="1"/>
    </xf>
    <xf numFmtId="0" fontId="10" fillId="0" borderId="9" xfId="0" applyFont="1" applyFill="1" applyBorder="1" applyAlignment="1">
      <alignment wrapText="1"/>
    </xf>
    <xf numFmtId="0" fontId="10" fillId="0" borderId="10" xfId="0" applyFont="1" applyFill="1" applyBorder="1" applyAlignment="1">
      <alignment wrapText="1"/>
    </xf>
    <xf numFmtId="165" fontId="10" fillId="0" borderId="0" xfId="0" applyNumberFormat="1" applyFont="1" applyFill="1" applyBorder="1">
      <alignment vertical="center"/>
    </xf>
    <xf numFmtId="0" fontId="10" fillId="0" borderId="0" xfId="0" quotePrefix="1" applyFont="1" applyFill="1" applyBorder="1" applyAlignment="1">
      <alignment horizontal="center" vertical="center"/>
    </xf>
    <xf numFmtId="0" fontId="10" fillId="0" borderId="0" xfId="0" applyFont="1" applyFill="1" applyBorder="1" applyAlignment="1"/>
    <xf numFmtId="41" fontId="10" fillId="0" borderId="0" xfId="0" applyNumberFormat="1" applyFont="1" applyFill="1" applyBorder="1" applyAlignment="1"/>
    <xf numFmtId="0" fontId="33" fillId="0" borderId="0" xfId="0" applyFont="1" applyFill="1" applyAlignment="1"/>
    <xf numFmtId="41" fontId="10" fillId="0" borderId="0" xfId="0" applyNumberFormat="1" applyFont="1" applyFill="1" applyAlignment="1"/>
    <xf numFmtId="10" fontId="1" fillId="0" borderId="0" xfId="15" applyNumberFormat="1" applyFont="1" applyFill="1" applyAlignment="1">
      <alignment horizontal="center" vertical="center"/>
    </xf>
    <xf numFmtId="0" fontId="10" fillId="0" borderId="0" xfId="0" applyFont="1" applyFill="1" applyAlignment="1">
      <alignment horizontal="center" vertical="center"/>
    </xf>
    <xf numFmtId="0" fontId="10" fillId="0" borderId="0" xfId="0" applyFont="1" applyFill="1" applyBorder="1" applyAlignment="1">
      <alignment horizontal="center" vertical="center"/>
    </xf>
    <xf numFmtId="0" fontId="4" fillId="0" borderId="1"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34" fillId="0" borderId="0" xfId="0" applyFont="1" applyFill="1" applyAlignment="1"/>
    <xf numFmtId="0" fontId="42" fillId="0" borderId="0" xfId="0" applyFont="1" applyFill="1" applyAlignment="1">
      <alignment horizontal="center" vertical="center"/>
    </xf>
    <xf numFmtId="0" fontId="42" fillId="0" borderId="0" xfId="0" applyFont="1" applyFill="1" applyBorder="1" applyAlignment="1">
      <alignment horizontal="center" vertical="center"/>
    </xf>
    <xf numFmtId="169" fontId="42" fillId="0" borderId="0" xfId="0" applyNumberFormat="1" applyFont="1" applyFill="1" applyAlignment="1">
      <alignment horizontal="center" vertical="center"/>
    </xf>
    <xf numFmtId="0" fontId="4" fillId="0" borderId="0" xfId="0" applyFont="1" applyFill="1">
      <alignment vertical="center"/>
    </xf>
    <xf numFmtId="0" fontId="4" fillId="0" borderId="0" xfId="0" applyFont="1" applyFill="1" applyAlignment="1"/>
    <xf numFmtId="0" fontId="5" fillId="0" borderId="0" xfId="0" applyFont="1" applyFill="1" applyAlignment="1">
      <alignment horizontal="center" vertical="center"/>
    </xf>
    <xf numFmtId="0" fontId="5" fillId="0" borderId="0" xfId="0" applyFont="1" applyFill="1" applyBorder="1" applyAlignment="1">
      <alignment horizontal="center" vertical="center"/>
    </xf>
    <xf numFmtId="169" fontId="5" fillId="0" borderId="0" xfId="0" applyNumberFormat="1" applyFont="1" applyFill="1" applyAlignment="1">
      <alignment horizontal="center" vertical="center"/>
    </xf>
    <xf numFmtId="0" fontId="5" fillId="0" borderId="0" xfId="0" applyFont="1" applyFill="1" applyAlignment="1"/>
    <xf numFmtId="0" fontId="4" fillId="0" borderId="0" xfId="0" applyFont="1" applyFill="1" applyAlignment="1">
      <alignment horizontal="left"/>
    </xf>
    <xf numFmtId="0" fontId="5" fillId="0" borderId="0" xfId="0" applyFont="1" applyFill="1" applyAlignment="1">
      <alignment horizontal="left"/>
    </xf>
    <xf numFmtId="0" fontId="5" fillId="0" borderId="0" xfId="0" applyFont="1" applyFill="1" applyBorder="1" applyAlignment="1">
      <alignment horizontal="left"/>
    </xf>
    <xf numFmtId="169" fontId="5" fillId="0" borderId="0" xfId="0" applyNumberFormat="1" applyFont="1" applyFill="1" applyAlignment="1">
      <alignment horizontal="left"/>
    </xf>
    <xf numFmtId="0" fontId="4" fillId="0" borderId="0" xfId="0" applyFont="1" applyFill="1" applyAlignment="1">
      <alignment wrapText="1"/>
    </xf>
    <xf numFmtId="0" fontId="5" fillId="0" borderId="0" xfId="0" applyFont="1" applyFill="1" applyAlignment="1">
      <alignment horizontal="center" vertical="center" wrapText="1"/>
    </xf>
    <xf numFmtId="0" fontId="5" fillId="0" borderId="0" xfId="0" applyFont="1" applyFill="1" applyBorder="1" applyAlignment="1">
      <alignment horizontal="center" vertical="center" wrapText="1"/>
    </xf>
    <xf numFmtId="169" fontId="5" fillId="0" borderId="0" xfId="0" applyNumberFormat="1" applyFont="1" applyFill="1" applyAlignment="1">
      <alignment horizontal="center" vertical="center" wrapText="1"/>
    </xf>
    <xf numFmtId="169" fontId="10" fillId="0" borderId="0" xfId="0" applyNumberFormat="1" applyFont="1" applyFill="1" applyAlignment="1">
      <alignment horizontal="center" vertical="center"/>
    </xf>
    <xf numFmtId="169" fontId="5" fillId="0" borderId="1" xfId="0" applyNumberFormat="1" applyFont="1" applyFill="1" applyBorder="1" applyAlignment="1">
      <alignment horizontal="center" vertical="center" wrapText="1"/>
    </xf>
    <xf numFmtId="0" fontId="5" fillId="0" borderId="0" xfId="0" applyFont="1" applyFill="1">
      <alignment vertical="center"/>
    </xf>
    <xf numFmtId="0" fontId="4" fillId="0" borderId="2" xfId="0" applyFont="1" applyFill="1" applyBorder="1" applyAlignment="1">
      <alignment horizontal="center" vertical="center"/>
    </xf>
    <xf numFmtId="0" fontId="5" fillId="0" borderId="3" xfId="0" applyFont="1" applyFill="1" applyBorder="1" applyAlignment="1"/>
    <xf numFmtId="0" fontId="5" fillId="0" borderId="2" xfId="0" applyFont="1" applyFill="1" applyBorder="1" applyAlignment="1"/>
    <xf numFmtId="0" fontId="5" fillId="0" borderId="4" xfId="0" applyFont="1" applyFill="1" applyBorder="1" applyAlignment="1"/>
    <xf numFmtId="0" fontId="4" fillId="0" borderId="4" xfId="0" applyFont="1" applyFill="1" applyBorder="1" applyAlignment="1">
      <alignment horizontal="center" vertical="center" wrapText="1"/>
    </xf>
    <xf numFmtId="0" fontId="5" fillId="0" borderId="2"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4" xfId="0" applyFont="1" applyFill="1" applyBorder="1" applyAlignment="1">
      <alignment horizontal="center" vertical="center"/>
    </xf>
    <xf numFmtId="169" fontId="5" fillId="0" borderId="4" xfId="0" applyNumberFormat="1" applyFont="1" applyFill="1" applyBorder="1" applyAlignment="1">
      <alignment horizontal="center" vertical="center" wrapText="1"/>
    </xf>
    <xf numFmtId="0" fontId="5" fillId="0" borderId="2" xfId="0" applyFont="1" applyFill="1" applyBorder="1" applyAlignment="1">
      <alignment horizontal="center" vertical="top"/>
    </xf>
    <xf numFmtId="0" fontId="5" fillId="0" borderId="3" xfId="0" applyFont="1" applyFill="1" applyBorder="1" applyAlignment="1">
      <alignment vertical="top"/>
    </xf>
    <xf numFmtId="3" fontId="5" fillId="0" borderId="1" xfId="0" applyNumberFormat="1" applyFont="1" applyFill="1" applyBorder="1" applyAlignment="1">
      <alignment horizontal="center" vertical="center" wrapText="1"/>
    </xf>
    <xf numFmtId="0" fontId="5" fillId="0" borderId="0" xfId="0" applyFont="1" applyFill="1" applyAlignment="1">
      <alignment vertical="top"/>
    </xf>
    <xf numFmtId="3" fontId="5" fillId="0" borderId="4" xfId="0" applyNumberFormat="1" applyFont="1" applyFill="1" applyBorder="1" applyAlignment="1">
      <alignment horizontal="center" vertical="center" wrapText="1"/>
    </xf>
    <xf numFmtId="0" fontId="5" fillId="0" borderId="3" xfId="0" quotePrefix="1" applyFont="1" applyFill="1" applyBorder="1" applyAlignment="1">
      <alignment vertical="top"/>
    </xf>
    <xf numFmtId="0" fontId="5" fillId="0" borderId="5" xfId="0" applyFont="1" applyFill="1" applyBorder="1" applyAlignment="1">
      <alignment horizontal="center" vertical="center"/>
    </xf>
    <xf numFmtId="0" fontId="5" fillId="0" borderId="6" xfId="0" applyFont="1" applyFill="1" applyBorder="1" applyAlignment="1">
      <alignment horizontal="center" vertical="center"/>
    </xf>
    <xf numFmtId="0" fontId="6" fillId="0" borderId="2" xfId="0" applyFont="1" applyBorder="1" applyAlignment="1">
      <alignment horizontal="center" vertical="center"/>
    </xf>
    <xf numFmtId="0" fontId="6" fillId="0" borderId="3" xfId="0" quotePrefix="1"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165" fontId="43" fillId="0" borderId="3" xfId="1" applyFont="1" applyBorder="1" applyAlignment="1" applyProtection="1">
      <alignment vertical="center"/>
    </xf>
    <xf numFmtId="0" fontId="6" fillId="4" borderId="2" xfId="0" applyFont="1" applyFill="1" applyBorder="1" applyAlignment="1">
      <alignment horizontal="center" vertical="center"/>
    </xf>
    <xf numFmtId="0" fontId="6" fillId="4" borderId="3" xfId="0" quotePrefix="1" applyFont="1" applyFill="1" applyBorder="1" applyAlignment="1">
      <alignment horizontal="center" vertical="center"/>
    </xf>
    <xf numFmtId="0" fontId="6" fillId="4" borderId="3" xfId="0" applyFont="1" applyFill="1" applyBorder="1" applyAlignment="1">
      <alignment horizontal="center" vertical="center"/>
    </xf>
    <xf numFmtId="0" fontId="6" fillId="4" borderId="3" xfId="0" applyFont="1" applyFill="1" applyBorder="1" applyAlignment="1">
      <alignment horizontal="center" vertical="center" wrapText="1"/>
    </xf>
    <xf numFmtId="49" fontId="6" fillId="4" borderId="4" xfId="0" applyNumberFormat="1" applyFont="1" applyFill="1" applyBorder="1" applyAlignment="1">
      <alignment horizontal="center" vertical="center" wrapText="1"/>
    </xf>
    <xf numFmtId="0" fontId="10" fillId="0" borderId="0" xfId="0" quotePrefix="1" applyFont="1" applyFill="1" applyBorder="1" applyAlignment="1">
      <alignment horizontal="center" vertical="center" wrapText="1"/>
    </xf>
    <xf numFmtId="49" fontId="10" fillId="0" borderId="12" xfId="0" applyNumberFormat="1" applyFont="1" applyFill="1" applyBorder="1" applyAlignment="1">
      <alignment horizontal="center" vertical="center" wrapText="1"/>
    </xf>
    <xf numFmtId="49" fontId="10" fillId="0" borderId="3" xfId="2" applyNumberFormat="1" applyFont="1" applyFill="1" applyBorder="1" applyAlignment="1" applyProtection="1">
      <alignment horizontal="center" vertical="center" wrapText="1"/>
    </xf>
    <xf numFmtId="49" fontId="10" fillId="0" borderId="4" xfId="2" applyNumberFormat="1" applyFont="1" applyFill="1" applyBorder="1" applyAlignment="1" applyProtection="1">
      <alignment horizontal="center" vertical="center" wrapText="1"/>
    </xf>
    <xf numFmtId="0" fontId="6" fillId="0" borderId="2" xfId="0" quotePrefix="1" applyFont="1" applyBorder="1" applyAlignment="1">
      <alignment horizontal="center" vertical="center"/>
    </xf>
    <xf numFmtId="0" fontId="10" fillId="0" borderId="8" xfId="0" applyFont="1" applyFill="1" applyBorder="1" applyAlignment="1">
      <alignment horizontal="center" vertical="center"/>
    </xf>
    <xf numFmtId="0" fontId="10" fillId="0" borderId="9" xfId="0" quotePrefix="1" applyFont="1" applyFill="1" applyBorder="1" applyAlignment="1">
      <alignment horizontal="center" vertical="center"/>
    </xf>
    <xf numFmtId="0" fontId="10" fillId="0" borderId="9" xfId="0" applyFont="1" applyFill="1" applyBorder="1" applyAlignment="1">
      <alignment horizontal="center" vertical="center"/>
    </xf>
    <xf numFmtId="49" fontId="10" fillId="0" borderId="9" xfId="0" applyNumberFormat="1" applyFont="1" applyFill="1" applyBorder="1" applyAlignment="1">
      <alignment horizontal="center" vertical="center"/>
    </xf>
    <xf numFmtId="49" fontId="10" fillId="0" borderId="9" xfId="2" applyNumberFormat="1" applyFont="1" applyFill="1" applyBorder="1" applyAlignment="1" applyProtection="1">
      <alignment horizontal="center" vertical="center" wrapText="1"/>
    </xf>
    <xf numFmtId="49" fontId="10" fillId="0" borderId="10" xfId="2" applyNumberFormat="1" applyFont="1" applyFill="1" applyBorder="1" applyAlignment="1" applyProtection="1">
      <alignment horizontal="center" vertical="center" wrapText="1"/>
    </xf>
    <xf numFmtId="0" fontId="10" fillId="0" borderId="2" xfId="0" quotePrefix="1" applyFont="1" applyFill="1" applyBorder="1" applyAlignment="1">
      <alignment horizontal="center" vertical="center"/>
    </xf>
    <xf numFmtId="165" fontId="7" fillId="0" borderId="3" xfId="1" applyFont="1" applyFill="1" applyBorder="1" applyAlignment="1" applyProtection="1">
      <alignment vertical="center"/>
    </xf>
    <xf numFmtId="49" fontId="6" fillId="4" borderId="9" xfId="0" applyNumberFormat="1" applyFont="1" applyFill="1" applyBorder="1" applyAlignment="1">
      <alignment horizontal="center" vertical="center"/>
    </xf>
    <xf numFmtId="49" fontId="6" fillId="4" borderId="9" xfId="2" applyNumberFormat="1" applyFont="1" applyFill="1" applyBorder="1" applyAlignment="1" applyProtection="1">
      <alignment horizontal="center" vertical="center" wrapText="1"/>
    </xf>
    <xf numFmtId="0" fontId="10" fillId="0" borderId="2" xfId="0" applyFont="1" applyBorder="1" applyAlignment="1">
      <alignment horizontal="center" vertical="center"/>
    </xf>
    <xf numFmtId="0" fontId="10" fillId="0" borderId="3" xfId="0" quotePrefix="1" applyFont="1" applyBorder="1" applyAlignment="1">
      <alignment horizontal="center" vertical="center"/>
    </xf>
    <xf numFmtId="0" fontId="10" fillId="0" borderId="3" xfId="0" applyFont="1" applyBorder="1" applyAlignment="1">
      <alignment horizontal="center" vertical="center"/>
    </xf>
    <xf numFmtId="0" fontId="10" fillId="0" borderId="2" xfId="0" quotePrefix="1" applyFont="1" applyBorder="1" applyAlignment="1">
      <alignment horizontal="center" vertical="center"/>
    </xf>
    <xf numFmtId="0" fontId="10" fillId="0" borderId="4" xfId="0" quotePrefix="1" applyFont="1" applyBorder="1" applyAlignment="1">
      <alignment horizontal="center" vertical="center"/>
    </xf>
    <xf numFmtId="165" fontId="7" fillId="0" borderId="4" xfId="1" applyFont="1" applyBorder="1" applyAlignment="1" applyProtection="1">
      <alignment vertical="center"/>
    </xf>
    <xf numFmtId="0" fontId="10" fillId="0" borderId="3" xfId="2" applyFont="1" applyFill="1" applyBorder="1" applyAlignment="1" applyProtection="1">
      <alignment horizontal="center" vertical="center" wrapText="1"/>
    </xf>
    <xf numFmtId="0" fontId="6" fillId="0" borderId="4" xfId="0" quotePrefix="1" applyFont="1" applyBorder="1" applyAlignment="1">
      <alignment horizontal="center" vertical="center"/>
    </xf>
    <xf numFmtId="0" fontId="10" fillId="0" borderId="3" xfId="0" applyFont="1" applyFill="1" applyBorder="1" applyAlignment="1">
      <alignment horizontal="center" vertical="center" wrapText="1"/>
    </xf>
    <xf numFmtId="0" fontId="10" fillId="0" borderId="3" xfId="0" quotePrefix="1" applyFont="1" applyFill="1" applyBorder="1" applyAlignment="1">
      <alignment horizontal="center" vertical="center" wrapText="1"/>
    </xf>
    <xf numFmtId="49" fontId="10" fillId="0" borderId="4" xfId="0" quotePrefix="1" applyNumberFormat="1" applyFont="1" applyFill="1" applyBorder="1" applyAlignment="1">
      <alignment horizontal="center" vertical="center" wrapText="1"/>
    </xf>
    <xf numFmtId="165" fontId="7" fillId="0" borderId="3" xfId="1" applyFont="1" applyBorder="1" applyAlignment="1" applyProtection="1">
      <alignment vertical="center"/>
    </xf>
    <xf numFmtId="0" fontId="10" fillId="0" borderId="0" xfId="2" applyFont="1" applyFill="1" applyBorder="1" applyAlignment="1" applyProtection="1">
      <alignment horizontal="center" vertical="center" wrapText="1"/>
    </xf>
    <xf numFmtId="49" fontId="10" fillId="0" borderId="0" xfId="2" applyNumberFormat="1" applyFont="1" applyFill="1" applyBorder="1" applyAlignment="1" applyProtection="1">
      <alignment horizontal="center" vertical="center" wrapText="1"/>
    </xf>
    <xf numFmtId="49" fontId="10" fillId="0" borderId="0" xfId="2" quotePrefix="1" applyNumberFormat="1" applyFont="1" applyFill="1" applyBorder="1" applyAlignment="1" applyProtection="1">
      <alignment horizontal="center" vertical="center" wrapText="1"/>
    </xf>
    <xf numFmtId="41" fontId="7" fillId="0" borderId="1" xfId="2" applyNumberFormat="1" applyFont="1" applyFill="1" applyBorder="1" applyAlignment="1" applyProtection="1">
      <alignment horizontal="center" vertical="center"/>
    </xf>
    <xf numFmtId="41" fontId="7" fillId="0" borderId="14" xfId="2" applyNumberFormat="1" applyFont="1" applyFill="1" applyBorder="1" applyAlignment="1" applyProtection="1">
      <alignment horizontal="center" vertical="center"/>
    </xf>
    <xf numFmtId="1" fontId="10" fillId="0" borderId="0" xfId="0" applyNumberFormat="1" applyFont="1" applyFill="1" applyBorder="1" applyAlignment="1">
      <alignment horizontal="center" vertical="center"/>
    </xf>
    <xf numFmtId="1" fontId="10" fillId="0" borderId="0" xfId="2" applyNumberFormat="1" applyFont="1" applyFill="1" applyBorder="1" applyAlignment="1" applyProtection="1">
      <alignment horizontal="center" vertical="center" wrapText="1"/>
    </xf>
    <xf numFmtId="49" fontId="10" fillId="0" borderId="0" xfId="0" quotePrefix="1" applyNumberFormat="1" applyFont="1" applyFill="1" applyBorder="1" applyAlignment="1">
      <alignment horizontal="center" vertical="center" wrapText="1"/>
    </xf>
    <xf numFmtId="1" fontId="10" fillId="0" borderId="0" xfId="0" applyNumberFormat="1" applyFont="1" applyFill="1" applyBorder="1" applyAlignment="1">
      <alignment horizontal="center" vertical="center" wrapText="1"/>
    </xf>
    <xf numFmtId="1" fontId="10" fillId="0" borderId="0" xfId="0" quotePrefix="1" applyNumberFormat="1" applyFont="1" applyFill="1" applyBorder="1" applyAlignment="1">
      <alignment horizontal="center" vertical="center" wrapText="1"/>
    </xf>
    <xf numFmtId="0" fontId="10" fillId="0" borderId="3" xfId="2" quotePrefix="1" applyFont="1" applyFill="1" applyBorder="1" applyAlignment="1" applyProtection="1">
      <alignment horizontal="center" vertical="center" wrapText="1"/>
    </xf>
    <xf numFmtId="49" fontId="10" fillId="0" borderId="3" xfId="2" quotePrefix="1" applyNumberFormat="1" applyFont="1" applyFill="1" applyBorder="1" applyAlignment="1" applyProtection="1">
      <alignment horizontal="center" vertical="center" wrapText="1"/>
    </xf>
    <xf numFmtId="1" fontId="10" fillId="0" borderId="3" xfId="0" applyNumberFormat="1" applyFont="1" applyFill="1" applyBorder="1" applyAlignment="1">
      <alignment horizontal="center" vertical="center"/>
    </xf>
    <xf numFmtId="1" fontId="10" fillId="0" borderId="3" xfId="0" applyNumberFormat="1" applyFont="1" applyFill="1" applyBorder="1" applyAlignment="1">
      <alignment horizontal="center" vertical="center" wrapText="1"/>
    </xf>
    <xf numFmtId="1" fontId="10" fillId="0" borderId="3" xfId="0" quotePrefix="1" applyNumberFormat="1" applyFont="1" applyFill="1" applyBorder="1" applyAlignment="1">
      <alignment horizontal="center" vertical="center" wrapText="1"/>
    </xf>
    <xf numFmtId="49" fontId="10" fillId="0" borderId="3" xfId="3" applyNumberFormat="1" applyFont="1" applyFill="1" applyBorder="1" applyAlignment="1" applyProtection="1">
      <alignment horizontal="center" vertical="center" wrapText="1"/>
    </xf>
    <xf numFmtId="0" fontId="10" fillId="0" borderId="4" xfId="0" applyFont="1" applyBorder="1" applyAlignment="1">
      <alignment horizontal="center" vertical="center"/>
    </xf>
    <xf numFmtId="49" fontId="6" fillId="4" borderId="3" xfId="0" quotePrefix="1" applyNumberFormat="1" applyFont="1" applyFill="1" applyBorder="1" applyAlignment="1">
      <alignment horizontal="center" vertical="center" wrapText="1"/>
    </xf>
    <xf numFmtId="3" fontId="4" fillId="4" borderId="3" xfId="0" applyNumberFormat="1" applyFont="1" applyFill="1" applyBorder="1" applyAlignment="1">
      <alignment horizontal="center" vertical="center" wrapText="1"/>
    </xf>
    <xf numFmtId="169" fontId="5" fillId="4" borderId="1" xfId="0" applyNumberFormat="1" applyFont="1" applyFill="1" applyBorder="1" applyAlignment="1">
      <alignment horizontal="center" vertical="center"/>
    </xf>
    <xf numFmtId="0" fontId="44" fillId="0" borderId="0" xfId="0" applyFont="1" applyFill="1">
      <alignment vertical="center"/>
    </xf>
    <xf numFmtId="0" fontId="44" fillId="0" borderId="0" xfId="0" applyFont="1" applyFill="1" applyBorder="1">
      <alignment vertical="center"/>
    </xf>
    <xf numFmtId="169" fontId="44" fillId="0" borderId="0" xfId="0" applyNumberFormat="1" applyFont="1" applyFill="1">
      <alignment vertical="center"/>
    </xf>
    <xf numFmtId="0" fontId="5" fillId="0" borderId="0" xfId="0" applyFont="1" applyFill="1" applyBorder="1">
      <alignment vertical="center"/>
    </xf>
    <xf numFmtId="169" fontId="42" fillId="0" borderId="0" xfId="0" applyNumberFormat="1" applyFont="1" applyFill="1">
      <alignment vertical="center"/>
    </xf>
    <xf numFmtId="0" fontId="19" fillId="0" borderId="0" xfId="0" applyFont="1" applyFill="1">
      <alignment vertical="center"/>
    </xf>
    <xf numFmtId="41" fontId="32" fillId="4" borderId="1" xfId="5" applyNumberFormat="1" applyFont="1" applyFill="1" applyBorder="1" applyAlignment="1" applyProtection="1">
      <alignment horizontal="center" vertical="center"/>
    </xf>
    <xf numFmtId="0" fontId="7" fillId="0" borderId="1" xfId="0" applyNumberFormat="1" applyFont="1" applyFill="1" applyBorder="1" applyAlignment="1">
      <alignment horizontal="left" vertical="center" wrapText="1"/>
    </xf>
    <xf numFmtId="165" fontId="10" fillId="0" borderId="0" xfId="0" applyNumberFormat="1" applyFont="1" applyFill="1" applyAlignment="1"/>
    <xf numFmtId="165" fontId="6" fillId="0" borderId="0" xfId="0" applyNumberFormat="1" applyFont="1" applyFill="1" applyAlignment="1"/>
    <xf numFmtId="165" fontId="10" fillId="5" borderId="1" xfId="1" applyNumberFormat="1" applyFont="1" applyFill="1" applyBorder="1" applyAlignment="1" applyProtection="1">
      <alignment horizontal="right" vertical="center" wrapText="1"/>
    </xf>
    <xf numFmtId="165" fontId="6" fillId="5" borderId="1" xfId="1" applyNumberFormat="1" applyFont="1" applyFill="1" applyBorder="1" applyAlignment="1" applyProtection="1">
      <alignment horizontal="right" vertical="center" wrapText="1"/>
    </xf>
    <xf numFmtId="165" fontId="7" fillId="0" borderId="1" xfId="2" applyNumberFormat="1" applyFont="1" applyFill="1" applyBorder="1" applyAlignment="1" applyProtection="1">
      <alignment horizontal="right" vertical="center"/>
    </xf>
    <xf numFmtId="165" fontId="10" fillId="0" borderId="1" xfId="2" applyNumberFormat="1" applyFont="1" applyFill="1" applyBorder="1" applyAlignment="1" applyProtection="1">
      <alignment horizontal="right" vertical="center"/>
    </xf>
    <xf numFmtId="165" fontId="10" fillId="2" borderId="1" xfId="2" applyNumberFormat="1" applyFont="1" applyFill="1" applyBorder="1" applyAlignment="1" applyProtection="1">
      <alignment horizontal="center" vertical="center"/>
    </xf>
    <xf numFmtId="0" fontId="4" fillId="0" borderId="1" xfId="0" applyFont="1" applyFill="1" applyBorder="1" applyAlignment="1">
      <alignment horizontal="center" vertical="center" wrapText="1"/>
    </xf>
    <xf numFmtId="170" fontId="31" fillId="2" borderId="1" xfId="2" applyNumberFormat="1" applyFont="1" applyFill="1" applyBorder="1" applyAlignment="1" applyProtection="1">
      <alignment horizontal="center" vertical="center"/>
    </xf>
    <xf numFmtId="170" fontId="31" fillId="0" borderId="1" xfId="2" applyNumberFormat="1" applyFont="1" applyFill="1" applyBorder="1" applyAlignment="1" applyProtection="1">
      <alignment horizontal="center" vertical="center"/>
    </xf>
    <xf numFmtId="171" fontId="31" fillId="0" borderId="1" xfId="2" applyNumberFormat="1" applyFont="1" applyBorder="1" applyAlignment="1" applyProtection="1">
      <alignment horizontal="center" vertical="center"/>
    </xf>
    <xf numFmtId="165" fontId="31" fillId="0" borderId="0" xfId="2" applyNumberFormat="1" applyFont="1" applyAlignment="1" applyProtection="1"/>
    <xf numFmtId="0" fontId="32" fillId="0" borderId="0" xfId="2" applyFont="1" applyAlignment="1" applyProtection="1">
      <alignment horizontal="center" vertical="center"/>
    </xf>
    <xf numFmtId="0" fontId="32" fillId="5" borderId="0" xfId="2" applyFont="1" applyFill="1" applyAlignment="1" applyProtection="1"/>
    <xf numFmtId="0" fontId="32" fillId="6" borderId="1" xfId="2" applyFont="1" applyFill="1" applyBorder="1" applyAlignment="1" applyProtection="1">
      <alignment horizontal="left" vertical="center" wrapText="1"/>
    </xf>
    <xf numFmtId="0" fontId="32" fillId="6" borderId="1" xfId="2" applyFont="1" applyFill="1" applyBorder="1" applyAlignment="1" applyProtection="1">
      <alignment horizontal="left" vertical="center"/>
    </xf>
    <xf numFmtId="41" fontId="32" fillId="6" borderId="1" xfId="2" applyNumberFormat="1" applyFont="1" applyFill="1" applyBorder="1" applyAlignment="1" applyProtection="1">
      <alignment horizontal="center" vertical="center"/>
    </xf>
    <xf numFmtId="41" fontId="31" fillId="0" borderId="1" xfId="2" applyNumberFormat="1" applyFont="1" applyBorder="1" applyAlignment="1" applyProtection="1">
      <alignment vertical="center"/>
    </xf>
    <xf numFmtId="165" fontId="6" fillId="0" borderId="1" xfId="0" applyNumberFormat="1" applyFont="1" applyFill="1" applyBorder="1" applyAlignment="1">
      <alignment horizontal="center" vertical="center" wrapText="1"/>
    </xf>
    <xf numFmtId="0" fontId="31" fillId="0" borderId="1" xfId="2" applyFont="1" applyFill="1" applyBorder="1" applyAlignment="1" applyProtection="1">
      <alignment wrapText="1"/>
    </xf>
    <xf numFmtId="0" fontId="31" fillId="0" borderId="1" xfId="2" applyFont="1" applyBorder="1" applyAlignment="1" applyProtection="1">
      <alignment vertical="center" wrapText="1"/>
    </xf>
    <xf numFmtId="41" fontId="10" fillId="5" borderId="1" xfId="1" applyNumberFormat="1" applyFont="1" applyFill="1" applyBorder="1" applyAlignment="1" applyProtection="1">
      <alignment horizontal="right" vertical="center" wrapText="1"/>
    </xf>
    <xf numFmtId="0" fontId="6" fillId="0" borderId="0" xfId="0" applyFont="1" applyFill="1" applyBorder="1" applyAlignment="1">
      <alignment horizontal="center" vertical="center"/>
    </xf>
    <xf numFmtId="0" fontId="10" fillId="0" borderId="0" xfId="2" applyFont="1" applyFill="1" applyAlignment="1" applyProtection="1">
      <alignment horizontal="center" wrapText="1"/>
    </xf>
    <xf numFmtId="0" fontId="6" fillId="0" borderId="0" xfId="0" applyFont="1" applyFill="1" applyBorder="1" applyAlignment="1">
      <alignment horizontal="center" vertical="center" wrapText="1"/>
    </xf>
    <xf numFmtId="165" fontId="10" fillId="5" borderId="1" xfId="0" applyNumberFormat="1" applyFont="1" applyFill="1" applyBorder="1" applyAlignment="1">
      <alignment horizontal="center" vertical="center" wrapText="1"/>
    </xf>
    <xf numFmtId="0" fontId="4" fillId="0" borderId="0" xfId="0" applyFont="1" applyFill="1" applyBorder="1" applyAlignment="1">
      <alignment horizontal="center" vertical="center" wrapText="1"/>
    </xf>
    <xf numFmtId="167" fontId="4" fillId="0" borderId="0" xfId="1" applyNumberFormat="1" applyFont="1" applyFill="1" applyBorder="1" applyAlignment="1" applyProtection="1">
      <alignment vertical="center" wrapText="1"/>
    </xf>
    <xf numFmtId="165" fontId="6" fillId="0" borderId="0" xfId="0" applyNumberFormat="1" applyFont="1" applyFill="1" applyBorder="1" applyAlignment="1">
      <alignment horizontal="center" vertical="center" wrapText="1"/>
    </xf>
    <xf numFmtId="167" fontId="10" fillId="0" borderId="0" xfId="2" applyNumberFormat="1" applyFont="1" applyFill="1" applyAlignment="1" applyProtection="1">
      <alignment horizontal="center" wrapText="1"/>
    </xf>
    <xf numFmtId="165" fontId="8" fillId="0" borderId="0" xfId="1">
      <protection locked="0"/>
    </xf>
    <xf numFmtId="41" fontId="32" fillId="4" borderId="1" xfId="2" applyNumberFormat="1" applyFont="1" applyFill="1" applyBorder="1" applyAlignment="1" applyProtection="1">
      <alignment horizontal="center" vertical="center" wrapText="1"/>
    </xf>
    <xf numFmtId="0" fontId="10" fillId="4" borderId="1" xfId="3" applyFont="1" applyFill="1" applyBorder="1" applyAlignment="1" applyProtection="1">
      <alignment horizontal="center" vertical="center" wrapText="1"/>
    </xf>
    <xf numFmtId="49" fontId="10" fillId="4" borderId="1" xfId="3" applyNumberFormat="1" applyFont="1" applyFill="1" applyBorder="1" applyAlignment="1" applyProtection="1">
      <alignment horizontal="center" vertical="center" wrapText="1"/>
    </xf>
    <xf numFmtId="49" fontId="10" fillId="4" borderId="1" xfId="3" applyNumberFormat="1" applyFont="1" applyFill="1" applyBorder="1" applyAlignment="1" applyProtection="1">
      <alignment horizontal="left" vertical="center" wrapText="1"/>
    </xf>
    <xf numFmtId="49" fontId="1" fillId="0" borderId="1" xfId="9" applyNumberFormat="1" applyFont="1" applyFill="1" applyBorder="1" applyAlignment="1">
      <alignment horizontal="center" vertical="center"/>
    </xf>
    <xf numFmtId="0" fontId="1" fillId="0" borderId="1" xfId="9" applyFont="1" applyFill="1" applyBorder="1" applyAlignment="1">
      <alignment horizontal="left" vertical="center" wrapText="1"/>
    </xf>
    <xf numFmtId="0" fontId="1" fillId="0" borderId="1" xfId="9" applyFont="1" applyFill="1" applyBorder="1" applyAlignment="1">
      <alignment horizontal="center" vertical="center"/>
    </xf>
    <xf numFmtId="49" fontId="1" fillId="0" borderId="13" xfId="9" applyNumberFormat="1" applyFont="1" applyFill="1" applyBorder="1" applyAlignment="1">
      <alignment horizontal="center" vertical="center"/>
    </xf>
    <xf numFmtId="0" fontId="1" fillId="0" borderId="13" xfId="9" applyFont="1" applyFill="1" applyBorder="1" applyAlignment="1">
      <alignment horizontal="left" vertical="center" wrapText="1"/>
    </xf>
    <xf numFmtId="0" fontId="1" fillId="0" borderId="13" xfId="9" applyFont="1" applyFill="1" applyBorder="1" applyAlignment="1">
      <alignment horizontal="center" vertical="center"/>
    </xf>
    <xf numFmtId="0" fontId="1" fillId="0" borderId="16" xfId="9" applyFont="1" applyFill="1" applyBorder="1" applyAlignment="1">
      <alignment horizontal="center" vertical="center"/>
    </xf>
    <xf numFmtId="165" fontId="8" fillId="0" borderId="15" xfId="1" applyBorder="1">
      <protection locked="0"/>
    </xf>
    <xf numFmtId="10" fontId="1" fillId="0" borderId="17" xfId="15" applyNumberFormat="1" applyFont="1" applyFill="1" applyBorder="1" applyAlignment="1">
      <alignment horizontal="center" vertical="center"/>
    </xf>
    <xf numFmtId="165" fontId="1" fillId="0" borderId="15" xfId="9" applyNumberFormat="1" applyFont="1" applyFill="1" applyBorder="1" applyAlignment="1">
      <alignment horizontal="center" vertical="center"/>
    </xf>
    <xf numFmtId="165" fontId="1" fillId="0" borderId="1" xfId="9" applyNumberFormat="1" applyFont="1" applyFill="1" applyBorder="1" applyAlignment="1">
      <alignment horizontal="center" vertical="center"/>
    </xf>
    <xf numFmtId="0" fontId="1" fillId="0" borderId="1" xfId="9" applyBorder="1" applyAlignment="1">
      <alignment horizontal="center" vertical="center"/>
    </xf>
    <xf numFmtId="165" fontId="8" fillId="0" borderId="1" xfId="1" applyBorder="1">
      <protection locked="0"/>
    </xf>
    <xf numFmtId="49" fontId="1" fillId="4" borderId="1" xfId="9" applyNumberFormat="1" applyFont="1" applyFill="1" applyBorder="1" applyAlignment="1">
      <alignment horizontal="center" vertical="center"/>
    </xf>
    <xf numFmtId="0" fontId="1" fillId="4" borderId="1" xfId="9" applyFont="1" applyFill="1" applyBorder="1" applyAlignment="1">
      <alignment horizontal="left" vertical="center" wrapText="1"/>
    </xf>
    <xf numFmtId="165" fontId="10" fillId="4" borderId="1" xfId="0" applyNumberFormat="1" applyFont="1" applyFill="1" applyBorder="1" applyAlignment="1">
      <alignment horizontal="right" vertical="center" wrapText="1"/>
    </xf>
    <xf numFmtId="165" fontId="8" fillId="4" borderId="1" xfId="1" applyFill="1" applyBorder="1">
      <protection locked="0"/>
    </xf>
    <xf numFmtId="165" fontId="10" fillId="4" borderId="1" xfId="0" applyNumberFormat="1" applyFont="1" applyFill="1" applyBorder="1" applyAlignment="1">
      <alignment horizontal="center" vertical="center" wrapText="1"/>
    </xf>
    <xf numFmtId="0" fontId="1" fillId="4" borderId="1" xfId="9" applyFont="1" applyFill="1" applyBorder="1" applyAlignment="1">
      <alignment horizontal="center" vertical="center"/>
    </xf>
    <xf numFmtId="0" fontId="31" fillId="6" borderId="1" xfId="2" applyFont="1" applyFill="1" applyBorder="1" applyAlignment="1" applyProtection="1">
      <alignment horizontal="center" vertical="center"/>
    </xf>
    <xf numFmtId="0" fontId="10" fillId="0" borderId="0" xfId="0" applyFont="1" applyFill="1" applyAlignment="1">
      <alignment horizontal="center" vertical="center"/>
    </xf>
    <xf numFmtId="0" fontId="10" fillId="0" borderId="0" xfId="0" applyFont="1" applyFill="1" applyAlignment="1">
      <alignment horizontal="left" vertical="center" wrapText="1"/>
    </xf>
    <xf numFmtId="166" fontId="10" fillId="0" borderId="0" xfId="4" applyFont="1" applyFill="1" applyAlignment="1" applyProtection="1">
      <alignment horizontal="center" vertical="center"/>
    </xf>
    <xf numFmtId="0" fontId="6" fillId="0" borderId="0" xfId="0" applyFont="1" applyFill="1" applyBorder="1" applyAlignment="1">
      <alignment horizontal="center" vertical="center"/>
    </xf>
    <xf numFmtId="0" fontId="10" fillId="0" borderId="0" xfId="0" applyFont="1" applyFill="1" applyBorder="1" applyAlignment="1">
      <alignment horizontal="center" vertical="center"/>
    </xf>
    <xf numFmtId="0" fontId="10" fillId="0" borderId="0" xfId="2" applyFont="1" applyFill="1" applyAlignment="1" applyProtection="1">
      <alignment horizontal="center" wrapText="1"/>
    </xf>
    <xf numFmtId="0" fontId="6" fillId="0" borderId="0" xfId="0" applyFont="1" applyFill="1" applyBorder="1" applyAlignment="1">
      <alignment horizontal="center" vertical="center" wrapText="1"/>
    </xf>
    <xf numFmtId="0" fontId="10" fillId="0" borderId="0" xfId="0" applyFont="1" applyFill="1" applyBorder="1" applyAlignment="1">
      <alignment horizontal="center" vertical="center" wrapText="1"/>
    </xf>
    <xf numFmtId="49" fontId="10" fillId="5" borderId="1" xfId="0" applyNumberFormat="1" applyFont="1" applyFill="1" applyBorder="1" applyAlignment="1">
      <alignment horizontal="center" vertical="center"/>
    </xf>
    <xf numFmtId="49" fontId="10" fillId="5" borderId="1" xfId="2" applyNumberFormat="1" applyFont="1" applyFill="1" applyBorder="1" applyAlignment="1" applyProtection="1">
      <alignment horizontal="center" vertical="center" wrapText="1"/>
    </xf>
    <xf numFmtId="49" fontId="10" fillId="5" borderId="1" xfId="0" quotePrefix="1" applyNumberFormat="1" applyFont="1" applyFill="1" applyBorder="1" applyAlignment="1">
      <alignment horizontal="center" vertical="center" wrapText="1"/>
    </xf>
    <xf numFmtId="49" fontId="10" fillId="5" borderId="1" xfId="0" applyNumberFormat="1" applyFont="1" applyFill="1" applyBorder="1" applyAlignment="1">
      <alignment horizontal="left" vertical="center" wrapText="1"/>
    </xf>
    <xf numFmtId="165" fontId="6" fillId="5" borderId="1" xfId="1" applyNumberFormat="1" applyFont="1" applyFill="1" applyBorder="1" applyAlignment="1" applyProtection="1">
      <alignment horizontal="right" vertical="center"/>
    </xf>
    <xf numFmtId="10" fontId="1" fillId="5" borderId="0" xfId="15" applyNumberFormat="1" applyFont="1" applyFill="1" applyAlignment="1">
      <alignment horizontal="center" vertical="center"/>
    </xf>
    <xf numFmtId="0" fontId="1" fillId="5" borderId="0" xfId="9" applyFont="1" applyFill="1" applyAlignment="1">
      <alignment horizontal="center" vertical="center"/>
    </xf>
    <xf numFmtId="165" fontId="1" fillId="5" borderId="0" xfId="9" applyNumberFormat="1" applyFont="1" applyFill="1" applyAlignment="1">
      <alignment horizontal="center" vertical="center"/>
    </xf>
    <xf numFmtId="0" fontId="1" fillId="5" borderId="0" xfId="9" applyFill="1" applyAlignment="1">
      <alignment horizontal="center" vertical="center"/>
    </xf>
    <xf numFmtId="0" fontId="10" fillId="0" borderId="1" xfId="0" applyNumberFormat="1" applyFont="1" applyFill="1" applyBorder="1" applyAlignment="1">
      <alignment vertical="center" wrapText="1"/>
    </xf>
    <xf numFmtId="0" fontId="10" fillId="0" borderId="1" xfId="0" applyFont="1" applyFill="1" applyBorder="1">
      <alignment vertical="center"/>
    </xf>
    <xf numFmtId="0" fontId="10" fillId="0" borderId="1" xfId="0" applyFont="1" applyFill="1" applyBorder="1" applyAlignment="1">
      <alignment vertical="center" wrapText="1"/>
    </xf>
    <xf numFmtId="165" fontId="8" fillId="0" borderId="0" xfId="1" applyAlignment="1">
      <alignment horizontal="center" vertical="center"/>
      <protection locked="0"/>
    </xf>
    <xf numFmtId="165" fontId="8" fillId="0" borderId="1" xfId="1" applyBorder="1" applyAlignment="1">
      <alignment vertical="center"/>
      <protection locked="0"/>
    </xf>
    <xf numFmtId="0" fontId="10" fillId="0" borderId="1" xfId="0" applyFont="1" applyFill="1" applyBorder="1" applyAlignment="1">
      <alignment horizontal="left" vertical="center"/>
    </xf>
    <xf numFmtId="165" fontId="10" fillId="0" borderId="1" xfId="0" applyNumberFormat="1" applyFont="1" applyBorder="1" applyAlignment="1">
      <alignment horizontal="center" vertical="center"/>
    </xf>
    <xf numFmtId="165" fontId="6" fillId="4" borderId="1" xfId="0" applyNumberFormat="1" applyFont="1" applyFill="1" applyBorder="1" applyAlignment="1">
      <alignment horizontal="right" vertical="center" wrapText="1"/>
    </xf>
    <xf numFmtId="165" fontId="6" fillId="4" borderId="1" xfId="0" applyNumberFormat="1" applyFont="1" applyFill="1" applyBorder="1" applyAlignment="1">
      <alignment horizontal="center" vertical="center"/>
    </xf>
    <xf numFmtId="49" fontId="10" fillId="0" borderId="12" xfId="0" quotePrefix="1" applyNumberFormat="1" applyFont="1" applyFill="1" applyBorder="1" applyAlignment="1">
      <alignment horizontal="center" vertical="center" wrapText="1"/>
    </xf>
    <xf numFmtId="0" fontId="10" fillId="0" borderId="8" xfId="0" applyFont="1" applyBorder="1">
      <alignment vertical="center"/>
    </xf>
    <xf numFmtId="0" fontId="10" fillId="0" borderId="9" xfId="0" applyFont="1" applyBorder="1">
      <alignment vertical="center"/>
    </xf>
    <xf numFmtId="0" fontId="10" fillId="0" borderId="10" xfId="0" applyFont="1" applyBorder="1">
      <alignment vertical="center"/>
    </xf>
    <xf numFmtId="41" fontId="6" fillId="5" borderId="1" xfId="1" applyNumberFormat="1" applyFont="1" applyFill="1" applyBorder="1" applyAlignment="1" applyProtection="1">
      <alignment horizontal="right" vertical="center" wrapText="1"/>
    </xf>
    <xf numFmtId="49" fontId="10" fillId="5" borderId="1" xfId="3" applyNumberFormat="1" applyFont="1" applyFill="1" applyBorder="1" applyAlignment="1" applyProtection="1">
      <alignment horizontal="left" vertical="center" wrapText="1"/>
    </xf>
    <xf numFmtId="165" fontId="10" fillId="0" borderId="0" xfId="0" applyNumberFormat="1" applyFont="1" applyBorder="1" applyAlignment="1">
      <alignment horizontal="center" vertical="center"/>
    </xf>
    <xf numFmtId="165" fontId="6" fillId="0" borderId="0" xfId="0" applyNumberFormat="1" applyFont="1" applyFill="1" applyBorder="1" applyAlignment="1">
      <alignment horizontal="center" vertical="center"/>
    </xf>
    <xf numFmtId="0" fontId="10" fillId="5" borderId="0" xfId="0" applyFont="1" applyFill="1" applyAlignment="1">
      <alignment horizontal="center" vertical="center"/>
    </xf>
    <xf numFmtId="0" fontId="10" fillId="5" borderId="0" xfId="0" applyFont="1" applyFill="1" applyAlignment="1">
      <alignment horizontal="left" vertical="center"/>
    </xf>
    <xf numFmtId="0" fontId="10" fillId="4" borderId="1" xfId="0" applyFont="1" applyFill="1" applyBorder="1" applyAlignment="1">
      <alignment horizontal="center" vertical="center"/>
    </xf>
    <xf numFmtId="0" fontId="10" fillId="4" borderId="1" xfId="0" quotePrefix="1" applyFont="1" applyFill="1" applyBorder="1" applyAlignment="1">
      <alignment horizontal="center" vertical="center"/>
    </xf>
    <xf numFmtId="165" fontId="8" fillId="0" borderId="1" xfId="1" applyBorder="1" applyAlignment="1">
      <alignment horizontal="center" vertical="center"/>
      <protection locked="0"/>
    </xf>
    <xf numFmtId="0" fontId="45" fillId="0" borderId="0" xfId="9" applyFont="1" applyFill="1" applyAlignment="1">
      <alignment horizontal="center" vertical="center"/>
    </xf>
    <xf numFmtId="10" fontId="45" fillId="0" borderId="0" xfId="15" applyNumberFormat="1" applyFont="1" applyFill="1" applyAlignment="1">
      <alignment horizontal="center" vertical="center"/>
    </xf>
    <xf numFmtId="10" fontId="45" fillId="5" borderId="0" xfId="15" applyNumberFormat="1" applyFont="1" applyFill="1" applyAlignment="1">
      <alignment horizontal="center" vertical="center"/>
    </xf>
    <xf numFmtId="165" fontId="46" fillId="0" borderId="1" xfId="1" applyNumberFormat="1" applyFont="1" applyFill="1" applyBorder="1" applyAlignment="1" applyProtection="1">
      <alignment horizontal="right" vertical="center" wrapText="1"/>
    </xf>
    <xf numFmtId="165" fontId="1" fillId="0" borderId="0" xfId="15" applyNumberFormat="1" applyFont="1" applyFill="1" applyAlignment="1">
      <alignment horizontal="center" vertical="center"/>
    </xf>
    <xf numFmtId="0" fontId="1" fillId="7" borderId="0" xfId="9" applyFont="1" applyFill="1" applyAlignment="1">
      <alignment horizontal="center" vertical="center"/>
    </xf>
    <xf numFmtId="165" fontId="6" fillId="7" borderId="1" xfId="0" applyNumberFormat="1" applyFont="1" applyFill="1" applyBorder="1" applyAlignment="1">
      <alignment horizontal="right" vertical="center" wrapText="1"/>
    </xf>
    <xf numFmtId="165" fontId="6" fillId="7" borderId="1" xfId="1" applyNumberFormat="1" applyFont="1" applyFill="1" applyBorder="1" applyAlignment="1" applyProtection="1">
      <alignment horizontal="right" vertical="center" wrapText="1"/>
    </xf>
    <xf numFmtId="165" fontId="10" fillId="7" borderId="1" xfId="1" applyNumberFormat="1" applyFont="1" applyFill="1" applyBorder="1" applyAlignment="1" applyProtection="1">
      <alignment horizontal="right" vertical="center" wrapText="1"/>
    </xf>
    <xf numFmtId="165" fontId="28" fillId="7" borderId="1" xfId="2" applyNumberFormat="1" applyFont="1" applyFill="1" applyBorder="1" applyAlignment="1" applyProtection="1">
      <alignment horizontal="right" vertical="center"/>
    </xf>
    <xf numFmtId="165" fontId="10" fillId="7" borderId="1" xfId="0" applyNumberFormat="1" applyFont="1" applyFill="1" applyBorder="1" applyAlignment="1">
      <alignment horizontal="right" vertical="center"/>
    </xf>
    <xf numFmtId="165" fontId="31" fillId="7" borderId="1" xfId="2" applyNumberFormat="1" applyFont="1" applyFill="1" applyBorder="1" applyAlignment="1" applyProtection="1">
      <alignment horizontal="right" vertical="center"/>
    </xf>
    <xf numFmtId="165" fontId="31" fillId="7" borderId="1" xfId="2" applyNumberFormat="1" applyFont="1" applyFill="1" applyBorder="1" applyAlignment="1" applyProtection="1">
      <alignment horizontal="center" vertical="center"/>
    </xf>
    <xf numFmtId="165" fontId="10" fillId="7" borderId="1" xfId="0" applyNumberFormat="1" applyFont="1" applyFill="1" applyBorder="1" applyAlignment="1">
      <alignment horizontal="center" vertical="center" wrapText="1"/>
    </xf>
    <xf numFmtId="0" fontId="1" fillId="7" borderId="1" xfId="9" applyFont="1" applyFill="1" applyBorder="1" applyAlignment="1">
      <alignment horizontal="center" vertical="center"/>
    </xf>
    <xf numFmtId="0" fontId="1" fillId="7" borderId="13" xfId="9" applyFont="1" applyFill="1" applyBorder="1" applyAlignment="1">
      <alignment horizontal="center" vertical="center"/>
    </xf>
    <xf numFmtId="41" fontId="32" fillId="6" borderId="1" xfId="5" applyNumberFormat="1" applyFont="1" applyFill="1" applyBorder="1" applyAlignment="1" applyProtection="1">
      <alignment horizontal="center" vertical="center"/>
    </xf>
    <xf numFmtId="0" fontId="10" fillId="0" borderId="1" xfId="0" applyFont="1" applyBorder="1">
      <alignment vertical="center"/>
    </xf>
    <xf numFmtId="0" fontId="31" fillId="0" borderId="1" xfId="2" applyFont="1" applyFill="1" applyBorder="1" applyAlignment="1" applyProtection="1">
      <alignment vertical="center" wrapText="1"/>
    </xf>
    <xf numFmtId="165" fontId="45" fillId="0" borderId="0" xfId="9" quotePrefix="1" applyNumberFormat="1" applyFont="1" applyFill="1" applyAlignment="1">
      <alignment horizontal="center" vertical="center"/>
    </xf>
    <xf numFmtId="165" fontId="8" fillId="0" borderId="0" xfId="1" applyAlignment="1">
      <alignment vertical="center"/>
      <protection locked="0"/>
    </xf>
    <xf numFmtId="165" fontId="8" fillId="0" borderId="0" xfId="1" applyAlignment="1">
      <alignment horizontal="left" vertical="center"/>
      <protection locked="0"/>
    </xf>
    <xf numFmtId="41" fontId="38" fillId="0" borderId="0" xfId="2" applyNumberFormat="1" applyFont="1" applyAlignment="1" applyProtection="1">
      <alignment horizontal="left"/>
    </xf>
    <xf numFmtId="41" fontId="31" fillId="0" borderId="0" xfId="2" applyNumberFormat="1" applyFont="1" applyAlignment="1" applyProtection="1">
      <alignment horizontal="left"/>
    </xf>
    <xf numFmtId="0" fontId="4" fillId="0" borderId="0" xfId="0" applyFont="1" applyAlignment="1">
      <alignment horizontal="center"/>
    </xf>
    <xf numFmtId="0" fontId="14" fillId="0" borderId="0" xfId="0" applyFont="1" applyAlignment="1">
      <alignment horizont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horizontal="center" vertical="center"/>
    </xf>
    <xf numFmtId="0" fontId="28" fillId="0" borderId="0" xfId="0" applyFont="1" applyBorder="1" applyAlignment="1">
      <alignment horizontal="center" vertical="center"/>
    </xf>
    <xf numFmtId="0" fontId="29" fillId="0" borderId="15" xfId="14" applyFont="1" applyBorder="1" applyAlignment="1">
      <alignment horizontal="center" vertical="top"/>
    </xf>
    <xf numFmtId="0" fontId="6" fillId="4" borderId="8" xfId="0" applyFont="1" applyFill="1" applyBorder="1" applyAlignment="1">
      <alignment horizontal="right" vertical="center"/>
    </xf>
    <xf numFmtId="0" fontId="6" fillId="4" borderId="9" xfId="0" applyFont="1" applyFill="1" applyBorder="1" applyAlignment="1">
      <alignment horizontal="right" vertical="center"/>
    </xf>
    <xf numFmtId="0" fontId="6" fillId="4" borderId="4" xfId="0" applyFont="1" applyFill="1" applyBorder="1" applyAlignment="1">
      <alignment horizontal="right" vertical="center"/>
    </xf>
    <xf numFmtId="0" fontId="10" fillId="0" borderId="2" xfId="0" applyFont="1" applyFill="1" applyBorder="1" applyAlignment="1">
      <alignment horizontal="left" vertical="center" wrapText="1"/>
    </xf>
    <xf numFmtId="0" fontId="10" fillId="0" borderId="4" xfId="0" applyFont="1" applyFill="1" applyBorder="1" applyAlignment="1">
      <alignment horizontal="left" vertical="center" wrapText="1"/>
    </xf>
    <xf numFmtId="0" fontId="6" fillId="0" borderId="0" xfId="0" applyFont="1" applyFill="1" applyAlignment="1">
      <alignment horizontal="center" vertical="center"/>
    </xf>
    <xf numFmtId="0" fontId="6" fillId="0" borderId="2" xfId="0" applyFont="1" applyFill="1" applyBorder="1" applyAlignment="1">
      <alignment horizontal="center" vertical="center"/>
    </xf>
    <xf numFmtId="0" fontId="6" fillId="0" borderId="4" xfId="0" applyFont="1" applyFill="1" applyBorder="1" applyAlignment="1">
      <alignment horizontal="center" vertical="center"/>
    </xf>
    <xf numFmtId="166" fontId="10" fillId="0" borderId="0" xfId="4" applyFont="1" applyFill="1" applyAlignment="1" applyProtection="1">
      <alignment horizontal="center" vertical="center"/>
    </xf>
    <xf numFmtId="0" fontId="10" fillId="0" borderId="2" xfId="0" applyFont="1" applyFill="1" applyBorder="1" applyAlignment="1">
      <alignment horizontal="center"/>
    </xf>
    <xf numFmtId="0" fontId="10" fillId="0" borderId="4" xfId="0" applyFont="1" applyFill="1" applyBorder="1" applyAlignment="1">
      <alignment horizontal="center"/>
    </xf>
    <xf numFmtId="0" fontId="10" fillId="0" borderId="0" xfId="0" applyFont="1" applyFill="1" applyAlignment="1">
      <alignment horizontal="left" vertical="top" wrapText="1"/>
    </xf>
    <xf numFmtId="0" fontId="10" fillId="0" borderId="0" xfId="0" applyFont="1" applyFill="1" applyAlignment="1">
      <alignment horizontal="center" vertical="center"/>
    </xf>
    <xf numFmtId="46" fontId="10" fillId="0" borderId="0" xfId="0" quotePrefix="1" applyNumberFormat="1" applyFont="1" applyFill="1" applyAlignment="1">
      <alignment horizontal="center" vertical="center"/>
    </xf>
    <xf numFmtId="0" fontId="6" fillId="0" borderId="3" xfId="0" applyFont="1" applyFill="1" applyBorder="1" applyAlignment="1">
      <alignment horizontal="center" vertical="center"/>
    </xf>
    <xf numFmtId="0" fontId="6" fillId="0" borderId="3" xfId="0" applyFont="1" applyFill="1" applyBorder="1">
      <alignment vertical="center"/>
    </xf>
    <xf numFmtId="0" fontId="6" fillId="0" borderId="4" xfId="0" applyFont="1" applyFill="1" applyBorder="1">
      <alignment vertical="center"/>
    </xf>
    <xf numFmtId="0" fontId="10" fillId="0" borderId="0" xfId="0" applyFont="1" applyFill="1" applyAlignment="1">
      <alignment horizontal="left" vertical="center" wrapText="1"/>
    </xf>
    <xf numFmtId="0" fontId="34" fillId="0" borderId="0" xfId="0" applyFont="1" applyFill="1" applyAlignment="1">
      <alignment horizontal="center" vertical="center"/>
    </xf>
    <xf numFmtId="0" fontId="10" fillId="0" borderId="0" xfId="0" applyFont="1" applyFill="1" applyBorder="1" applyAlignment="1">
      <alignment horizontal="left" vertical="center" wrapText="1"/>
    </xf>
    <xf numFmtId="0" fontId="34" fillId="0" borderId="0" xfId="0" applyFont="1" applyFill="1" applyAlignment="1">
      <alignment horizontal="center"/>
    </xf>
    <xf numFmtId="0" fontId="5" fillId="0" borderId="2" xfId="0" applyFont="1" applyFill="1" applyBorder="1" applyAlignment="1">
      <alignment horizontal="left" vertical="center" wrapText="1"/>
    </xf>
    <xf numFmtId="0" fontId="5" fillId="0" borderId="3" xfId="0" applyFont="1" applyFill="1" applyBorder="1" applyAlignment="1">
      <alignment horizontal="left" vertical="center" wrapText="1"/>
    </xf>
    <xf numFmtId="0" fontId="5" fillId="0" borderId="4" xfId="0" applyFont="1" applyFill="1" applyBorder="1" applyAlignment="1">
      <alignment horizontal="left" vertical="center" wrapText="1"/>
    </xf>
    <xf numFmtId="0" fontId="5" fillId="0" borderId="0" xfId="0" applyFont="1" applyFill="1" applyAlignment="1">
      <alignment horizontal="left" vertical="center" wrapText="1"/>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4" xfId="0" applyFont="1" applyFill="1" applyBorder="1" applyAlignment="1">
      <alignment horizontal="center" vertical="center"/>
    </xf>
    <xf numFmtId="0" fontId="10" fillId="0" borderId="0" xfId="0" applyFont="1" applyAlignment="1">
      <alignment horizontal="left" vertical="top" wrapText="1"/>
    </xf>
    <xf numFmtId="0" fontId="4" fillId="4" borderId="2" xfId="0" applyFont="1" applyFill="1" applyBorder="1" applyAlignment="1">
      <alignment horizontal="right" vertical="center"/>
    </xf>
    <xf numFmtId="0" fontId="4" fillId="4" borderId="3" xfId="0" applyFont="1" applyFill="1" applyBorder="1" applyAlignment="1">
      <alignment horizontal="right" vertical="center"/>
    </xf>
    <xf numFmtId="0" fontId="5" fillId="4" borderId="3" xfId="0" applyFont="1" applyFill="1" applyBorder="1" applyAlignment="1">
      <alignment horizontal="center" vertical="center"/>
    </xf>
    <xf numFmtId="0" fontId="4" fillId="0" borderId="0" xfId="0" applyFont="1" applyFill="1" applyAlignment="1">
      <alignment horizontal="left" wrapText="1"/>
    </xf>
    <xf numFmtId="0" fontId="5" fillId="0" borderId="2"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4" xfId="0" applyFont="1" applyFill="1" applyBorder="1" applyAlignment="1">
      <alignment horizontal="center" vertical="center"/>
    </xf>
    <xf numFmtId="0" fontId="32" fillId="0" borderId="0" xfId="2" applyFont="1" applyAlignment="1" applyProtection="1">
      <alignment horizontal="center" vertical="center"/>
    </xf>
    <xf numFmtId="41" fontId="32" fillId="0" borderId="9" xfId="2" applyNumberFormat="1" applyFont="1" applyBorder="1" applyAlignment="1" applyProtection="1">
      <alignment horizontal="center" vertical="center"/>
    </xf>
    <xf numFmtId="0" fontId="31" fillId="0" borderId="0" xfId="2" applyFont="1" applyAlignment="1" applyProtection="1">
      <alignment horizontal="left" wrapText="1"/>
    </xf>
    <xf numFmtId="0" fontId="32" fillId="4" borderId="2" xfId="2" applyFont="1" applyFill="1" applyBorder="1" applyAlignment="1" applyProtection="1">
      <alignment horizontal="center" vertical="center"/>
    </xf>
    <xf numFmtId="0" fontId="32" fillId="4" borderId="3" xfId="2" applyFont="1" applyFill="1" applyBorder="1" applyAlignment="1" applyProtection="1">
      <alignment horizontal="center" vertical="center"/>
    </xf>
    <xf numFmtId="0" fontId="32" fillId="4" borderId="4" xfId="2" applyFont="1" applyFill="1" applyBorder="1" applyAlignment="1" applyProtection="1">
      <alignment horizontal="center" vertical="center"/>
    </xf>
    <xf numFmtId="41" fontId="31" fillId="0" borderId="0" xfId="2" applyNumberFormat="1" applyFont="1" applyAlignment="1" applyProtection="1">
      <alignment horizontal="center"/>
    </xf>
    <xf numFmtId="0" fontId="31" fillId="0" borderId="0" xfId="2" applyFont="1" applyAlignment="1" applyProtection="1">
      <alignment horizontal="center"/>
    </xf>
    <xf numFmtId="0" fontId="6" fillId="0" borderId="0" xfId="0" applyFont="1" applyFill="1" applyBorder="1" applyAlignment="1">
      <alignment horizontal="center" vertical="center"/>
    </xf>
    <xf numFmtId="41" fontId="38" fillId="0" borderId="0" xfId="2" applyNumberFormat="1" applyFont="1" applyAlignment="1" applyProtection="1">
      <alignment horizontal="center"/>
    </xf>
    <xf numFmtId="0" fontId="32" fillId="0" borderId="0" xfId="0" applyFont="1" applyFill="1" applyAlignment="1">
      <alignment horizontal="center"/>
    </xf>
    <xf numFmtId="41" fontId="6" fillId="0" borderId="0" xfId="0" applyNumberFormat="1" applyFont="1" applyBorder="1" applyAlignment="1">
      <alignment horizontal="center" vertical="center"/>
    </xf>
    <xf numFmtId="0" fontId="37" fillId="0" borderId="0" xfId="0" applyFont="1" applyFill="1" applyAlignment="1">
      <alignment horizontal="center"/>
    </xf>
    <xf numFmtId="0" fontId="32" fillId="0" borderId="0" xfId="2" applyFont="1" applyAlignment="1" applyProtection="1">
      <alignment horizontal="left" vertical="center"/>
    </xf>
    <xf numFmtId="41" fontId="31" fillId="0" borderId="9" xfId="2" applyNumberFormat="1" applyFont="1" applyBorder="1" applyAlignment="1" applyProtection="1">
      <alignment horizontal="center" vertical="center"/>
    </xf>
    <xf numFmtId="0" fontId="10" fillId="0" borderId="0" xfId="0" applyFont="1" applyBorder="1" applyAlignment="1">
      <alignment horizontal="center" vertical="center"/>
    </xf>
    <xf numFmtId="0" fontId="38" fillId="0" borderId="0" xfId="0" applyFont="1" applyFill="1" applyAlignment="1">
      <alignment horizontal="center"/>
    </xf>
    <xf numFmtId="0" fontId="31" fillId="0" borderId="0" xfId="0" applyFont="1" applyFill="1" applyAlignment="1">
      <alignment horizontal="center"/>
    </xf>
    <xf numFmtId="0" fontId="31" fillId="0" borderId="0" xfId="2" applyFont="1" applyFill="1" applyAlignment="1" applyProtection="1">
      <alignment horizontal="center"/>
    </xf>
    <xf numFmtId="0" fontId="36" fillId="0" borderId="0" xfId="2" applyFont="1" applyFill="1" applyAlignment="1" applyProtection="1">
      <alignment horizontal="center" vertical="center"/>
    </xf>
    <xf numFmtId="41" fontId="32" fillId="0" borderId="9" xfId="2" applyNumberFormat="1" applyFont="1" applyFill="1" applyBorder="1" applyAlignment="1" applyProtection="1">
      <alignment horizontal="center" vertical="center"/>
    </xf>
    <xf numFmtId="0" fontId="31" fillId="0" borderId="0" xfId="2" applyFont="1" applyFill="1" applyBorder="1" applyAlignment="1" applyProtection="1">
      <alignment horizontal="center"/>
    </xf>
    <xf numFmtId="0" fontId="10" fillId="0" borderId="0" xfId="0" applyFont="1" applyFill="1" applyBorder="1" applyAlignment="1">
      <alignment horizontal="center" vertical="center"/>
    </xf>
    <xf numFmtId="0" fontId="32" fillId="0" borderId="0" xfId="2" applyFont="1" applyFill="1" applyAlignment="1" applyProtection="1">
      <alignment horizontal="center" vertical="center"/>
    </xf>
    <xf numFmtId="0" fontId="33" fillId="0" borderId="0" xfId="0" applyFont="1" applyFill="1" applyBorder="1" applyAlignment="1">
      <alignment horizontal="center" wrapText="1"/>
    </xf>
    <xf numFmtId="0" fontId="4" fillId="0" borderId="1" xfId="0" applyFont="1" applyFill="1" applyBorder="1" applyAlignment="1">
      <alignment horizontal="center" vertical="center" wrapText="1"/>
    </xf>
    <xf numFmtId="0" fontId="10" fillId="0" borderId="0" xfId="0" applyFont="1" applyFill="1" applyBorder="1" applyAlignment="1">
      <alignment horizontal="center" wrapText="1"/>
    </xf>
    <xf numFmtId="0" fontId="10" fillId="0" borderId="0" xfId="2" applyFont="1" applyFill="1" applyAlignment="1" applyProtection="1">
      <alignment horizontal="center" wrapText="1"/>
    </xf>
    <xf numFmtId="0" fontId="10" fillId="0" borderId="0" xfId="2" applyFont="1" applyFill="1" applyAlignment="1" applyProtection="1">
      <alignment horizontal="center"/>
    </xf>
    <xf numFmtId="0" fontId="6" fillId="0" borderId="0" xfId="0" applyFont="1" applyFill="1" applyBorder="1" applyAlignment="1">
      <alignment horizontal="center" vertical="center" wrapText="1"/>
    </xf>
    <xf numFmtId="0" fontId="33" fillId="0" borderId="0" xfId="0" applyFont="1" applyFill="1" applyAlignment="1">
      <alignment horizontal="center"/>
    </xf>
    <xf numFmtId="0" fontId="10" fillId="0" borderId="0" xfId="0" applyFont="1" applyFill="1" applyAlignment="1">
      <alignment horizontal="center"/>
    </xf>
    <xf numFmtId="0" fontId="10" fillId="0" borderId="0" xfId="0" applyFont="1" applyFill="1" applyBorder="1" applyAlignment="1">
      <alignment horizontal="center" vertical="center" wrapText="1"/>
    </xf>
    <xf numFmtId="0" fontId="30" fillId="0" borderId="0" xfId="0" applyFont="1" applyFill="1" applyBorder="1" applyAlignment="1">
      <alignment horizontal="center"/>
    </xf>
    <xf numFmtId="0" fontId="4" fillId="0" borderId="1" xfId="0" applyNumberFormat="1" applyFont="1" applyFill="1" applyBorder="1" applyAlignment="1">
      <alignment horizontal="center" vertical="center" wrapText="1"/>
    </xf>
  </cellXfs>
  <cellStyles count="16">
    <cellStyle name="Comma [0] 2" xfId="8" xr:uid="{00000000-0005-0000-0000-000002000000}"/>
    <cellStyle name="Comma [0] 3" xfId="10" xr:uid="{00000000-0005-0000-0000-000003000000}"/>
    <cellStyle name="Hipertaut" xfId="14" builtinId="8"/>
    <cellStyle name="Koma" xfId="4" builtinId="3"/>
    <cellStyle name="Koma [0]" xfId="1" builtinId="6"/>
    <cellStyle name="Mata Uang [0]" xfId="5" builtinId="7"/>
    <cellStyle name="Normal" xfId="0" builtinId="0"/>
    <cellStyle name="Normal 2" xfId="2" xr:uid="{00000000-0005-0000-0000-000007000000}"/>
    <cellStyle name="Normal 2 2" xfId="7" xr:uid="{00000000-0005-0000-0000-000008000000}"/>
    <cellStyle name="Normal 2 3" xfId="3" xr:uid="{00000000-0005-0000-0000-000009000000}"/>
    <cellStyle name="Normal 2 3 2" xfId="13" xr:uid="{00000000-0005-0000-0000-00000A000000}"/>
    <cellStyle name="Normal 2 4" xfId="12" xr:uid="{00000000-0005-0000-0000-00000B000000}"/>
    <cellStyle name="Normal 3" xfId="6" xr:uid="{00000000-0005-0000-0000-00000C000000}"/>
    <cellStyle name="Normal 4" xfId="9" xr:uid="{00000000-0005-0000-0000-00000D000000}"/>
    <cellStyle name="Percent 2" xfId="11" xr:uid="{00000000-0005-0000-0000-00000F000000}"/>
    <cellStyle name="Persen" xfId="1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styles" Target="styles.xml" /><Relationship Id="rId3" Type="http://schemas.openxmlformats.org/officeDocument/2006/relationships/worksheet" Target="worksheets/sheet3.xml" /><Relationship Id="rId7" Type="http://schemas.openxmlformats.org/officeDocument/2006/relationships/worksheet" Target="worksheets/sheet7.xml" /><Relationship Id="rId12"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worksheet" Target="worksheets/sheet11.xml" /><Relationship Id="rId5" Type="http://schemas.openxmlformats.org/officeDocument/2006/relationships/worksheet" Target="worksheets/sheet5.xml" /><Relationship Id="rId15" Type="http://schemas.openxmlformats.org/officeDocument/2006/relationships/calcChain" Target="calcChain.xml" /><Relationship Id="rId10" Type="http://schemas.openxmlformats.org/officeDocument/2006/relationships/worksheet" Target="worksheets/sheet10.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sharedStrings" Target="sharedStrings.xml" /></Relationships>
</file>

<file path=xl/drawings/_rels/drawing1.xml.rels><?xml version="1.0" encoding="UTF-8" standalone="yes"?>
<Relationships xmlns="http://schemas.openxmlformats.org/package/2006/relationships"><Relationship Id="rId2" Type="http://schemas.openxmlformats.org/officeDocument/2006/relationships/image" Target="../media/image2.png" /><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xdr:from>
      <xdr:col>0</xdr:col>
      <xdr:colOff>76200</xdr:colOff>
      <xdr:row>1</xdr:row>
      <xdr:rowOff>0</xdr:rowOff>
    </xdr:from>
    <xdr:to>
      <xdr:col>1</xdr:col>
      <xdr:colOff>228600</xdr:colOff>
      <xdr:row>4</xdr:row>
      <xdr:rowOff>104775</xdr:rowOff>
    </xdr:to>
    <xdr:pic>
      <xdr:nvPicPr>
        <xdr:cNvPr id="5" name="Picture 6">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lum contrast="12000"/>
          <a:extLst>
            <a:ext uri="{28A0092B-C50C-407E-A947-70E740481C1C}">
              <a14:useLocalDpi xmlns:a14="http://schemas.microsoft.com/office/drawing/2010/main" val="0"/>
            </a:ext>
          </a:extLst>
        </a:blip>
        <a:srcRect/>
        <a:stretch>
          <a:fillRect/>
        </a:stretch>
      </xdr:blipFill>
      <xdr:spPr bwMode="auto">
        <a:xfrm>
          <a:off x="76200" y="228600"/>
          <a:ext cx="762000" cy="828675"/>
        </a:xfrm>
        <a:prstGeom prst="rect">
          <a:avLst/>
        </a:prstGeom>
        <a:solidFill>
          <a:srgbClr val="FFFFFF"/>
        </a:solidFill>
      </xdr:spPr>
    </xdr:pic>
    <xdr:clientData/>
  </xdr:twoCellAnchor>
  <xdr:twoCellAnchor>
    <xdr:from>
      <xdr:col>5</xdr:col>
      <xdr:colOff>361950</xdr:colOff>
      <xdr:row>0</xdr:row>
      <xdr:rowOff>190500</xdr:rowOff>
    </xdr:from>
    <xdr:to>
      <xdr:col>6</xdr:col>
      <xdr:colOff>504825</xdr:colOff>
      <xdr:row>4</xdr:row>
      <xdr:rowOff>0</xdr:rowOff>
    </xdr:to>
    <xdr:pic>
      <xdr:nvPicPr>
        <xdr:cNvPr id="6" name="Picture 5">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991100" y="190500"/>
          <a:ext cx="657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hyperlink" Target="mailto:Pkm.citeureup20@gmail.com" TargetMode="External" /></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 /></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 /></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 /></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 /></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 /></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 /></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568FD4"/>
    <pageSetUpPr fitToPage="1"/>
  </sheetPr>
  <dimension ref="A1:H53"/>
  <sheetViews>
    <sheetView topLeftCell="A32" workbookViewId="0">
      <selection activeCell="H13" sqref="H13"/>
    </sheetView>
  </sheetViews>
  <sheetFormatPr defaultRowHeight="15" x14ac:dyDescent="0.2"/>
  <cols>
    <col min="1" max="1" width="9.14453125" style="14" customWidth="1"/>
    <col min="2" max="2" width="29.7265625" style="14" customWidth="1"/>
    <col min="3" max="3" width="9.14453125" style="14"/>
    <col min="4" max="4" width="6.05078125" style="14" customWidth="1"/>
    <col min="5" max="5" width="15.46875" style="14" bestFit="1" customWidth="1"/>
    <col min="6" max="6" width="7.6640625" style="14" customWidth="1"/>
    <col min="7" max="7" width="9.14453125" style="14" customWidth="1"/>
    <col min="8" max="256" width="9.14453125" style="14"/>
    <col min="257" max="257" width="9.14453125" style="14" customWidth="1"/>
    <col min="258" max="258" width="29.7265625" style="14" customWidth="1"/>
    <col min="259" max="259" width="9.14453125" style="14"/>
    <col min="260" max="260" width="6.05078125" style="14" customWidth="1"/>
    <col min="261" max="261" width="15.46875" style="14" bestFit="1" customWidth="1"/>
    <col min="262" max="262" width="7.6640625" style="14" customWidth="1"/>
    <col min="263" max="263" width="9.14453125" style="14" customWidth="1"/>
    <col min="264" max="512" width="9.14453125" style="14"/>
    <col min="513" max="513" width="9.14453125" style="14" customWidth="1"/>
    <col min="514" max="514" width="29.7265625" style="14" customWidth="1"/>
    <col min="515" max="515" width="9.14453125" style="14"/>
    <col min="516" max="516" width="6.05078125" style="14" customWidth="1"/>
    <col min="517" max="517" width="15.46875" style="14" bestFit="1" customWidth="1"/>
    <col min="518" max="518" width="7.6640625" style="14" customWidth="1"/>
    <col min="519" max="519" width="9.14453125" style="14" customWidth="1"/>
    <col min="520" max="768" width="9.14453125" style="14"/>
    <col min="769" max="769" width="9.14453125" style="14" customWidth="1"/>
    <col min="770" max="770" width="29.7265625" style="14" customWidth="1"/>
    <col min="771" max="771" width="9.14453125" style="14"/>
    <col min="772" max="772" width="6.05078125" style="14" customWidth="1"/>
    <col min="773" max="773" width="15.46875" style="14" bestFit="1" customWidth="1"/>
    <col min="774" max="774" width="7.6640625" style="14" customWidth="1"/>
    <col min="775" max="775" width="9.14453125" style="14" customWidth="1"/>
    <col min="776" max="1024" width="9.14453125" style="14"/>
    <col min="1025" max="1025" width="9.14453125" style="14" customWidth="1"/>
    <col min="1026" max="1026" width="29.7265625" style="14" customWidth="1"/>
    <col min="1027" max="1027" width="9.14453125" style="14"/>
    <col min="1028" max="1028" width="6.05078125" style="14" customWidth="1"/>
    <col min="1029" max="1029" width="15.46875" style="14" bestFit="1" customWidth="1"/>
    <col min="1030" max="1030" width="7.6640625" style="14" customWidth="1"/>
    <col min="1031" max="1031" width="9.14453125" style="14" customWidth="1"/>
    <col min="1032" max="1280" width="9.14453125" style="14"/>
    <col min="1281" max="1281" width="9.14453125" style="14" customWidth="1"/>
    <col min="1282" max="1282" width="29.7265625" style="14" customWidth="1"/>
    <col min="1283" max="1283" width="9.14453125" style="14"/>
    <col min="1284" max="1284" width="6.05078125" style="14" customWidth="1"/>
    <col min="1285" max="1285" width="15.46875" style="14" bestFit="1" customWidth="1"/>
    <col min="1286" max="1286" width="7.6640625" style="14" customWidth="1"/>
    <col min="1287" max="1287" width="9.14453125" style="14" customWidth="1"/>
    <col min="1288" max="1536" width="9.14453125" style="14"/>
    <col min="1537" max="1537" width="9.14453125" style="14" customWidth="1"/>
    <col min="1538" max="1538" width="29.7265625" style="14" customWidth="1"/>
    <col min="1539" max="1539" width="9.14453125" style="14"/>
    <col min="1540" max="1540" width="6.05078125" style="14" customWidth="1"/>
    <col min="1541" max="1541" width="15.46875" style="14" bestFit="1" customWidth="1"/>
    <col min="1542" max="1542" width="7.6640625" style="14" customWidth="1"/>
    <col min="1543" max="1543" width="9.14453125" style="14" customWidth="1"/>
    <col min="1544" max="1792" width="9.14453125" style="14"/>
    <col min="1793" max="1793" width="9.14453125" style="14" customWidth="1"/>
    <col min="1794" max="1794" width="29.7265625" style="14" customWidth="1"/>
    <col min="1795" max="1795" width="9.14453125" style="14"/>
    <col min="1796" max="1796" width="6.05078125" style="14" customWidth="1"/>
    <col min="1797" max="1797" width="15.46875" style="14" bestFit="1" customWidth="1"/>
    <col min="1798" max="1798" width="7.6640625" style="14" customWidth="1"/>
    <col min="1799" max="1799" width="9.14453125" style="14" customWidth="1"/>
    <col min="1800" max="2048" width="9.14453125" style="14"/>
    <col min="2049" max="2049" width="9.14453125" style="14" customWidth="1"/>
    <col min="2050" max="2050" width="29.7265625" style="14" customWidth="1"/>
    <col min="2051" max="2051" width="9.14453125" style="14"/>
    <col min="2052" max="2052" width="6.05078125" style="14" customWidth="1"/>
    <col min="2053" max="2053" width="15.46875" style="14" bestFit="1" customWidth="1"/>
    <col min="2054" max="2054" width="7.6640625" style="14" customWidth="1"/>
    <col min="2055" max="2055" width="9.14453125" style="14" customWidth="1"/>
    <col min="2056" max="2304" width="9.14453125" style="14"/>
    <col min="2305" max="2305" width="9.14453125" style="14" customWidth="1"/>
    <col min="2306" max="2306" width="29.7265625" style="14" customWidth="1"/>
    <col min="2307" max="2307" width="9.14453125" style="14"/>
    <col min="2308" max="2308" width="6.05078125" style="14" customWidth="1"/>
    <col min="2309" max="2309" width="15.46875" style="14" bestFit="1" customWidth="1"/>
    <col min="2310" max="2310" width="7.6640625" style="14" customWidth="1"/>
    <col min="2311" max="2311" width="9.14453125" style="14" customWidth="1"/>
    <col min="2312" max="2560" width="9.14453125" style="14"/>
    <col min="2561" max="2561" width="9.14453125" style="14" customWidth="1"/>
    <col min="2562" max="2562" width="29.7265625" style="14" customWidth="1"/>
    <col min="2563" max="2563" width="9.14453125" style="14"/>
    <col min="2564" max="2564" width="6.05078125" style="14" customWidth="1"/>
    <col min="2565" max="2565" width="15.46875" style="14" bestFit="1" customWidth="1"/>
    <col min="2566" max="2566" width="7.6640625" style="14" customWidth="1"/>
    <col min="2567" max="2567" width="9.14453125" style="14" customWidth="1"/>
    <col min="2568" max="2816" width="9.14453125" style="14"/>
    <col min="2817" max="2817" width="9.14453125" style="14" customWidth="1"/>
    <col min="2818" max="2818" width="29.7265625" style="14" customWidth="1"/>
    <col min="2819" max="2819" width="9.14453125" style="14"/>
    <col min="2820" max="2820" width="6.05078125" style="14" customWidth="1"/>
    <col min="2821" max="2821" width="15.46875" style="14" bestFit="1" customWidth="1"/>
    <col min="2822" max="2822" width="7.6640625" style="14" customWidth="1"/>
    <col min="2823" max="2823" width="9.14453125" style="14" customWidth="1"/>
    <col min="2824" max="3072" width="9.14453125" style="14"/>
    <col min="3073" max="3073" width="9.14453125" style="14" customWidth="1"/>
    <col min="3074" max="3074" width="29.7265625" style="14" customWidth="1"/>
    <col min="3075" max="3075" width="9.14453125" style="14"/>
    <col min="3076" max="3076" width="6.05078125" style="14" customWidth="1"/>
    <col min="3077" max="3077" width="15.46875" style="14" bestFit="1" customWidth="1"/>
    <col min="3078" max="3078" width="7.6640625" style="14" customWidth="1"/>
    <col min="3079" max="3079" width="9.14453125" style="14" customWidth="1"/>
    <col min="3080" max="3328" width="9.14453125" style="14"/>
    <col min="3329" max="3329" width="9.14453125" style="14" customWidth="1"/>
    <col min="3330" max="3330" width="29.7265625" style="14" customWidth="1"/>
    <col min="3331" max="3331" width="9.14453125" style="14"/>
    <col min="3332" max="3332" width="6.05078125" style="14" customWidth="1"/>
    <col min="3333" max="3333" width="15.46875" style="14" bestFit="1" customWidth="1"/>
    <col min="3334" max="3334" width="7.6640625" style="14" customWidth="1"/>
    <col min="3335" max="3335" width="9.14453125" style="14" customWidth="1"/>
    <col min="3336" max="3584" width="9.14453125" style="14"/>
    <col min="3585" max="3585" width="9.14453125" style="14" customWidth="1"/>
    <col min="3586" max="3586" width="29.7265625" style="14" customWidth="1"/>
    <col min="3587" max="3587" width="9.14453125" style="14"/>
    <col min="3588" max="3588" width="6.05078125" style="14" customWidth="1"/>
    <col min="3589" max="3589" width="15.46875" style="14" bestFit="1" customWidth="1"/>
    <col min="3590" max="3590" width="7.6640625" style="14" customWidth="1"/>
    <col min="3591" max="3591" width="9.14453125" style="14" customWidth="1"/>
    <col min="3592" max="3840" width="9.14453125" style="14"/>
    <col min="3841" max="3841" width="9.14453125" style="14" customWidth="1"/>
    <col min="3842" max="3842" width="29.7265625" style="14" customWidth="1"/>
    <col min="3843" max="3843" width="9.14453125" style="14"/>
    <col min="3844" max="3844" width="6.05078125" style="14" customWidth="1"/>
    <col min="3845" max="3845" width="15.46875" style="14" bestFit="1" customWidth="1"/>
    <col min="3846" max="3846" width="7.6640625" style="14" customWidth="1"/>
    <col min="3847" max="3847" width="9.14453125" style="14" customWidth="1"/>
    <col min="3848" max="4096" width="9.14453125" style="14"/>
    <col min="4097" max="4097" width="9.14453125" style="14" customWidth="1"/>
    <col min="4098" max="4098" width="29.7265625" style="14" customWidth="1"/>
    <col min="4099" max="4099" width="9.14453125" style="14"/>
    <col min="4100" max="4100" width="6.05078125" style="14" customWidth="1"/>
    <col min="4101" max="4101" width="15.46875" style="14" bestFit="1" customWidth="1"/>
    <col min="4102" max="4102" width="7.6640625" style="14" customWidth="1"/>
    <col min="4103" max="4103" width="9.14453125" style="14" customWidth="1"/>
    <col min="4104" max="4352" width="9.14453125" style="14"/>
    <col min="4353" max="4353" width="9.14453125" style="14" customWidth="1"/>
    <col min="4354" max="4354" width="29.7265625" style="14" customWidth="1"/>
    <col min="4355" max="4355" width="9.14453125" style="14"/>
    <col min="4356" max="4356" width="6.05078125" style="14" customWidth="1"/>
    <col min="4357" max="4357" width="15.46875" style="14" bestFit="1" customWidth="1"/>
    <col min="4358" max="4358" width="7.6640625" style="14" customWidth="1"/>
    <col min="4359" max="4359" width="9.14453125" style="14" customWidth="1"/>
    <col min="4360" max="4608" width="9.14453125" style="14"/>
    <col min="4609" max="4609" width="9.14453125" style="14" customWidth="1"/>
    <col min="4610" max="4610" width="29.7265625" style="14" customWidth="1"/>
    <col min="4611" max="4611" width="9.14453125" style="14"/>
    <col min="4612" max="4612" width="6.05078125" style="14" customWidth="1"/>
    <col min="4613" max="4613" width="15.46875" style="14" bestFit="1" customWidth="1"/>
    <col min="4614" max="4614" width="7.6640625" style="14" customWidth="1"/>
    <col min="4615" max="4615" width="9.14453125" style="14" customWidth="1"/>
    <col min="4616" max="4864" width="9.14453125" style="14"/>
    <col min="4865" max="4865" width="9.14453125" style="14" customWidth="1"/>
    <col min="4866" max="4866" width="29.7265625" style="14" customWidth="1"/>
    <col min="4867" max="4867" width="9.14453125" style="14"/>
    <col min="4868" max="4868" width="6.05078125" style="14" customWidth="1"/>
    <col min="4869" max="4869" width="15.46875" style="14" bestFit="1" customWidth="1"/>
    <col min="4870" max="4870" width="7.6640625" style="14" customWidth="1"/>
    <col min="4871" max="4871" width="9.14453125" style="14" customWidth="1"/>
    <col min="4872" max="5120" width="9.14453125" style="14"/>
    <col min="5121" max="5121" width="9.14453125" style="14" customWidth="1"/>
    <col min="5122" max="5122" width="29.7265625" style="14" customWidth="1"/>
    <col min="5123" max="5123" width="9.14453125" style="14"/>
    <col min="5124" max="5124" width="6.05078125" style="14" customWidth="1"/>
    <col min="5125" max="5125" width="15.46875" style="14" bestFit="1" customWidth="1"/>
    <col min="5126" max="5126" width="7.6640625" style="14" customWidth="1"/>
    <col min="5127" max="5127" width="9.14453125" style="14" customWidth="1"/>
    <col min="5128" max="5376" width="9.14453125" style="14"/>
    <col min="5377" max="5377" width="9.14453125" style="14" customWidth="1"/>
    <col min="5378" max="5378" width="29.7265625" style="14" customWidth="1"/>
    <col min="5379" max="5379" width="9.14453125" style="14"/>
    <col min="5380" max="5380" width="6.05078125" style="14" customWidth="1"/>
    <col min="5381" max="5381" width="15.46875" style="14" bestFit="1" customWidth="1"/>
    <col min="5382" max="5382" width="7.6640625" style="14" customWidth="1"/>
    <col min="5383" max="5383" width="9.14453125" style="14" customWidth="1"/>
    <col min="5384" max="5632" width="9.14453125" style="14"/>
    <col min="5633" max="5633" width="9.14453125" style="14" customWidth="1"/>
    <col min="5634" max="5634" width="29.7265625" style="14" customWidth="1"/>
    <col min="5635" max="5635" width="9.14453125" style="14"/>
    <col min="5636" max="5636" width="6.05078125" style="14" customWidth="1"/>
    <col min="5637" max="5637" width="15.46875" style="14" bestFit="1" customWidth="1"/>
    <col min="5638" max="5638" width="7.6640625" style="14" customWidth="1"/>
    <col min="5639" max="5639" width="9.14453125" style="14" customWidth="1"/>
    <col min="5640" max="5888" width="9.14453125" style="14"/>
    <col min="5889" max="5889" width="9.14453125" style="14" customWidth="1"/>
    <col min="5890" max="5890" width="29.7265625" style="14" customWidth="1"/>
    <col min="5891" max="5891" width="9.14453125" style="14"/>
    <col min="5892" max="5892" width="6.05078125" style="14" customWidth="1"/>
    <col min="5893" max="5893" width="15.46875" style="14" bestFit="1" customWidth="1"/>
    <col min="5894" max="5894" width="7.6640625" style="14" customWidth="1"/>
    <col min="5895" max="5895" width="9.14453125" style="14" customWidth="1"/>
    <col min="5896" max="6144" width="9.14453125" style="14"/>
    <col min="6145" max="6145" width="9.14453125" style="14" customWidth="1"/>
    <col min="6146" max="6146" width="29.7265625" style="14" customWidth="1"/>
    <col min="6147" max="6147" width="9.14453125" style="14"/>
    <col min="6148" max="6148" width="6.05078125" style="14" customWidth="1"/>
    <col min="6149" max="6149" width="15.46875" style="14" bestFit="1" customWidth="1"/>
    <col min="6150" max="6150" width="7.6640625" style="14" customWidth="1"/>
    <col min="6151" max="6151" width="9.14453125" style="14" customWidth="1"/>
    <col min="6152" max="6400" width="9.14453125" style="14"/>
    <col min="6401" max="6401" width="9.14453125" style="14" customWidth="1"/>
    <col min="6402" max="6402" width="29.7265625" style="14" customWidth="1"/>
    <col min="6403" max="6403" width="9.14453125" style="14"/>
    <col min="6404" max="6404" width="6.05078125" style="14" customWidth="1"/>
    <col min="6405" max="6405" width="15.46875" style="14" bestFit="1" customWidth="1"/>
    <col min="6406" max="6406" width="7.6640625" style="14" customWidth="1"/>
    <col min="6407" max="6407" width="9.14453125" style="14" customWidth="1"/>
    <col min="6408" max="6656" width="9.14453125" style="14"/>
    <col min="6657" max="6657" width="9.14453125" style="14" customWidth="1"/>
    <col min="6658" max="6658" width="29.7265625" style="14" customWidth="1"/>
    <col min="6659" max="6659" width="9.14453125" style="14"/>
    <col min="6660" max="6660" width="6.05078125" style="14" customWidth="1"/>
    <col min="6661" max="6661" width="15.46875" style="14" bestFit="1" customWidth="1"/>
    <col min="6662" max="6662" width="7.6640625" style="14" customWidth="1"/>
    <col min="6663" max="6663" width="9.14453125" style="14" customWidth="1"/>
    <col min="6664" max="6912" width="9.14453125" style="14"/>
    <col min="6913" max="6913" width="9.14453125" style="14" customWidth="1"/>
    <col min="6914" max="6914" width="29.7265625" style="14" customWidth="1"/>
    <col min="6915" max="6915" width="9.14453125" style="14"/>
    <col min="6916" max="6916" width="6.05078125" style="14" customWidth="1"/>
    <col min="6917" max="6917" width="15.46875" style="14" bestFit="1" customWidth="1"/>
    <col min="6918" max="6918" width="7.6640625" style="14" customWidth="1"/>
    <col min="6919" max="6919" width="9.14453125" style="14" customWidth="1"/>
    <col min="6920" max="7168" width="9.14453125" style="14"/>
    <col min="7169" max="7169" width="9.14453125" style="14" customWidth="1"/>
    <col min="7170" max="7170" width="29.7265625" style="14" customWidth="1"/>
    <col min="7171" max="7171" width="9.14453125" style="14"/>
    <col min="7172" max="7172" width="6.05078125" style="14" customWidth="1"/>
    <col min="7173" max="7173" width="15.46875" style="14" bestFit="1" customWidth="1"/>
    <col min="7174" max="7174" width="7.6640625" style="14" customWidth="1"/>
    <col min="7175" max="7175" width="9.14453125" style="14" customWidth="1"/>
    <col min="7176" max="7424" width="9.14453125" style="14"/>
    <col min="7425" max="7425" width="9.14453125" style="14" customWidth="1"/>
    <col min="7426" max="7426" width="29.7265625" style="14" customWidth="1"/>
    <col min="7427" max="7427" width="9.14453125" style="14"/>
    <col min="7428" max="7428" width="6.05078125" style="14" customWidth="1"/>
    <col min="7429" max="7429" width="15.46875" style="14" bestFit="1" customWidth="1"/>
    <col min="7430" max="7430" width="7.6640625" style="14" customWidth="1"/>
    <col min="7431" max="7431" width="9.14453125" style="14" customWidth="1"/>
    <col min="7432" max="7680" width="9.14453125" style="14"/>
    <col min="7681" max="7681" width="9.14453125" style="14" customWidth="1"/>
    <col min="7682" max="7682" width="29.7265625" style="14" customWidth="1"/>
    <col min="7683" max="7683" width="9.14453125" style="14"/>
    <col min="7684" max="7684" width="6.05078125" style="14" customWidth="1"/>
    <col min="7685" max="7685" width="15.46875" style="14" bestFit="1" customWidth="1"/>
    <col min="7686" max="7686" width="7.6640625" style="14" customWidth="1"/>
    <col min="7687" max="7687" width="9.14453125" style="14" customWidth="1"/>
    <col min="7688" max="7936" width="9.14453125" style="14"/>
    <col min="7937" max="7937" width="9.14453125" style="14" customWidth="1"/>
    <col min="7938" max="7938" width="29.7265625" style="14" customWidth="1"/>
    <col min="7939" max="7939" width="9.14453125" style="14"/>
    <col min="7940" max="7940" width="6.05078125" style="14" customWidth="1"/>
    <col min="7941" max="7941" width="15.46875" style="14" bestFit="1" customWidth="1"/>
    <col min="7942" max="7942" width="7.6640625" style="14" customWidth="1"/>
    <col min="7943" max="7943" width="9.14453125" style="14" customWidth="1"/>
    <col min="7944" max="8192" width="9.14453125" style="14"/>
    <col min="8193" max="8193" width="9.14453125" style="14" customWidth="1"/>
    <col min="8194" max="8194" width="29.7265625" style="14" customWidth="1"/>
    <col min="8195" max="8195" width="9.14453125" style="14"/>
    <col min="8196" max="8196" width="6.05078125" style="14" customWidth="1"/>
    <col min="8197" max="8197" width="15.46875" style="14" bestFit="1" customWidth="1"/>
    <col min="8198" max="8198" width="7.6640625" style="14" customWidth="1"/>
    <col min="8199" max="8199" width="9.14453125" style="14" customWidth="1"/>
    <col min="8200" max="8448" width="9.14453125" style="14"/>
    <col min="8449" max="8449" width="9.14453125" style="14" customWidth="1"/>
    <col min="8450" max="8450" width="29.7265625" style="14" customWidth="1"/>
    <col min="8451" max="8451" width="9.14453125" style="14"/>
    <col min="8452" max="8452" width="6.05078125" style="14" customWidth="1"/>
    <col min="8453" max="8453" width="15.46875" style="14" bestFit="1" customWidth="1"/>
    <col min="8454" max="8454" width="7.6640625" style="14" customWidth="1"/>
    <col min="8455" max="8455" width="9.14453125" style="14" customWidth="1"/>
    <col min="8456" max="8704" width="9.14453125" style="14"/>
    <col min="8705" max="8705" width="9.14453125" style="14" customWidth="1"/>
    <col min="8706" max="8706" width="29.7265625" style="14" customWidth="1"/>
    <col min="8707" max="8707" width="9.14453125" style="14"/>
    <col min="8708" max="8708" width="6.05078125" style="14" customWidth="1"/>
    <col min="8709" max="8709" width="15.46875" style="14" bestFit="1" customWidth="1"/>
    <col min="8710" max="8710" width="7.6640625" style="14" customWidth="1"/>
    <col min="8711" max="8711" width="9.14453125" style="14" customWidth="1"/>
    <col min="8712" max="8960" width="9.14453125" style="14"/>
    <col min="8961" max="8961" width="9.14453125" style="14" customWidth="1"/>
    <col min="8962" max="8962" width="29.7265625" style="14" customWidth="1"/>
    <col min="8963" max="8963" width="9.14453125" style="14"/>
    <col min="8964" max="8964" width="6.05078125" style="14" customWidth="1"/>
    <col min="8965" max="8965" width="15.46875" style="14" bestFit="1" customWidth="1"/>
    <col min="8966" max="8966" width="7.6640625" style="14" customWidth="1"/>
    <col min="8967" max="8967" width="9.14453125" style="14" customWidth="1"/>
    <col min="8968" max="9216" width="9.14453125" style="14"/>
    <col min="9217" max="9217" width="9.14453125" style="14" customWidth="1"/>
    <col min="9218" max="9218" width="29.7265625" style="14" customWidth="1"/>
    <col min="9219" max="9219" width="9.14453125" style="14"/>
    <col min="9220" max="9220" width="6.05078125" style="14" customWidth="1"/>
    <col min="9221" max="9221" width="15.46875" style="14" bestFit="1" customWidth="1"/>
    <col min="9222" max="9222" width="7.6640625" style="14" customWidth="1"/>
    <col min="9223" max="9223" width="9.14453125" style="14" customWidth="1"/>
    <col min="9224" max="9472" width="9.14453125" style="14"/>
    <col min="9473" max="9473" width="9.14453125" style="14" customWidth="1"/>
    <col min="9474" max="9474" width="29.7265625" style="14" customWidth="1"/>
    <col min="9475" max="9475" width="9.14453125" style="14"/>
    <col min="9476" max="9476" width="6.05078125" style="14" customWidth="1"/>
    <col min="9477" max="9477" width="15.46875" style="14" bestFit="1" customWidth="1"/>
    <col min="9478" max="9478" width="7.6640625" style="14" customWidth="1"/>
    <col min="9479" max="9479" width="9.14453125" style="14" customWidth="1"/>
    <col min="9480" max="9728" width="9.14453125" style="14"/>
    <col min="9729" max="9729" width="9.14453125" style="14" customWidth="1"/>
    <col min="9730" max="9730" width="29.7265625" style="14" customWidth="1"/>
    <col min="9731" max="9731" width="9.14453125" style="14"/>
    <col min="9732" max="9732" width="6.05078125" style="14" customWidth="1"/>
    <col min="9733" max="9733" width="15.46875" style="14" bestFit="1" customWidth="1"/>
    <col min="9734" max="9734" width="7.6640625" style="14" customWidth="1"/>
    <col min="9735" max="9735" width="9.14453125" style="14" customWidth="1"/>
    <col min="9736" max="9984" width="9.14453125" style="14"/>
    <col min="9985" max="9985" width="9.14453125" style="14" customWidth="1"/>
    <col min="9986" max="9986" width="29.7265625" style="14" customWidth="1"/>
    <col min="9987" max="9987" width="9.14453125" style="14"/>
    <col min="9988" max="9988" width="6.05078125" style="14" customWidth="1"/>
    <col min="9989" max="9989" width="15.46875" style="14" bestFit="1" customWidth="1"/>
    <col min="9990" max="9990" width="7.6640625" style="14" customWidth="1"/>
    <col min="9991" max="9991" width="9.14453125" style="14" customWidth="1"/>
    <col min="9992" max="10240" width="9.14453125" style="14"/>
    <col min="10241" max="10241" width="9.14453125" style="14" customWidth="1"/>
    <col min="10242" max="10242" width="29.7265625" style="14" customWidth="1"/>
    <col min="10243" max="10243" width="9.14453125" style="14"/>
    <col min="10244" max="10244" width="6.05078125" style="14" customWidth="1"/>
    <col min="10245" max="10245" width="15.46875" style="14" bestFit="1" customWidth="1"/>
    <col min="10246" max="10246" width="7.6640625" style="14" customWidth="1"/>
    <col min="10247" max="10247" width="9.14453125" style="14" customWidth="1"/>
    <col min="10248" max="10496" width="9.14453125" style="14"/>
    <col min="10497" max="10497" width="9.14453125" style="14" customWidth="1"/>
    <col min="10498" max="10498" width="29.7265625" style="14" customWidth="1"/>
    <col min="10499" max="10499" width="9.14453125" style="14"/>
    <col min="10500" max="10500" width="6.05078125" style="14" customWidth="1"/>
    <col min="10501" max="10501" width="15.46875" style="14" bestFit="1" customWidth="1"/>
    <col min="10502" max="10502" width="7.6640625" style="14" customWidth="1"/>
    <col min="10503" max="10503" width="9.14453125" style="14" customWidth="1"/>
    <col min="10504" max="10752" width="9.14453125" style="14"/>
    <col min="10753" max="10753" width="9.14453125" style="14" customWidth="1"/>
    <col min="10754" max="10754" width="29.7265625" style="14" customWidth="1"/>
    <col min="10755" max="10755" width="9.14453125" style="14"/>
    <col min="10756" max="10756" width="6.05078125" style="14" customWidth="1"/>
    <col min="10757" max="10757" width="15.46875" style="14" bestFit="1" customWidth="1"/>
    <col min="10758" max="10758" width="7.6640625" style="14" customWidth="1"/>
    <col min="10759" max="10759" width="9.14453125" style="14" customWidth="1"/>
    <col min="10760" max="11008" width="9.14453125" style="14"/>
    <col min="11009" max="11009" width="9.14453125" style="14" customWidth="1"/>
    <col min="11010" max="11010" width="29.7265625" style="14" customWidth="1"/>
    <col min="11011" max="11011" width="9.14453125" style="14"/>
    <col min="11012" max="11012" width="6.05078125" style="14" customWidth="1"/>
    <col min="11013" max="11013" width="15.46875" style="14" bestFit="1" customWidth="1"/>
    <col min="11014" max="11014" width="7.6640625" style="14" customWidth="1"/>
    <col min="11015" max="11015" width="9.14453125" style="14" customWidth="1"/>
    <col min="11016" max="11264" width="9.14453125" style="14"/>
    <col min="11265" max="11265" width="9.14453125" style="14" customWidth="1"/>
    <col min="11266" max="11266" width="29.7265625" style="14" customWidth="1"/>
    <col min="11267" max="11267" width="9.14453125" style="14"/>
    <col min="11268" max="11268" width="6.05078125" style="14" customWidth="1"/>
    <col min="11269" max="11269" width="15.46875" style="14" bestFit="1" customWidth="1"/>
    <col min="11270" max="11270" width="7.6640625" style="14" customWidth="1"/>
    <col min="11271" max="11271" width="9.14453125" style="14" customWidth="1"/>
    <col min="11272" max="11520" width="9.14453125" style="14"/>
    <col min="11521" max="11521" width="9.14453125" style="14" customWidth="1"/>
    <col min="11522" max="11522" width="29.7265625" style="14" customWidth="1"/>
    <col min="11523" max="11523" width="9.14453125" style="14"/>
    <col min="11524" max="11524" width="6.05078125" style="14" customWidth="1"/>
    <col min="11525" max="11525" width="15.46875" style="14" bestFit="1" customWidth="1"/>
    <col min="11526" max="11526" width="7.6640625" style="14" customWidth="1"/>
    <col min="11527" max="11527" width="9.14453125" style="14" customWidth="1"/>
    <col min="11528" max="11776" width="9.14453125" style="14"/>
    <col min="11777" max="11777" width="9.14453125" style="14" customWidth="1"/>
    <col min="11778" max="11778" width="29.7265625" style="14" customWidth="1"/>
    <col min="11779" max="11779" width="9.14453125" style="14"/>
    <col min="11780" max="11780" width="6.05078125" style="14" customWidth="1"/>
    <col min="11781" max="11781" width="15.46875" style="14" bestFit="1" customWidth="1"/>
    <col min="11782" max="11782" width="7.6640625" style="14" customWidth="1"/>
    <col min="11783" max="11783" width="9.14453125" style="14" customWidth="1"/>
    <col min="11784" max="12032" width="9.14453125" style="14"/>
    <col min="12033" max="12033" width="9.14453125" style="14" customWidth="1"/>
    <col min="12034" max="12034" width="29.7265625" style="14" customWidth="1"/>
    <col min="12035" max="12035" width="9.14453125" style="14"/>
    <col min="12036" max="12036" width="6.05078125" style="14" customWidth="1"/>
    <col min="12037" max="12037" width="15.46875" style="14" bestFit="1" customWidth="1"/>
    <col min="12038" max="12038" width="7.6640625" style="14" customWidth="1"/>
    <col min="12039" max="12039" width="9.14453125" style="14" customWidth="1"/>
    <col min="12040" max="12288" width="9.14453125" style="14"/>
    <col min="12289" max="12289" width="9.14453125" style="14" customWidth="1"/>
    <col min="12290" max="12290" width="29.7265625" style="14" customWidth="1"/>
    <col min="12291" max="12291" width="9.14453125" style="14"/>
    <col min="12292" max="12292" width="6.05078125" style="14" customWidth="1"/>
    <col min="12293" max="12293" width="15.46875" style="14" bestFit="1" customWidth="1"/>
    <col min="12294" max="12294" width="7.6640625" style="14" customWidth="1"/>
    <col min="12295" max="12295" width="9.14453125" style="14" customWidth="1"/>
    <col min="12296" max="12544" width="9.14453125" style="14"/>
    <col min="12545" max="12545" width="9.14453125" style="14" customWidth="1"/>
    <col min="12546" max="12546" width="29.7265625" style="14" customWidth="1"/>
    <col min="12547" max="12547" width="9.14453125" style="14"/>
    <col min="12548" max="12548" width="6.05078125" style="14" customWidth="1"/>
    <col min="12549" max="12549" width="15.46875" style="14" bestFit="1" customWidth="1"/>
    <col min="12550" max="12550" width="7.6640625" style="14" customWidth="1"/>
    <col min="12551" max="12551" width="9.14453125" style="14" customWidth="1"/>
    <col min="12552" max="12800" width="9.14453125" style="14"/>
    <col min="12801" max="12801" width="9.14453125" style="14" customWidth="1"/>
    <col min="12802" max="12802" width="29.7265625" style="14" customWidth="1"/>
    <col min="12803" max="12803" width="9.14453125" style="14"/>
    <col min="12804" max="12804" width="6.05078125" style="14" customWidth="1"/>
    <col min="12805" max="12805" width="15.46875" style="14" bestFit="1" customWidth="1"/>
    <col min="12806" max="12806" width="7.6640625" style="14" customWidth="1"/>
    <col min="12807" max="12807" width="9.14453125" style="14" customWidth="1"/>
    <col min="12808" max="13056" width="9.14453125" style="14"/>
    <col min="13057" max="13057" width="9.14453125" style="14" customWidth="1"/>
    <col min="13058" max="13058" width="29.7265625" style="14" customWidth="1"/>
    <col min="13059" max="13059" width="9.14453125" style="14"/>
    <col min="13060" max="13060" width="6.05078125" style="14" customWidth="1"/>
    <col min="13061" max="13061" width="15.46875" style="14" bestFit="1" customWidth="1"/>
    <col min="13062" max="13062" width="7.6640625" style="14" customWidth="1"/>
    <col min="13063" max="13063" width="9.14453125" style="14" customWidth="1"/>
    <col min="13064" max="13312" width="9.14453125" style="14"/>
    <col min="13313" max="13313" width="9.14453125" style="14" customWidth="1"/>
    <col min="13314" max="13314" width="29.7265625" style="14" customWidth="1"/>
    <col min="13315" max="13315" width="9.14453125" style="14"/>
    <col min="13316" max="13316" width="6.05078125" style="14" customWidth="1"/>
    <col min="13317" max="13317" width="15.46875" style="14" bestFit="1" customWidth="1"/>
    <col min="13318" max="13318" width="7.6640625" style="14" customWidth="1"/>
    <col min="13319" max="13319" width="9.14453125" style="14" customWidth="1"/>
    <col min="13320" max="13568" width="9.14453125" style="14"/>
    <col min="13569" max="13569" width="9.14453125" style="14" customWidth="1"/>
    <col min="13570" max="13570" width="29.7265625" style="14" customWidth="1"/>
    <col min="13571" max="13571" width="9.14453125" style="14"/>
    <col min="13572" max="13572" width="6.05078125" style="14" customWidth="1"/>
    <col min="13573" max="13573" width="15.46875" style="14" bestFit="1" customWidth="1"/>
    <col min="13574" max="13574" width="7.6640625" style="14" customWidth="1"/>
    <col min="13575" max="13575" width="9.14453125" style="14" customWidth="1"/>
    <col min="13576" max="13824" width="9.14453125" style="14"/>
    <col min="13825" max="13825" width="9.14453125" style="14" customWidth="1"/>
    <col min="13826" max="13826" width="29.7265625" style="14" customWidth="1"/>
    <col min="13827" max="13827" width="9.14453125" style="14"/>
    <col min="13828" max="13828" width="6.05078125" style="14" customWidth="1"/>
    <col min="13829" max="13829" width="15.46875" style="14" bestFit="1" customWidth="1"/>
    <col min="13830" max="13830" width="7.6640625" style="14" customWidth="1"/>
    <col min="13831" max="13831" width="9.14453125" style="14" customWidth="1"/>
    <col min="13832" max="14080" width="9.14453125" style="14"/>
    <col min="14081" max="14081" width="9.14453125" style="14" customWidth="1"/>
    <col min="14082" max="14082" width="29.7265625" style="14" customWidth="1"/>
    <col min="14083" max="14083" width="9.14453125" style="14"/>
    <col min="14084" max="14084" width="6.05078125" style="14" customWidth="1"/>
    <col min="14085" max="14085" width="15.46875" style="14" bestFit="1" customWidth="1"/>
    <col min="14086" max="14086" width="7.6640625" style="14" customWidth="1"/>
    <col min="14087" max="14087" width="9.14453125" style="14" customWidth="1"/>
    <col min="14088" max="14336" width="9.14453125" style="14"/>
    <col min="14337" max="14337" width="9.14453125" style="14" customWidth="1"/>
    <col min="14338" max="14338" width="29.7265625" style="14" customWidth="1"/>
    <col min="14339" max="14339" width="9.14453125" style="14"/>
    <col min="14340" max="14340" width="6.05078125" style="14" customWidth="1"/>
    <col min="14341" max="14341" width="15.46875" style="14" bestFit="1" customWidth="1"/>
    <col min="14342" max="14342" width="7.6640625" style="14" customWidth="1"/>
    <col min="14343" max="14343" width="9.14453125" style="14" customWidth="1"/>
    <col min="14344" max="14592" width="9.14453125" style="14"/>
    <col min="14593" max="14593" width="9.14453125" style="14" customWidth="1"/>
    <col min="14594" max="14594" width="29.7265625" style="14" customWidth="1"/>
    <col min="14595" max="14595" width="9.14453125" style="14"/>
    <col min="14596" max="14596" width="6.05078125" style="14" customWidth="1"/>
    <col min="14597" max="14597" width="15.46875" style="14" bestFit="1" customWidth="1"/>
    <col min="14598" max="14598" width="7.6640625" style="14" customWidth="1"/>
    <col min="14599" max="14599" width="9.14453125" style="14" customWidth="1"/>
    <col min="14600" max="14848" width="9.14453125" style="14"/>
    <col min="14849" max="14849" width="9.14453125" style="14" customWidth="1"/>
    <col min="14850" max="14850" width="29.7265625" style="14" customWidth="1"/>
    <col min="14851" max="14851" width="9.14453125" style="14"/>
    <col min="14852" max="14852" width="6.05078125" style="14" customWidth="1"/>
    <col min="14853" max="14853" width="15.46875" style="14" bestFit="1" customWidth="1"/>
    <col min="14854" max="14854" width="7.6640625" style="14" customWidth="1"/>
    <col min="14855" max="14855" width="9.14453125" style="14" customWidth="1"/>
    <col min="14856" max="15104" width="9.14453125" style="14"/>
    <col min="15105" max="15105" width="9.14453125" style="14" customWidth="1"/>
    <col min="15106" max="15106" width="29.7265625" style="14" customWidth="1"/>
    <col min="15107" max="15107" width="9.14453125" style="14"/>
    <col min="15108" max="15108" width="6.05078125" style="14" customWidth="1"/>
    <col min="15109" max="15109" width="15.46875" style="14" bestFit="1" customWidth="1"/>
    <col min="15110" max="15110" width="7.6640625" style="14" customWidth="1"/>
    <col min="15111" max="15111" width="9.14453125" style="14" customWidth="1"/>
    <col min="15112" max="15360" width="9.14453125" style="14"/>
    <col min="15361" max="15361" width="9.14453125" style="14" customWidth="1"/>
    <col min="15362" max="15362" width="29.7265625" style="14" customWidth="1"/>
    <col min="15363" max="15363" width="9.14453125" style="14"/>
    <col min="15364" max="15364" width="6.05078125" style="14" customWidth="1"/>
    <col min="15365" max="15365" width="15.46875" style="14" bestFit="1" customWidth="1"/>
    <col min="15366" max="15366" width="7.6640625" style="14" customWidth="1"/>
    <col min="15367" max="15367" width="9.14453125" style="14" customWidth="1"/>
    <col min="15368" max="15616" width="9.14453125" style="14"/>
    <col min="15617" max="15617" width="9.14453125" style="14" customWidth="1"/>
    <col min="15618" max="15618" width="29.7265625" style="14" customWidth="1"/>
    <col min="15619" max="15619" width="9.14453125" style="14"/>
    <col min="15620" max="15620" width="6.05078125" style="14" customWidth="1"/>
    <col min="15621" max="15621" width="15.46875" style="14" bestFit="1" customWidth="1"/>
    <col min="15622" max="15622" width="7.6640625" style="14" customWidth="1"/>
    <col min="15623" max="15623" width="9.14453125" style="14" customWidth="1"/>
    <col min="15624" max="15872" width="9.14453125" style="14"/>
    <col min="15873" max="15873" width="9.14453125" style="14" customWidth="1"/>
    <col min="15874" max="15874" width="29.7265625" style="14" customWidth="1"/>
    <col min="15875" max="15875" width="9.14453125" style="14"/>
    <col min="15876" max="15876" width="6.05078125" style="14" customWidth="1"/>
    <col min="15877" max="15877" width="15.46875" style="14" bestFit="1" customWidth="1"/>
    <col min="15878" max="15878" width="7.6640625" style="14" customWidth="1"/>
    <col min="15879" max="15879" width="9.14453125" style="14" customWidth="1"/>
    <col min="15880" max="16128" width="9.14453125" style="14"/>
    <col min="16129" max="16129" width="9.14453125" style="14" customWidth="1"/>
    <col min="16130" max="16130" width="29.7265625" style="14" customWidth="1"/>
    <col min="16131" max="16131" width="9.14453125" style="14"/>
    <col min="16132" max="16132" width="6.05078125" style="14" customWidth="1"/>
    <col min="16133" max="16133" width="15.46875" style="14" bestFit="1" customWidth="1"/>
    <col min="16134" max="16134" width="7.6640625" style="14" customWidth="1"/>
    <col min="16135" max="16135" width="9.14453125" style="14" customWidth="1"/>
    <col min="16136" max="16384" width="9.14453125" style="14"/>
  </cols>
  <sheetData>
    <row r="1" spans="1:8" ht="18" x14ac:dyDescent="0.2">
      <c r="A1" s="559"/>
      <c r="B1" s="559"/>
      <c r="C1" s="559"/>
      <c r="D1" s="559"/>
      <c r="E1" s="559"/>
      <c r="F1" s="559"/>
      <c r="G1" s="559"/>
    </row>
    <row r="2" spans="1:8" ht="25.5" customHeight="1" x14ac:dyDescent="0.2">
      <c r="A2" s="560" t="s">
        <v>62</v>
      </c>
      <c r="B2" s="560"/>
      <c r="C2" s="560"/>
      <c r="D2" s="560"/>
      <c r="E2" s="560"/>
      <c r="F2" s="560"/>
      <c r="G2" s="560"/>
    </row>
    <row r="3" spans="1:8" ht="17.25" x14ac:dyDescent="0.2">
      <c r="A3" s="561" t="s">
        <v>185</v>
      </c>
      <c r="B3" s="561"/>
      <c r="C3" s="561"/>
      <c r="D3" s="561"/>
      <c r="E3" s="561"/>
      <c r="F3" s="561"/>
      <c r="G3" s="561"/>
    </row>
    <row r="4" spans="1:8" x14ac:dyDescent="0.2">
      <c r="A4" s="562" t="s">
        <v>183</v>
      </c>
      <c r="B4" s="562"/>
      <c r="C4" s="562"/>
      <c r="D4" s="562"/>
      <c r="E4" s="562"/>
      <c r="F4" s="562"/>
      <c r="G4" s="562"/>
      <c r="H4" s="15"/>
    </row>
    <row r="5" spans="1:8" ht="18" customHeight="1" thickBot="1" x14ac:dyDescent="0.25">
      <c r="A5" s="563" t="s">
        <v>186</v>
      </c>
      <c r="B5" s="563"/>
      <c r="C5" s="563"/>
      <c r="D5" s="563"/>
      <c r="E5" s="563"/>
      <c r="F5" s="563"/>
      <c r="G5" s="563"/>
    </row>
    <row r="6" spans="1:8" x14ac:dyDescent="0.2">
      <c r="A6" s="16"/>
      <c r="B6" s="17"/>
      <c r="C6" s="17"/>
      <c r="D6" s="17"/>
      <c r="E6" s="17"/>
      <c r="F6" s="17"/>
      <c r="G6" s="17"/>
    </row>
    <row r="7" spans="1:8" ht="20.25" x14ac:dyDescent="0.25">
      <c r="A7" s="558" t="s">
        <v>156</v>
      </c>
      <c r="B7" s="558"/>
      <c r="C7" s="558"/>
      <c r="D7" s="558"/>
      <c r="E7" s="558"/>
      <c r="F7" s="558"/>
      <c r="G7" s="558"/>
    </row>
    <row r="8" spans="1:8" x14ac:dyDescent="0.2">
      <c r="A8" s="557" t="s">
        <v>278</v>
      </c>
      <c r="B8" s="557"/>
      <c r="C8" s="557"/>
      <c r="D8" s="557"/>
      <c r="E8" s="557"/>
      <c r="F8" s="557"/>
      <c r="G8" s="557"/>
    </row>
    <row r="9" spans="1:8" x14ac:dyDescent="0.2">
      <c r="A9" s="8"/>
      <c r="B9" s="8"/>
      <c r="C9" s="8"/>
      <c r="D9" s="8"/>
      <c r="E9" s="8"/>
      <c r="F9" s="8"/>
      <c r="G9" s="8"/>
    </row>
    <row r="10" spans="1:8" x14ac:dyDescent="0.2">
      <c r="A10" s="8"/>
      <c r="B10" s="8"/>
      <c r="C10" s="8"/>
      <c r="D10" s="8"/>
      <c r="E10" s="8"/>
      <c r="F10" s="8"/>
      <c r="G10" s="8"/>
    </row>
    <row r="11" spans="1:8" x14ac:dyDescent="0.2">
      <c r="A11" s="7"/>
      <c r="B11" s="7"/>
      <c r="C11" s="7"/>
      <c r="D11" s="7"/>
      <c r="E11" s="7"/>
      <c r="F11" s="7"/>
      <c r="G11" s="7"/>
    </row>
    <row r="12" spans="1:8" x14ac:dyDescent="0.2">
      <c r="A12" s="7"/>
      <c r="B12" s="9" t="s">
        <v>359</v>
      </c>
      <c r="C12" s="7"/>
      <c r="D12" s="7"/>
      <c r="E12" s="7"/>
      <c r="F12" s="7"/>
      <c r="G12" s="7"/>
    </row>
    <row r="13" spans="1:8" x14ac:dyDescent="0.2">
      <c r="A13" s="9" t="s">
        <v>206</v>
      </c>
      <c r="B13" s="7"/>
      <c r="C13" s="7"/>
      <c r="D13" s="7"/>
      <c r="E13" s="7"/>
      <c r="F13" s="7"/>
      <c r="G13" s="7"/>
    </row>
    <row r="14" spans="1:8" x14ac:dyDescent="0.2">
      <c r="A14" s="7" t="s">
        <v>157</v>
      </c>
      <c r="B14" s="7"/>
      <c r="C14" s="7" t="s">
        <v>158</v>
      </c>
      <c r="D14" s="7"/>
      <c r="E14" s="7"/>
      <c r="F14" s="7"/>
      <c r="G14" s="7"/>
    </row>
    <row r="15" spans="1:8" x14ac:dyDescent="0.2">
      <c r="A15" s="7"/>
      <c r="B15" s="7"/>
      <c r="C15" s="7"/>
      <c r="D15" s="7"/>
      <c r="E15" s="7"/>
      <c r="F15" s="7"/>
      <c r="G15" s="7"/>
    </row>
    <row r="16" spans="1:8" x14ac:dyDescent="0.2">
      <c r="A16" s="7"/>
      <c r="B16" s="7" t="s">
        <v>159</v>
      </c>
      <c r="C16" s="9" t="s">
        <v>121</v>
      </c>
      <c r="D16" s="7"/>
      <c r="E16" s="7"/>
      <c r="F16" s="7"/>
      <c r="G16" s="7"/>
    </row>
    <row r="17" spans="1:7" x14ac:dyDescent="0.2">
      <c r="A17" s="7"/>
      <c r="B17" s="7" t="s">
        <v>160</v>
      </c>
      <c r="C17" s="9" t="s">
        <v>161</v>
      </c>
      <c r="D17" s="7"/>
      <c r="E17" s="7"/>
      <c r="F17" s="7"/>
      <c r="G17" s="7"/>
    </row>
    <row r="18" spans="1:7" x14ac:dyDescent="0.2">
      <c r="A18" s="7"/>
      <c r="B18" s="7" t="s">
        <v>162</v>
      </c>
      <c r="C18" s="9" t="s">
        <v>163</v>
      </c>
      <c r="D18" s="7"/>
      <c r="E18" s="7"/>
      <c r="F18" s="7"/>
      <c r="G18" s="7"/>
    </row>
    <row r="19" spans="1:7" x14ac:dyDescent="0.2">
      <c r="A19" s="7"/>
      <c r="B19" s="7" t="s">
        <v>164</v>
      </c>
      <c r="C19" s="7" t="s">
        <v>165</v>
      </c>
      <c r="D19" s="7"/>
      <c r="E19" s="7"/>
      <c r="F19" s="7"/>
      <c r="G19" s="7"/>
    </row>
    <row r="20" spans="1:7" x14ac:dyDescent="0.2">
      <c r="A20" s="7"/>
      <c r="B20" s="7"/>
      <c r="C20" s="9" t="s">
        <v>166</v>
      </c>
      <c r="D20" s="7"/>
      <c r="E20" s="7"/>
      <c r="F20" s="7"/>
      <c r="G20" s="7"/>
    </row>
    <row r="21" spans="1:7" x14ac:dyDescent="0.2">
      <c r="A21" s="7"/>
      <c r="B21" s="7"/>
      <c r="C21" s="7"/>
      <c r="D21" s="7"/>
      <c r="E21" s="7"/>
      <c r="F21" s="7"/>
      <c r="G21" s="7"/>
    </row>
    <row r="22" spans="1:7" x14ac:dyDescent="0.2">
      <c r="A22" s="7" t="s">
        <v>167</v>
      </c>
      <c r="B22" s="7"/>
      <c r="C22" s="7"/>
      <c r="D22" s="7"/>
      <c r="E22" s="7"/>
      <c r="F22" s="7"/>
      <c r="G22" s="7"/>
    </row>
    <row r="23" spans="1:7" x14ac:dyDescent="0.2">
      <c r="A23" s="7"/>
      <c r="B23" s="7"/>
      <c r="C23" s="7"/>
      <c r="D23" s="7"/>
      <c r="E23" s="7"/>
      <c r="F23" s="7"/>
      <c r="G23" s="7"/>
    </row>
    <row r="24" spans="1:7" x14ac:dyDescent="0.2">
      <c r="A24" s="7"/>
      <c r="B24" s="7" t="s">
        <v>159</v>
      </c>
      <c r="C24" s="9" t="s">
        <v>231</v>
      </c>
      <c r="D24" s="7"/>
      <c r="E24" s="7"/>
      <c r="F24" s="7"/>
      <c r="G24" s="7"/>
    </row>
    <row r="25" spans="1:7" x14ac:dyDescent="0.2">
      <c r="A25" s="7"/>
      <c r="B25" s="7" t="s">
        <v>160</v>
      </c>
      <c r="C25" s="9" t="s">
        <v>235</v>
      </c>
      <c r="D25" s="7"/>
      <c r="E25" s="7"/>
      <c r="F25" s="7"/>
      <c r="G25" s="7"/>
    </row>
    <row r="26" spans="1:7" x14ac:dyDescent="0.2">
      <c r="A26" s="7"/>
      <c r="B26" s="7" t="s">
        <v>162</v>
      </c>
      <c r="C26" s="9" t="s">
        <v>245</v>
      </c>
      <c r="D26" s="7"/>
      <c r="E26" s="7"/>
      <c r="F26" s="7"/>
      <c r="G26" s="7"/>
    </row>
    <row r="27" spans="1:7" x14ac:dyDescent="0.2">
      <c r="A27" s="7"/>
      <c r="B27" s="7" t="s">
        <v>164</v>
      </c>
      <c r="C27" s="7" t="s">
        <v>168</v>
      </c>
      <c r="D27" s="7"/>
      <c r="E27" s="7"/>
      <c r="F27" s="7"/>
      <c r="G27" s="7"/>
    </row>
    <row r="28" spans="1:7" x14ac:dyDescent="0.2">
      <c r="A28" s="7"/>
      <c r="B28" s="7"/>
      <c r="C28" s="7"/>
      <c r="D28" s="7"/>
      <c r="E28" s="7"/>
      <c r="F28" s="7"/>
      <c r="G28" s="7"/>
    </row>
    <row r="29" spans="1:7" x14ac:dyDescent="0.2">
      <c r="A29" s="7" t="s">
        <v>169</v>
      </c>
      <c r="B29" s="7"/>
      <c r="C29" s="7"/>
      <c r="D29" s="7"/>
      <c r="E29" s="7"/>
      <c r="F29" s="7"/>
      <c r="G29" s="7"/>
    </row>
    <row r="30" spans="1:7" x14ac:dyDescent="0.2">
      <c r="A30" s="7"/>
      <c r="B30" s="7"/>
      <c r="C30" s="7"/>
      <c r="D30" s="7"/>
      <c r="E30" s="7"/>
      <c r="F30" s="7"/>
      <c r="G30" s="7"/>
    </row>
    <row r="31" spans="1:7" x14ac:dyDescent="0.2">
      <c r="A31" s="7" t="s">
        <v>170</v>
      </c>
      <c r="B31" s="7"/>
      <c r="C31" s="7"/>
      <c r="D31" s="7" t="s">
        <v>27</v>
      </c>
      <c r="E31" s="10">
        <f>'buku bank'!F31</f>
        <v>76458909</v>
      </c>
      <c r="F31" s="7"/>
      <c r="G31" s="7"/>
    </row>
    <row r="32" spans="1:7" x14ac:dyDescent="0.2">
      <c r="A32" s="7" t="s">
        <v>171</v>
      </c>
      <c r="B32" s="7"/>
      <c r="C32" s="7"/>
      <c r="D32" s="7" t="s">
        <v>27</v>
      </c>
      <c r="E32" s="10">
        <f>BKT!G20</f>
        <v>0</v>
      </c>
      <c r="F32" s="7"/>
      <c r="G32" s="7"/>
    </row>
    <row r="33" spans="1:7" x14ac:dyDescent="0.2">
      <c r="A33" s="7" t="s">
        <v>172</v>
      </c>
      <c r="B33" s="7"/>
      <c r="C33" s="7"/>
      <c r="D33" s="7"/>
      <c r="E33" s="10" t="s">
        <v>173</v>
      </c>
      <c r="F33" s="7"/>
      <c r="G33" s="7"/>
    </row>
    <row r="34" spans="1:7" x14ac:dyDescent="0.2">
      <c r="A34" s="7" t="s">
        <v>174</v>
      </c>
      <c r="B34" s="7"/>
      <c r="C34" s="7"/>
      <c r="D34" s="7"/>
      <c r="E34" s="10" t="s">
        <v>173</v>
      </c>
      <c r="F34" s="7"/>
      <c r="G34" s="7"/>
    </row>
    <row r="35" spans="1:7" x14ac:dyDescent="0.2">
      <c r="A35" s="9" t="s">
        <v>175</v>
      </c>
      <c r="B35" s="7"/>
      <c r="C35" s="7"/>
      <c r="D35" s="9" t="s">
        <v>27</v>
      </c>
      <c r="E35" s="10"/>
      <c r="F35" s="7"/>
      <c r="G35" s="7"/>
    </row>
    <row r="36" spans="1:7" x14ac:dyDescent="0.2">
      <c r="A36" s="7"/>
      <c r="B36" s="7"/>
      <c r="C36" s="7"/>
      <c r="D36" s="7"/>
      <c r="E36" s="10"/>
      <c r="F36" s="7"/>
      <c r="G36" s="7"/>
    </row>
    <row r="37" spans="1:7" x14ac:dyDescent="0.2">
      <c r="A37" s="7"/>
      <c r="B37" s="7" t="s">
        <v>61</v>
      </c>
      <c r="C37" s="7"/>
      <c r="D37" s="7" t="s">
        <v>27</v>
      </c>
      <c r="E37" s="10">
        <f>E31+E32</f>
        <v>76458909</v>
      </c>
      <c r="F37" s="7"/>
      <c r="G37" s="7"/>
    </row>
    <row r="38" spans="1:7" x14ac:dyDescent="0.2">
      <c r="A38" s="7"/>
      <c r="B38" s="7"/>
      <c r="C38" s="7"/>
      <c r="D38" s="7"/>
      <c r="E38" s="10"/>
      <c r="F38" s="7"/>
      <c r="G38" s="7"/>
    </row>
    <row r="39" spans="1:7" x14ac:dyDescent="0.2">
      <c r="A39" s="7" t="s">
        <v>176</v>
      </c>
      <c r="B39" s="7"/>
      <c r="C39" s="7"/>
      <c r="D39" s="7" t="s">
        <v>27</v>
      </c>
      <c r="E39" s="10">
        <f>bku!G30</f>
        <v>76458909</v>
      </c>
      <c r="F39" s="7"/>
      <c r="G39" s="7"/>
    </row>
    <row r="40" spans="1:7" x14ac:dyDescent="0.2">
      <c r="A40" s="7" t="s">
        <v>177</v>
      </c>
      <c r="B40" s="7"/>
      <c r="C40" s="7"/>
      <c r="D40" s="7"/>
      <c r="E40" s="10">
        <f>E37-E39</f>
        <v>0</v>
      </c>
      <c r="F40" s="7"/>
      <c r="G40" s="7"/>
    </row>
    <row r="41" spans="1:7" x14ac:dyDescent="0.2">
      <c r="A41" s="7"/>
      <c r="B41" s="7"/>
      <c r="C41" s="7"/>
      <c r="D41" s="7"/>
      <c r="E41" s="7"/>
      <c r="F41" s="7"/>
      <c r="G41" s="7"/>
    </row>
    <row r="42" spans="1:7" x14ac:dyDescent="0.2">
      <c r="A42" s="11" t="s">
        <v>184</v>
      </c>
      <c r="B42" s="7"/>
      <c r="C42" s="7"/>
      <c r="D42" s="7"/>
      <c r="E42" s="7"/>
      <c r="F42" s="7"/>
      <c r="G42" s="7"/>
    </row>
    <row r="43" spans="1:7" x14ac:dyDescent="0.2">
      <c r="A43" s="7"/>
      <c r="B43" s="7"/>
      <c r="C43" s="7"/>
      <c r="D43" s="7"/>
      <c r="E43" s="7"/>
      <c r="F43" s="7"/>
      <c r="G43" s="7"/>
    </row>
    <row r="44" spans="1:7" x14ac:dyDescent="0.2">
      <c r="A44" s="7" t="s">
        <v>182</v>
      </c>
      <c r="B44" s="7"/>
      <c r="C44" s="7"/>
      <c r="D44" s="7" t="s">
        <v>117</v>
      </c>
      <c r="E44" s="7"/>
      <c r="F44" s="7"/>
      <c r="G44" s="7"/>
    </row>
    <row r="45" spans="1:7" x14ac:dyDescent="0.2">
      <c r="A45" s="7" t="s">
        <v>178</v>
      </c>
      <c r="B45" s="7"/>
      <c r="C45" s="7"/>
      <c r="D45" s="7" t="s">
        <v>179</v>
      </c>
      <c r="E45" s="7"/>
      <c r="F45" s="7"/>
      <c r="G45" s="7"/>
    </row>
    <row r="46" spans="1:7" x14ac:dyDescent="0.2">
      <c r="A46" s="7"/>
      <c r="B46" s="7"/>
      <c r="C46" s="7"/>
      <c r="D46" s="7"/>
      <c r="E46" s="7"/>
      <c r="F46" s="7"/>
      <c r="G46" s="7"/>
    </row>
    <row r="47" spans="1:7" x14ac:dyDescent="0.2">
      <c r="A47" s="7"/>
      <c r="B47" s="7"/>
      <c r="C47" s="7"/>
      <c r="D47" s="7"/>
      <c r="E47" s="7"/>
      <c r="F47" s="7"/>
      <c r="G47" s="7"/>
    </row>
    <row r="48" spans="1:7" x14ac:dyDescent="0.2">
      <c r="A48" s="7"/>
      <c r="B48" s="7"/>
      <c r="C48" s="7"/>
      <c r="D48" s="7"/>
      <c r="E48" s="7"/>
      <c r="F48" s="7"/>
      <c r="G48" s="7"/>
    </row>
    <row r="49" spans="1:7" x14ac:dyDescent="0.2">
      <c r="A49" s="555" t="s">
        <v>233</v>
      </c>
      <c r="B49" s="555"/>
      <c r="C49" s="555"/>
      <c r="D49" s="12" t="s">
        <v>133</v>
      </c>
      <c r="E49" s="7"/>
      <c r="F49" s="7"/>
      <c r="G49" s="7"/>
    </row>
    <row r="50" spans="1:7" x14ac:dyDescent="0.2">
      <c r="A50" s="14" t="s">
        <v>244</v>
      </c>
      <c r="D50" s="13" t="s">
        <v>180</v>
      </c>
      <c r="E50" s="7"/>
      <c r="F50" s="7"/>
      <c r="G50" s="7"/>
    </row>
    <row r="51" spans="1:7" x14ac:dyDescent="0.2">
      <c r="A51" s="556" t="s">
        <v>234</v>
      </c>
      <c r="B51" s="556"/>
      <c r="C51" s="556"/>
      <c r="D51" s="9" t="s">
        <v>120</v>
      </c>
      <c r="E51" s="7"/>
      <c r="F51" s="7"/>
      <c r="G51" s="7"/>
    </row>
    <row r="52" spans="1:7" x14ac:dyDescent="0.2">
      <c r="A52" s="7"/>
      <c r="B52" s="7"/>
      <c r="C52" s="7"/>
      <c r="D52" s="7"/>
      <c r="E52" s="7"/>
      <c r="F52" s="7"/>
      <c r="G52" s="7"/>
    </row>
    <row r="53" spans="1:7" x14ac:dyDescent="0.2">
      <c r="E53" s="18"/>
    </row>
  </sheetData>
  <mergeCells count="9">
    <mergeCell ref="A49:C49"/>
    <mergeCell ref="A51:C51"/>
    <mergeCell ref="A8:G8"/>
    <mergeCell ref="A7:G7"/>
    <mergeCell ref="A1:G1"/>
    <mergeCell ref="A2:G2"/>
    <mergeCell ref="A3:G3"/>
    <mergeCell ref="A4:G4"/>
    <mergeCell ref="A5:G5"/>
  </mergeCells>
  <hyperlinks>
    <hyperlink ref="A5" r:id="rId1" display="mailto:Pkm.citeureup20@gmail.com" xr:uid="{00000000-0004-0000-0000-000000000000}"/>
  </hyperlinks>
  <pageMargins left="0.9" right="0.25" top="0.75" bottom="0.75" header="0.3" footer="0.3"/>
  <pageSetup paperSize="10000" scale="93"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00000"/>
    <pageSetUpPr fitToPage="1"/>
  </sheetPr>
  <dimension ref="A1:JE193"/>
  <sheetViews>
    <sheetView topLeftCell="A2" zoomScale="86" zoomScaleNormal="85" workbookViewId="0">
      <pane xSplit="7" ySplit="3" topLeftCell="S5" activePane="bottomRight" state="frozen"/>
      <selection activeCell="A2" sqref="A2"/>
      <selection pane="bottomLeft" activeCell="A5" sqref="A5"/>
      <selection pane="topRight" activeCell="H2" sqref="H2"/>
      <selection pane="bottomRight" activeCell="AC6" sqref="AC6"/>
    </sheetView>
  </sheetViews>
  <sheetFormatPr defaultColWidth="9.01171875" defaultRowHeight="15" x14ac:dyDescent="0.2"/>
  <cols>
    <col min="1" max="5" width="3.62890625" style="2" customWidth="1"/>
    <col min="6" max="6" width="25.55859375" style="308" customWidth="1"/>
    <col min="7" max="8" width="17.62109375" style="1" customWidth="1"/>
    <col min="9" max="9" width="14.2578125" style="1" customWidth="1"/>
    <col min="10" max="10" width="15.87109375" style="1" customWidth="1"/>
    <col min="11" max="11" width="17.21875" style="1" customWidth="1"/>
    <col min="12" max="12" width="15.6015625" style="1" customWidth="1"/>
    <col min="13" max="13" width="14.2578125" style="1" customWidth="1"/>
    <col min="14" max="14" width="19.7734375" style="1" customWidth="1"/>
    <col min="15" max="15" width="14.390625" style="1" customWidth="1"/>
    <col min="16" max="16" width="16.140625" style="1" customWidth="1"/>
    <col min="17" max="17" width="13.98828125" style="1" customWidth="1"/>
    <col min="18" max="18" width="17.62109375" style="1" customWidth="1"/>
    <col min="19" max="19" width="16.27734375" style="1" customWidth="1"/>
    <col min="20" max="20" width="17.484375" style="538" customWidth="1"/>
    <col min="21" max="21" width="15.73828125" style="1" customWidth="1"/>
    <col min="22" max="22" width="18.4296875" style="1" customWidth="1"/>
    <col min="23" max="23" width="20.984375" style="533" customWidth="1"/>
    <col min="24" max="24" width="12.5078125" style="1" bestFit="1" customWidth="1"/>
    <col min="25" max="25" width="9.01171875" style="1"/>
    <col min="26" max="26" width="14.2578125" style="1" bestFit="1" customWidth="1"/>
    <col min="27" max="32" width="9.01171875" style="1"/>
    <col min="33" max="33" width="9.01171875" style="3"/>
    <col min="34" max="265" width="9.01171875" style="1"/>
    <col min="266" max="16384" width="9.01171875" style="4"/>
  </cols>
  <sheetData>
    <row r="1" spans="1:26" x14ac:dyDescent="0.2">
      <c r="O1" s="3"/>
    </row>
    <row r="3" spans="1:26" ht="51" x14ac:dyDescent="0.15">
      <c r="A3" s="180" t="s">
        <v>9</v>
      </c>
      <c r="B3" s="180"/>
      <c r="C3" s="180"/>
      <c r="D3" s="180"/>
      <c r="E3" s="180"/>
      <c r="F3" s="50" t="s">
        <v>2</v>
      </c>
      <c r="G3" s="251" t="s">
        <v>6</v>
      </c>
      <c r="H3" s="251" t="s">
        <v>251</v>
      </c>
      <c r="I3" s="251" t="s">
        <v>218</v>
      </c>
      <c r="J3" s="251" t="s">
        <v>219</v>
      </c>
      <c r="K3" s="251" t="s">
        <v>220</v>
      </c>
      <c r="L3" s="251" t="s">
        <v>221</v>
      </c>
      <c r="M3" s="251" t="s">
        <v>222</v>
      </c>
      <c r="N3" s="251" t="s">
        <v>223</v>
      </c>
      <c r="O3" s="251" t="s">
        <v>224</v>
      </c>
      <c r="P3" s="251" t="s">
        <v>225</v>
      </c>
      <c r="Q3" s="251" t="s">
        <v>226</v>
      </c>
      <c r="R3" s="251" t="s">
        <v>227</v>
      </c>
      <c r="S3" s="251" t="s">
        <v>228</v>
      </c>
      <c r="T3" s="539" t="s">
        <v>229</v>
      </c>
      <c r="U3" s="251" t="s">
        <v>230</v>
      </c>
      <c r="V3" s="251" t="s">
        <v>8</v>
      </c>
      <c r="Z3" s="457" t="s">
        <v>249</v>
      </c>
    </row>
    <row r="4" spans="1:26" x14ac:dyDescent="0.2">
      <c r="A4" s="39"/>
      <c r="B4" s="39"/>
      <c r="C4" s="39"/>
      <c r="D4" s="39"/>
      <c r="E4" s="39"/>
      <c r="F4" s="50" t="s">
        <v>134</v>
      </c>
      <c r="G4" s="252">
        <f>bku!G7</f>
        <v>0</v>
      </c>
      <c r="H4" s="252"/>
      <c r="I4" s="251"/>
      <c r="J4" s="251"/>
      <c r="K4" s="251"/>
      <c r="L4" s="251"/>
      <c r="M4" s="251"/>
      <c r="N4" s="251"/>
      <c r="O4" s="251"/>
      <c r="P4" s="251"/>
      <c r="Q4" s="251"/>
      <c r="R4" s="251"/>
      <c r="S4" s="251"/>
      <c r="T4" s="539"/>
      <c r="U4" s="251"/>
      <c r="V4" s="251"/>
      <c r="Z4" s="251"/>
    </row>
    <row r="5" spans="1:26" ht="26.25" x14ac:dyDescent="0.15">
      <c r="A5" s="39">
        <v>4</v>
      </c>
      <c r="B5" s="39">
        <v>1</v>
      </c>
      <c r="C5" s="39">
        <v>4</v>
      </c>
      <c r="D5" s="39"/>
      <c r="E5" s="39"/>
      <c r="F5" s="50" t="s">
        <v>73</v>
      </c>
      <c r="G5" s="253">
        <v>58329874</v>
      </c>
      <c r="H5" s="253">
        <v>58329874</v>
      </c>
      <c r="I5" s="251">
        <v>97641000</v>
      </c>
      <c r="J5" s="251">
        <v>103269300</v>
      </c>
      <c r="K5" s="251">
        <v>96590700</v>
      </c>
      <c r="L5" s="251">
        <v>96888600</v>
      </c>
      <c r="M5" s="251">
        <v>90020100</v>
      </c>
      <c r="N5" s="251">
        <v>95104500</v>
      </c>
      <c r="O5" s="251">
        <v>94751100</v>
      </c>
      <c r="P5" s="251">
        <v>94659900</v>
      </c>
      <c r="Q5" s="251">
        <v>91197600</v>
      </c>
      <c r="R5" s="251">
        <v>91135800</v>
      </c>
      <c r="S5" s="251">
        <v>98614800</v>
      </c>
      <c r="T5" s="539">
        <v>100521000</v>
      </c>
      <c r="U5" s="251"/>
      <c r="V5" s="251"/>
      <c r="Z5" s="251">
        <f>SUM(I5:N5)</f>
        <v>579514200</v>
      </c>
    </row>
    <row r="6" spans="1:26" ht="26.25" x14ac:dyDescent="0.15">
      <c r="A6" s="39">
        <v>4</v>
      </c>
      <c r="B6" s="39">
        <v>1</v>
      </c>
      <c r="C6" s="39">
        <v>4</v>
      </c>
      <c r="D6" s="39">
        <v>16</v>
      </c>
      <c r="E6" s="39"/>
      <c r="F6" s="50" t="s">
        <v>74</v>
      </c>
      <c r="G6" s="251">
        <f>G5</f>
        <v>58329874</v>
      </c>
      <c r="H6" s="253">
        <v>58329874</v>
      </c>
      <c r="I6" s="251"/>
      <c r="J6" s="251"/>
      <c r="K6" s="251"/>
      <c r="L6" s="251"/>
      <c r="M6" s="251"/>
      <c r="N6" s="251"/>
      <c r="O6" s="251"/>
      <c r="P6" s="251"/>
      <c r="Q6" s="251"/>
      <c r="R6" s="251"/>
      <c r="S6" s="251"/>
      <c r="T6" s="539"/>
      <c r="U6" s="251"/>
      <c r="V6" s="251"/>
      <c r="W6" s="552"/>
      <c r="Z6" s="251"/>
    </row>
    <row r="7" spans="1:26" ht="27" x14ac:dyDescent="0.2">
      <c r="A7" s="39">
        <v>4</v>
      </c>
      <c r="B7" s="39">
        <v>1</v>
      </c>
      <c r="C7" s="39">
        <v>4</v>
      </c>
      <c r="D7" s="39">
        <v>16</v>
      </c>
      <c r="E7" s="41" t="s">
        <v>35</v>
      </c>
      <c r="F7" s="50" t="s">
        <v>75</v>
      </c>
      <c r="G7" s="251">
        <f>G6</f>
        <v>58329874</v>
      </c>
      <c r="H7" s="253">
        <v>58329874</v>
      </c>
      <c r="I7" s="251"/>
      <c r="J7" s="251"/>
      <c r="K7" s="251"/>
      <c r="L7" s="251"/>
      <c r="M7" s="251"/>
      <c r="N7" s="251"/>
      <c r="O7" s="251"/>
      <c r="P7" s="251"/>
      <c r="Q7" s="251"/>
      <c r="R7" s="251" t="s">
        <v>250</v>
      </c>
      <c r="S7" s="251"/>
      <c r="T7" s="539"/>
      <c r="U7" s="251"/>
      <c r="V7" s="251"/>
      <c r="W7" s="469"/>
      <c r="X7" s="3"/>
      <c r="Z7" s="251"/>
    </row>
    <row r="8" spans="1:26" x14ac:dyDescent="0.2">
      <c r="A8" s="39"/>
      <c r="B8" s="39"/>
      <c r="C8" s="39"/>
      <c r="D8" s="39"/>
      <c r="E8" s="39"/>
      <c r="F8" s="50" t="s">
        <v>61</v>
      </c>
      <c r="G8" s="251">
        <f>G4+G5</f>
        <v>58329874</v>
      </c>
      <c r="H8" s="253">
        <v>58329874</v>
      </c>
      <c r="I8" s="251">
        <f>I5+G5</f>
        <v>155970874</v>
      </c>
      <c r="J8" s="251">
        <f>I8+J5</f>
        <v>259240174</v>
      </c>
      <c r="K8" s="251">
        <f>J8+K5</f>
        <v>355830874</v>
      </c>
      <c r="L8" s="251">
        <f>K8+L5</f>
        <v>452719474</v>
      </c>
      <c r="M8" s="251">
        <f>L8+M5</f>
        <v>542739574</v>
      </c>
      <c r="N8" s="251">
        <f>M8+N5</f>
        <v>637844074</v>
      </c>
      <c r="O8" s="251">
        <f>O5+N8</f>
        <v>732595174</v>
      </c>
      <c r="P8" s="251">
        <f>O8+P5</f>
        <v>827255074</v>
      </c>
      <c r="Q8" s="251">
        <f>Q5+P8</f>
        <v>918452674</v>
      </c>
      <c r="R8" s="251">
        <f>R5+Q8</f>
        <v>1009588474</v>
      </c>
      <c r="S8" s="251">
        <f>R8+S5</f>
        <v>1108203274</v>
      </c>
      <c r="T8" s="539">
        <f>S8+T5</f>
        <v>1208724274</v>
      </c>
      <c r="U8" s="251"/>
      <c r="V8" s="251"/>
      <c r="W8" s="1"/>
      <c r="Z8" s="251"/>
    </row>
    <row r="9" spans="1:26" x14ac:dyDescent="0.2">
      <c r="A9" s="39"/>
      <c r="B9" s="39"/>
      <c r="C9" s="39"/>
      <c r="D9" s="39"/>
      <c r="E9" s="39"/>
      <c r="F9" s="50"/>
      <c r="G9" s="251"/>
      <c r="H9" s="251"/>
      <c r="I9" s="251"/>
      <c r="J9" s="251"/>
      <c r="K9" s="251"/>
      <c r="L9" s="251"/>
      <c r="M9" s="251"/>
      <c r="N9" s="251"/>
      <c r="O9" s="251"/>
      <c r="P9" s="251"/>
      <c r="Q9" s="251"/>
      <c r="R9" s="251"/>
      <c r="S9" s="251"/>
      <c r="T9" s="539"/>
      <c r="U9" s="251"/>
      <c r="V9" s="251"/>
      <c r="W9" s="1"/>
      <c r="Z9" s="251"/>
    </row>
    <row r="10" spans="1:26" x14ac:dyDescent="0.2">
      <c r="A10" s="42">
        <v>5</v>
      </c>
      <c r="B10" s="43">
        <v>2</v>
      </c>
      <c r="C10" s="43"/>
      <c r="D10" s="43"/>
      <c r="E10" s="44"/>
      <c r="F10" s="45" t="s">
        <v>31</v>
      </c>
      <c r="G10" s="254">
        <f>G11+G12+G13</f>
        <v>1296000000</v>
      </c>
      <c r="H10" s="254">
        <v>1187534674</v>
      </c>
      <c r="I10" s="254">
        <v>4137200</v>
      </c>
      <c r="J10" s="254">
        <v>67388900</v>
      </c>
      <c r="K10" s="254">
        <v>109861880</v>
      </c>
      <c r="L10" s="254">
        <v>115673620</v>
      </c>
      <c r="M10" s="254">
        <v>120504360</v>
      </c>
      <c r="N10" s="254">
        <v>77615660</v>
      </c>
      <c r="O10" s="254">
        <v>140450300</v>
      </c>
      <c r="P10" s="254">
        <v>60910110</v>
      </c>
      <c r="Q10" s="254">
        <v>60291670</v>
      </c>
      <c r="R10" s="254">
        <v>58085760</v>
      </c>
      <c r="S10" s="254">
        <v>113757465</v>
      </c>
      <c r="T10" s="540">
        <v>203572220</v>
      </c>
      <c r="U10" s="254">
        <f t="shared" ref="U10:U73" si="0">SUM(I10:T10)</f>
        <v>1132249145</v>
      </c>
      <c r="V10" s="255">
        <f>H10-U10</f>
        <v>55285529</v>
      </c>
      <c r="W10" s="537"/>
      <c r="Z10" s="254"/>
    </row>
    <row r="11" spans="1:26" x14ac:dyDescent="0.2">
      <c r="A11" s="46">
        <v>5</v>
      </c>
      <c r="B11" s="47">
        <v>2</v>
      </c>
      <c r="C11" s="48">
        <v>1</v>
      </c>
      <c r="D11" s="47"/>
      <c r="E11" s="49"/>
      <c r="F11" s="50" t="s">
        <v>32</v>
      </c>
      <c r="G11" s="256">
        <f>G15</f>
        <v>777600000</v>
      </c>
      <c r="H11" s="256">
        <v>700106976</v>
      </c>
      <c r="I11" s="256">
        <v>0</v>
      </c>
      <c r="J11" s="256">
        <v>58584600</v>
      </c>
      <c r="K11" s="256">
        <v>61961580</v>
      </c>
      <c r="L11" s="256">
        <v>57954420</v>
      </c>
      <c r="M11" s="256">
        <v>58133160</v>
      </c>
      <c r="N11" s="256">
        <v>54012060</v>
      </c>
      <c r="O11" s="256">
        <v>57062700</v>
      </c>
      <c r="P11" s="256">
        <v>56850660</v>
      </c>
      <c r="Q11" s="256">
        <v>56795940</v>
      </c>
      <c r="R11" s="256">
        <v>54718560</v>
      </c>
      <c r="S11" s="442">
        <v>54681480</v>
      </c>
      <c r="T11" s="540">
        <v>119517120</v>
      </c>
      <c r="U11" s="256">
        <f t="shared" si="0"/>
        <v>690272280</v>
      </c>
      <c r="V11" s="255">
        <f t="shared" ref="V11:V74" si="1">H11-U11</f>
        <v>9834696</v>
      </c>
      <c r="W11" s="331"/>
      <c r="X11" s="469"/>
      <c r="Z11" s="256">
        <f>J11+K11+L11+M11+N11</f>
        <v>290645820</v>
      </c>
    </row>
    <row r="12" spans="1:26" ht="26.25" x14ac:dyDescent="0.15">
      <c r="A12" s="51" t="s">
        <v>124</v>
      </c>
      <c r="B12" s="52" t="s">
        <v>95</v>
      </c>
      <c r="C12" s="52" t="s">
        <v>95</v>
      </c>
      <c r="D12" s="52"/>
      <c r="E12" s="52"/>
      <c r="F12" s="53" t="s">
        <v>40</v>
      </c>
      <c r="G12" s="256">
        <f>G19</f>
        <v>333450000</v>
      </c>
      <c r="H12" s="256">
        <v>281877698</v>
      </c>
      <c r="I12" s="256">
        <v>4137200</v>
      </c>
      <c r="J12" s="256">
        <v>8804300</v>
      </c>
      <c r="K12" s="256">
        <v>26300300</v>
      </c>
      <c r="L12" s="256">
        <v>35219200</v>
      </c>
      <c r="M12" s="256">
        <v>58147200</v>
      </c>
      <c r="N12" s="256">
        <f>3008700+2900</f>
        <v>3011600</v>
      </c>
      <c r="O12" s="256">
        <v>48187600</v>
      </c>
      <c r="P12" s="256">
        <v>4059450</v>
      </c>
      <c r="Q12" s="256">
        <v>3495730</v>
      </c>
      <c r="R12" s="256">
        <v>3367200</v>
      </c>
      <c r="S12" s="256">
        <v>20510645</v>
      </c>
      <c r="T12" s="540">
        <v>49055100</v>
      </c>
      <c r="U12" s="256">
        <f t="shared" si="0"/>
        <v>264295525</v>
      </c>
      <c r="V12" s="255">
        <f t="shared" si="1"/>
        <v>17582173</v>
      </c>
      <c r="W12" s="331"/>
      <c r="Z12" s="256">
        <f>I12+J12+K12+L12+M12+N12</f>
        <v>135619800</v>
      </c>
    </row>
    <row r="13" spans="1:26" x14ac:dyDescent="0.2">
      <c r="A13" s="51" t="s">
        <v>124</v>
      </c>
      <c r="B13" s="52" t="s">
        <v>95</v>
      </c>
      <c r="C13" s="52" t="s">
        <v>96</v>
      </c>
      <c r="D13" s="52"/>
      <c r="E13" s="52"/>
      <c r="F13" s="53" t="s">
        <v>86</v>
      </c>
      <c r="G13" s="256">
        <f>G60</f>
        <v>184950000</v>
      </c>
      <c r="H13" s="256">
        <v>205550000</v>
      </c>
      <c r="I13" s="256">
        <v>0</v>
      </c>
      <c r="J13" s="256">
        <v>0</v>
      </c>
      <c r="K13" s="256">
        <v>21600000</v>
      </c>
      <c r="L13" s="256">
        <v>22500000</v>
      </c>
      <c r="M13" s="256">
        <v>4224000</v>
      </c>
      <c r="N13" s="256">
        <v>20592000</v>
      </c>
      <c r="O13" s="256">
        <v>35200000</v>
      </c>
      <c r="P13" s="256">
        <v>0</v>
      </c>
      <c r="Q13" s="256">
        <v>0</v>
      </c>
      <c r="R13" s="256">
        <v>0</v>
      </c>
      <c r="S13" s="256">
        <v>38565340</v>
      </c>
      <c r="T13" s="540">
        <v>35000000</v>
      </c>
      <c r="U13" s="256">
        <f t="shared" si="0"/>
        <v>177681340</v>
      </c>
      <c r="V13" s="255">
        <f t="shared" si="1"/>
        <v>27868660</v>
      </c>
      <c r="W13" s="534">
        <v>0.42</v>
      </c>
      <c r="Z13" s="256">
        <f>K13+L13+M13+N13</f>
        <v>68916000</v>
      </c>
    </row>
    <row r="14" spans="1:26" x14ac:dyDescent="0.2">
      <c r="A14" s="51"/>
      <c r="B14" s="52"/>
      <c r="C14" s="52"/>
      <c r="D14" s="52"/>
      <c r="E14" s="52"/>
      <c r="F14" s="54"/>
      <c r="G14" s="258"/>
      <c r="H14" s="258"/>
      <c r="I14" s="258"/>
      <c r="J14" s="258"/>
      <c r="K14" s="258"/>
      <c r="L14" s="258"/>
      <c r="M14" s="258"/>
      <c r="N14" s="258"/>
      <c r="O14" s="258"/>
      <c r="P14" s="258"/>
      <c r="Q14" s="258"/>
      <c r="R14" s="258"/>
      <c r="S14" s="258"/>
      <c r="T14" s="540"/>
      <c r="U14" s="258">
        <f t="shared" si="0"/>
        <v>0</v>
      </c>
      <c r="V14" s="255">
        <f t="shared" si="1"/>
        <v>0</v>
      </c>
      <c r="W14" s="534" t="e">
        <f t="shared" ref="W14:W74" si="2">U14/H14</f>
        <v>#DIV/0!</v>
      </c>
      <c r="Z14" s="258">
        <f>Z11+Z12+Z13</f>
        <v>495181620</v>
      </c>
    </row>
    <row r="15" spans="1:26" x14ac:dyDescent="0.2">
      <c r="A15" s="42">
        <v>5</v>
      </c>
      <c r="B15" s="55">
        <v>2</v>
      </c>
      <c r="C15" s="55">
        <v>1</v>
      </c>
      <c r="D15" s="55"/>
      <c r="E15" s="56"/>
      <c r="F15" s="57" t="s">
        <v>32</v>
      </c>
      <c r="G15" s="254">
        <f>G16</f>
        <v>777600000</v>
      </c>
      <c r="H15" s="254">
        <v>700106976</v>
      </c>
      <c r="I15" s="254">
        <v>0</v>
      </c>
      <c r="J15" s="254">
        <v>58584600</v>
      </c>
      <c r="K15" s="254">
        <v>61961580</v>
      </c>
      <c r="L15" s="254">
        <v>57954420</v>
      </c>
      <c r="M15" s="254">
        <v>58133160</v>
      </c>
      <c r="N15" s="254">
        <v>54012060</v>
      </c>
      <c r="O15" s="254">
        <v>57062700</v>
      </c>
      <c r="P15" s="254">
        <v>56850660</v>
      </c>
      <c r="Q15" s="254">
        <v>56795940</v>
      </c>
      <c r="R15" s="254">
        <v>54718560</v>
      </c>
      <c r="S15" s="254">
        <v>54681480</v>
      </c>
      <c r="T15" s="540">
        <v>119517120</v>
      </c>
      <c r="U15" s="254">
        <f t="shared" si="0"/>
        <v>690272280</v>
      </c>
      <c r="V15" s="255">
        <f t="shared" si="1"/>
        <v>9834696</v>
      </c>
      <c r="W15" s="534">
        <f t="shared" si="2"/>
        <v>0.98595258105241335</v>
      </c>
      <c r="Z15" s="254"/>
    </row>
    <row r="16" spans="1:26" ht="26.25" x14ac:dyDescent="0.15">
      <c r="A16" s="42">
        <v>5</v>
      </c>
      <c r="B16" s="55">
        <v>2</v>
      </c>
      <c r="C16" s="55">
        <v>1</v>
      </c>
      <c r="D16" s="55" t="s">
        <v>38</v>
      </c>
      <c r="E16" s="56" t="s">
        <v>33</v>
      </c>
      <c r="F16" s="57" t="s">
        <v>39</v>
      </c>
      <c r="G16" s="254">
        <f>G17</f>
        <v>777600000</v>
      </c>
      <c r="H16" s="254">
        <v>700106976</v>
      </c>
      <c r="I16" s="254">
        <v>0</v>
      </c>
      <c r="J16" s="254">
        <v>58584600</v>
      </c>
      <c r="K16" s="254">
        <v>61961580</v>
      </c>
      <c r="L16" s="254">
        <v>57954420</v>
      </c>
      <c r="M16" s="254">
        <v>58133160</v>
      </c>
      <c r="N16" s="254">
        <v>54012060</v>
      </c>
      <c r="O16" s="254">
        <v>57062700</v>
      </c>
      <c r="P16" s="254">
        <v>56850660</v>
      </c>
      <c r="Q16" s="254">
        <v>56795940</v>
      </c>
      <c r="R16" s="254">
        <v>54718560</v>
      </c>
      <c r="S16" s="254">
        <v>54681480</v>
      </c>
      <c r="T16" s="540">
        <v>119517120</v>
      </c>
      <c r="U16" s="254">
        <f t="shared" si="0"/>
        <v>690272280</v>
      </c>
      <c r="V16" s="255">
        <f t="shared" si="1"/>
        <v>9834696</v>
      </c>
      <c r="W16" s="534">
        <f t="shared" si="2"/>
        <v>0.98595258105241335</v>
      </c>
      <c r="Z16" s="254"/>
    </row>
    <row r="17" spans="1:265" ht="26.25" x14ac:dyDescent="0.15">
      <c r="A17" s="60">
        <v>5</v>
      </c>
      <c r="B17" s="65">
        <v>2</v>
      </c>
      <c r="C17" s="65">
        <v>1</v>
      </c>
      <c r="D17" s="65" t="s">
        <v>38</v>
      </c>
      <c r="E17" s="66" t="s">
        <v>33</v>
      </c>
      <c r="F17" s="67" t="s">
        <v>187</v>
      </c>
      <c r="G17" s="259">
        <v>777600000</v>
      </c>
      <c r="H17" s="442">
        <v>700106976</v>
      </c>
      <c r="I17" s="259">
        <v>0</v>
      </c>
      <c r="J17" s="259">
        <v>58584600</v>
      </c>
      <c r="K17" s="259">
        <v>61961580</v>
      </c>
      <c r="L17" s="259">
        <v>57954420</v>
      </c>
      <c r="M17" s="259">
        <v>58133160</v>
      </c>
      <c r="N17" s="259">
        <v>54012060</v>
      </c>
      <c r="O17" s="259">
        <v>57062700</v>
      </c>
      <c r="P17" s="259">
        <v>56850660</v>
      </c>
      <c r="Q17" s="259">
        <v>56795940</v>
      </c>
      <c r="R17" s="259">
        <v>54718560</v>
      </c>
      <c r="S17" s="259">
        <v>54681480</v>
      </c>
      <c r="T17" s="541">
        <v>119517120</v>
      </c>
      <c r="U17" s="259">
        <f t="shared" si="0"/>
        <v>690272280</v>
      </c>
      <c r="V17" s="255">
        <f t="shared" si="1"/>
        <v>9834696</v>
      </c>
      <c r="W17" s="534">
        <f t="shared" si="2"/>
        <v>0.98595258105241335</v>
      </c>
      <c r="Z17" s="259">
        <f>J17+K17+L17+M17+N17</f>
        <v>290645820</v>
      </c>
    </row>
    <row r="18" spans="1:265" x14ac:dyDescent="0.2">
      <c r="A18" s="60"/>
      <c r="B18" s="65"/>
      <c r="C18" s="65"/>
      <c r="D18" s="65"/>
      <c r="E18" s="66"/>
      <c r="F18" s="67"/>
      <c r="G18" s="259"/>
      <c r="H18" s="259"/>
      <c r="I18" s="259"/>
      <c r="J18" s="259"/>
      <c r="K18" s="259"/>
      <c r="L18" s="259"/>
      <c r="M18" s="259"/>
      <c r="N18" s="259"/>
      <c r="O18" s="259"/>
      <c r="P18" s="259"/>
      <c r="Q18" s="259"/>
      <c r="R18" s="259"/>
      <c r="S18" s="259"/>
      <c r="T18" s="541"/>
      <c r="U18" s="259">
        <f t="shared" si="0"/>
        <v>0</v>
      </c>
      <c r="V18" s="255">
        <f t="shared" si="1"/>
        <v>0</v>
      </c>
      <c r="W18" s="534" t="e">
        <f t="shared" si="2"/>
        <v>#DIV/0!</v>
      </c>
      <c r="Z18" s="259"/>
    </row>
    <row r="19" spans="1:265" ht="26.25" x14ac:dyDescent="0.15">
      <c r="A19" s="86" t="s">
        <v>124</v>
      </c>
      <c r="B19" s="193" t="s">
        <v>95</v>
      </c>
      <c r="C19" s="193" t="s">
        <v>95</v>
      </c>
      <c r="D19" s="193"/>
      <c r="E19" s="69"/>
      <c r="F19" s="194" t="s">
        <v>40</v>
      </c>
      <c r="G19" s="261">
        <f>G20+G28+G30+G34+G37+G40+G42+G44+G46+G48+G52+G54+G57</f>
        <v>333450000</v>
      </c>
      <c r="H19" s="261">
        <v>281877698</v>
      </c>
      <c r="I19" s="261">
        <v>4137200</v>
      </c>
      <c r="J19" s="261">
        <v>8804300</v>
      </c>
      <c r="K19" s="261">
        <v>26300300</v>
      </c>
      <c r="L19" s="261">
        <v>35219200</v>
      </c>
      <c r="M19" s="261">
        <v>58147200</v>
      </c>
      <c r="N19" s="261">
        <v>3011600</v>
      </c>
      <c r="O19" s="261">
        <v>48187600</v>
      </c>
      <c r="P19" s="261">
        <v>4059450</v>
      </c>
      <c r="Q19" s="261">
        <v>3495730</v>
      </c>
      <c r="R19" s="261">
        <v>3367200</v>
      </c>
      <c r="S19" s="261">
        <v>20510645</v>
      </c>
      <c r="T19" s="540">
        <v>49055100</v>
      </c>
      <c r="U19" s="261">
        <f t="shared" si="0"/>
        <v>264295525</v>
      </c>
      <c r="V19" s="255">
        <f t="shared" si="1"/>
        <v>17582173</v>
      </c>
      <c r="W19" s="534">
        <f t="shared" si="2"/>
        <v>0.93762481698711764</v>
      </c>
      <c r="Z19" s="261">
        <f t="shared" ref="Z19:Z76" si="3">I19+J19+K19+L19+M19+N19</f>
        <v>135619800</v>
      </c>
    </row>
    <row r="20" spans="1:265" x14ac:dyDescent="0.2">
      <c r="A20" s="68" t="s">
        <v>124</v>
      </c>
      <c r="B20" s="69" t="s">
        <v>95</v>
      </c>
      <c r="C20" s="69" t="s">
        <v>95</v>
      </c>
      <c r="D20" s="69" t="s">
        <v>33</v>
      </c>
      <c r="E20" s="69"/>
      <c r="F20" s="71" t="s">
        <v>138</v>
      </c>
      <c r="G20" s="261">
        <f>SUM(G21:G27)</f>
        <v>147098800</v>
      </c>
      <c r="H20" s="261">
        <v>135785898</v>
      </c>
      <c r="I20" s="261">
        <v>900000</v>
      </c>
      <c r="J20" s="261">
        <v>4530000</v>
      </c>
      <c r="K20" s="261">
        <v>4802500</v>
      </c>
      <c r="L20" s="261">
        <v>27735000</v>
      </c>
      <c r="M20" s="261">
        <v>15000000</v>
      </c>
      <c r="N20" s="261">
        <v>0</v>
      </c>
      <c r="O20" s="261">
        <v>39292000</v>
      </c>
      <c r="P20" s="261">
        <v>0</v>
      </c>
      <c r="Q20" s="261">
        <v>0</v>
      </c>
      <c r="R20" s="261">
        <v>0</v>
      </c>
      <c r="S20" s="261">
        <v>5273418</v>
      </c>
      <c r="T20" s="540">
        <v>26642000</v>
      </c>
      <c r="U20" s="261">
        <f t="shared" si="0"/>
        <v>124174918</v>
      </c>
      <c r="V20" s="255">
        <f t="shared" si="1"/>
        <v>11610980</v>
      </c>
      <c r="W20" s="534">
        <f t="shared" si="2"/>
        <v>0.91449053126267943</v>
      </c>
      <c r="Z20" s="261">
        <f t="shared" si="3"/>
        <v>52967500</v>
      </c>
    </row>
    <row r="21" spans="1:265" ht="26.25" x14ac:dyDescent="0.15">
      <c r="A21" s="39" t="s">
        <v>124</v>
      </c>
      <c r="B21" s="66" t="s">
        <v>95</v>
      </c>
      <c r="C21" s="66" t="s">
        <v>95</v>
      </c>
      <c r="D21" s="66" t="s">
        <v>33</v>
      </c>
      <c r="E21" s="66" t="s">
        <v>33</v>
      </c>
      <c r="F21" s="94" t="s">
        <v>139</v>
      </c>
      <c r="G21" s="259">
        <v>25597800</v>
      </c>
      <c r="H21" s="259">
        <f>G21</f>
        <v>25597800</v>
      </c>
      <c r="I21" s="263">
        <v>0</v>
      </c>
      <c r="J21" s="263">
        <v>0</v>
      </c>
      <c r="K21" s="263">
        <v>0</v>
      </c>
      <c r="L21" s="263">
        <v>25345000</v>
      </c>
      <c r="M21" s="263">
        <v>0</v>
      </c>
      <c r="N21" s="263">
        <v>0</v>
      </c>
      <c r="O21" s="263">
        <v>0</v>
      </c>
      <c r="P21" s="263">
        <v>0</v>
      </c>
      <c r="Q21" s="263">
        <v>0</v>
      </c>
      <c r="R21" s="263">
        <v>0</v>
      </c>
      <c r="S21" s="263">
        <v>0</v>
      </c>
      <c r="T21" s="542">
        <v>0</v>
      </c>
      <c r="U21" s="263">
        <f t="shared" si="0"/>
        <v>25345000</v>
      </c>
      <c r="V21" s="255">
        <f t="shared" si="1"/>
        <v>252800</v>
      </c>
      <c r="W21" s="534">
        <f t="shared" si="2"/>
        <v>0.9901241512942518</v>
      </c>
      <c r="Z21" s="261">
        <f t="shared" si="3"/>
        <v>25345000</v>
      </c>
    </row>
    <row r="22" spans="1:265" ht="39" x14ac:dyDescent="0.15">
      <c r="A22" s="72" t="s">
        <v>124</v>
      </c>
      <c r="B22" s="73" t="s">
        <v>95</v>
      </c>
      <c r="C22" s="73" t="s">
        <v>95</v>
      </c>
      <c r="D22" s="73" t="s">
        <v>33</v>
      </c>
      <c r="E22" s="74" t="s">
        <v>35</v>
      </c>
      <c r="F22" s="75" t="s">
        <v>140</v>
      </c>
      <c r="G22" s="264">
        <v>2390000</v>
      </c>
      <c r="H22" s="264">
        <f>G22</f>
        <v>2390000</v>
      </c>
      <c r="I22" s="264">
        <v>0</v>
      </c>
      <c r="J22" s="264">
        <v>0</v>
      </c>
      <c r="K22" s="264">
        <v>0</v>
      </c>
      <c r="L22" s="264">
        <v>2390000</v>
      </c>
      <c r="M22" s="264">
        <v>0</v>
      </c>
      <c r="N22" s="264">
        <v>0</v>
      </c>
      <c r="O22" s="264">
        <v>0</v>
      </c>
      <c r="P22" s="264">
        <v>0</v>
      </c>
      <c r="Q22" s="264">
        <v>0</v>
      </c>
      <c r="R22" s="264">
        <v>0</v>
      </c>
      <c r="S22" s="264">
        <v>0</v>
      </c>
      <c r="T22" s="543">
        <v>0</v>
      </c>
      <c r="U22" s="264">
        <f t="shared" si="0"/>
        <v>2390000</v>
      </c>
      <c r="V22" s="255">
        <f t="shared" si="1"/>
        <v>0</v>
      </c>
      <c r="W22" s="534">
        <f t="shared" si="2"/>
        <v>1</v>
      </c>
      <c r="Z22" s="261">
        <f t="shared" si="3"/>
        <v>2390000</v>
      </c>
    </row>
    <row r="23" spans="1:265" ht="26.25" x14ac:dyDescent="0.15">
      <c r="A23" s="72" t="s">
        <v>124</v>
      </c>
      <c r="B23" s="73" t="s">
        <v>95</v>
      </c>
      <c r="C23" s="73" t="s">
        <v>95</v>
      </c>
      <c r="D23" s="73" t="s">
        <v>33</v>
      </c>
      <c r="E23" s="73" t="s">
        <v>41</v>
      </c>
      <c r="F23" s="75" t="s">
        <v>87</v>
      </c>
      <c r="G23" s="265">
        <v>900000</v>
      </c>
      <c r="H23" s="265">
        <f>G23</f>
        <v>900000</v>
      </c>
      <c r="I23" s="265">
        <v>900000</v>
      </c>
      <c r="J23" s="265">
        <v>0</v>
      </c>
      <c r="K23" s="265">
        <v>0</v>
      </c>
      <c r="L23" s="265">
        <v>0</v>
      </c>
      <c r="M23" s="265">
        <v>0</v>
      </c>
      <c r="N23" s="265">
        <v>0</v>
      </c>
      <c r="O23" s="265">
        <v>0</v>
      </c>
      <c r="P23" s="265">
        <v>0</v>
      </c>
      <c r="Q23" s="265">
        <v>0</v>
      </c>
      <c r="R23" s="265">
        <v>0</v>
      </c>
      <c r="S23" s="265">
        <v>0</v>
      </c>
      <c r="T23" s="541">
        <v>0</v>
      </c>
      <c r="U23" s="265">
        <f t="shared" si="0"/>
        <v>900000</v>
      </c>
      <c r="V23" s="255">
        <f t="shared" si="1"/>
        <v>0</v>
      </c>
      <c r="W23" s="534">
        <f t="shared" si="2"/>
        <v>1</v>
      </c>
      <c r="Z23" s="261">
        <f t="shared" si="3"/>
        <v>900000</v>
      </c>
    </row>
    <row r="24" spans="1:265" ht="39" x14ac:dyDescent="0.15">
      <c r="A24" s="72" t="s">
        <v>124</v>
      </c>
      <c r="B24" s="73" t="s">
        <v>95</v>
      </c>
      <c r="C24" s="73" t="s">
        <v>95</v>
      </c>
      <c r="D24" s="73" t="s">
        <v>33</v>
      </c>
      <c r="E24" s="73" t="s">
        <v>36</v>
      </c>
      <c r="F24" s="76" t="s">
        <v>141</v>
      </c>
      <c r="G24" s="265">
        <v>1811000</v>
      </c>
      <c r="H24" s="265">
        <f>G24</f>
        <v>1811000</v>
      </c>
      <c r="I24" s="265">
        <v>0</v>
      </c>
      <c r="J24" s="265">
        <v>1530000</v>
      </c>
      <c r="K24" s="265">
        <v>0</v>
      </c>
      <c r="L24" s="265">
        <v>0</v>
      </c>
      <c r="M24" s="265">
        <v>0</v>
      </c>
      <c r="N24" s="265">
        <v>0</v>
      </c>
      <c r="O24" s="265">
        <v>0</v>
      </c>
      <c r="P24" s="265">
        <v>0</v>
      </c>
      <c r="Q24" s="265">
        <v>0</v>
      </c>
      <c r="R24" s="265">
        <v>0</v>
      </c>
      <c r="S24" s="265">
        <v>0</v>
      </c>
      <c r="T24" s="541">
        <v>0</v>
      </c>
      <c r="U24" s="265">
        <f t="shared" si="0"/>
        <v>1530000</v>
      </c>
      <c r="V24" s="255">
        <f t="shared" si="1"/>
        <v>281000</v>
      </c>
      <c r="W24" s="534">
        <f t="shared" si="2"/>
        <v>0.84483710657095523</v>
      </c>
      <c r="Z24" s="261">
        <f t="shared" si="3"/>
        <v>1530000</v>
      </c>
    </row>
    <row r="25" spans="1:265" ht="26.25" x14ac:dyDescent="0.15">
      <c r="A25" s="72">
        <v>5</v>
      </c>
      <c r="B25" s="73">
        <v>2</v>
      </c>
      <c r="C25" s="73">
        <v>2</v>
      </c>
      <c r="D25" s="73" t="s">
        <v>33</v>
      </c>
      <c r="E25" s="77" t="s">
        <v>132</v>
      </c>
      <c r="F25" s="188" t="s">
        <v>142</v>
      </c>
      <c r="G25" s="265">
        <v>750000</v>
      </c>
      <c r="H25" s="265">
        <v>0</v>
      </c>
      <c r="I25" s="265">
        <v>0</v>
      </c>
      <c r="J25" s="265">
        <v>0</v>
      </c>
      <c r="K25" s="265">
        <v>0</v>
      </c>
      <c r="L25" s="265">
        <v>0</v>
      </c>
      <c r="M25" s="265">
        <v>0</v>
      </c>
      <c r="N25" s="265">
        <v>0</v>
      </c>
      <c r="O25" s="265">
        <v>0</v>
      </c>
      <c r="P25" s="265">
        <v>0</v>
      </c>
      <c r="Q25" s="265">
        <v>0</v>
      </c>
      <c r="R25" s="265">
        <v>0</v>
      </c>
      <c r="S25" s="265">
        <v>0</v>
      </c>
      <c r="T25" s="541">
        <v>0</v>
      </c>
      <c r="U25" s="265">
        <f t="shared" si="0"/>
        <v>0</v>
      </c>
      <c r="V25" s="255">
        <f t="shared" si="1"/>
        <v>0</v>
      </c>
      <c r="W25" s="534" t="e">
        <f t="shared" si="2"/>
        <v>#DIV/0!</v>
      </c>
      <c r="Z25" s="261">
        <f t="shared" si="3"/>
        <v>0</v>
      </c>
    </row>
    <row r="26" spans="1:265" s="510" customFormat="1" x14ac:dyDescent="0.2">
      <c r="A26" s="502">
        <v>5</v>
      </c>
      <c r="B26" s="503">
        <v>2</v>
      </c>
      <c r="C26" s="503">
        <v>2</v>
      </c>
      <c r="D26" s="503" t="s">
        <v>33</v>
      </c>
      <c r="E26" s="504">
        <v>11</v>
      </c>
      <c r="F26" s="505" t="s">
        <v>88</v>
      </c>
      <c r="G26" s="441">
        <v>99400000</v>
      </c>
      <c r="H26" s="441">
        <v>88837098</v>
      </c>
      <c r="I26" s="441">
        <v>0</v>
      </c>
      <c r="J26" s="441">
        <v>3000000</v>
      </c>
      <c r="K26" s="441">
        <v>4802500</v>
      </c>
      <c r="L26" s="441">
        <v>0</v>
      </c>
      <c r="M26" s="441">
        <v>0</v>
      </c>
      <c r="N26" s="441">
        <v>0</v>
      </c>
      <c r="O26" s="441">
        <v>39292000</v>
      </c>
      <c r="P26" s="441">
        <v>0</v>
      </c>
      <c r="Q26" s="441">
        <v>0</v>
      </c>
      <c r="R26" s="441"/>
      <c r="S26" s="441">
        <v>5273418</v>
      </c>
      <c r="T26" s="541">
        <v>26642000</v>
      </c>
      <c r="U26" s="441">
        <f t="shared" si="0"/>
        <v>79009918</v>
      </c>
      <c r="V26" s="506">
        <f t="shared" si="1"/>
        <v>9827180</v>
      </c>
      <c r="W26" s="535">
        <f t="shared" si="2"/>
        <v>0.88937977240094002</v>
      </c>
      <c r="X26" s="508"/>
      <c r="Y26" s="508"/>
      <c r="Z26" s="442">
        <f t="shared" si="3"/>
        <v>7802500</v>
      </c>
      <c r="AA26" s="508"/>
      <c r="AB26" s="508"/>
      <c r="AC26" s="508"/>
      <c r="AD26" s="508"/>
      <c r="AE26" s="508"/>
      <c r="AF26" s="508"/>
      <c r="AG26" s="509"/>
      <c r="AH26" s="508"/>
      <c r="AI26" s="508"/>
      <c r="AJ26" s="508"/>
      <c r="AK26" s="508"/>
      <c r="AL26" s="508"/>
      <c r="AM26" s="508"/>
      <c r="AN26" s="508"/>
      <c r="AO26" s="508"/>
      <c r="AP26" s="508"/>
      <c r="AQ26" s="508"/>
      <c r="AR26" s="508"/>
      <c r="AS26" s="508"/>
      <c r="AT26" s="508"/>
      <c r="AU26" s="508"/>
      <c r="AV26" s="508"/>
      <c r="AW26" s="508"/>
      <c r="AX26" s="508"/>
      <c r="AY26" s="508"/>
      <c r="AZ26" s="508"/>
      <c r="BA26" s="508"/>
      <c r="BB26" s="508"/>
      <c r="BC26" s="508"/>
      <c r="BD26" s="508"/>
      <c r="BE26" s="508"/>
      <c r="BF26" s="508"/>
      <c r="BG26" s="508"/>
      <c r="BH26" s="508"/>
      <c r="BI26" s="508"/>
      <c r="BJ26" s="508"/>
      <c r="BK26" s="508"/>
      <c r="BL26" s="508"/>
      <c r="BM26" s="508"/>
      <c r="BN26" s="508"/>
      <c r="BO26" s="508"/>
      <c r="BP26" s="508"/>
      <c r="BQ26" s="508"/>
      <c r="BR26" s="508"/>
      <c r="BS26" s="508"/>
      <c r="BT26" s="508"/>
      <c r="BU26" s="508"/>
      <c r="BV26" s="508"/>
      <c r="BW26" s="508"/>
      <c r="BX26" s="508"/>
      <c r="BY26" s="508"/>
      <c r="BZ26" s="508"/>
      <c r="CA26" s="508"/>
      <c r="CB26" s="508"/>
      <c r="CC26" s="508"/>
      <c r="CD26" s="508"/>
      <c r="CE26" s="508"/>
      <c r="CF26" s="508"/>
      <c r="CG26" s="508"/>
      <c r="CH26" s="508"/>
      <c r="CI26" s="508"/>
      <c r="CJ26" s="508"/>
      <c r="CK26" s="508"/>
      <c r="CL26" s="508"/>
      <c r="CM26" s="508"/>
      <c r="CN26" s="508"/>
      <c r="CO26" s="508"/>
      <c r="CP26" s="508"/>
      <c r="CQ26" s="508"/>
      <c r="CR26" s="508"/>
      <c r="CS26" s="508"/>
      <c r="CT26" s="508"/>
      <c r="CU26" s="508"/>
      <c r="CV26" s="508"/>
      <c r="CW26" s="508"/>
      <c r="CX26" s="508"/>
      <c r="CY26" s="508"/>
      <c r="CZ26" s="508"/>
      <c r="DA26" s="508"/>
      <c r="DB26" s="508"/>
      <c r="DC26" s="508"/>
      <c r="DD26" s="508"/>
      <c r="DE26" s="508"/>
      <c r="DF26" s="508"/>
      <c r="DG26" s="508"/>
      <c r="DH26" s="508"/>
      <c r="DI26" s="508"/>
      <c r="DJ26" s="508"/>
      <c r="DK26" s="508"/>
      <c r="DL26" s="508"/>
      <c r="DM26" s="508"/>
      <c r="DN26" s="508"/>
      <c r="DO26" s="508"/>
      <c r="DP26" s="508"/>
      <c r="DQ26" s="508"/>
      <c r="DR26" s="508"/>
      <c r="DS26" s="508"/>
      <c r="DT26" s="508"/>
      <c r="DU26" s="508"/>
      <c r="DV26" s="508"/>
      <c r="DW26" s="508"/>
      <c r="DX26" s="508"/>
      <c r="DY26" s="508"/>
      <c r="DZ26" s="508"/>
      <c r="EA26" s="508"/>
      <c r="EB26" s="508"/>
      <c r="EC26" s="508"/>
      <c r="ED26" s="508"/>
      <c r="EE26" s="508"/>
      <c r="EF26" s="508"/>
      <c r="EG26" s="508"/>
      <c r="EH26" s="508"/>
      <c r="EI26" s="508"/>
      <c r="EJ26" s="508"/>
      <c r="EK26" s="508"/>
      <c r="EL26" s="508"/>
      <c r="EM26" s="508"/>
      <c r="EN26" s="508"/>
      <c r="EO26" s="508"/>
      <c r="EP26" s="508"/>
      <c r="EQ26" s="508"/>
      <c r="ER26" s="508"/>
      <c r="ES26" s="508"/>
      <c r="ET26" s="508"/>
      <c r="EU26" s="508"/>
      <c r="EV26" s="508"/>
      <c r="EW26" s="508"/>
      <c r="EX26" s="508"/>
      <c r="EY26" s="508"/>
      <c r="EZ26" s="508"/>
      <c r="FA26" s="508"/>
      <c r="FB26" s="508"/>
      <c r="FC26" s="508"/>
      <c r="FD26" s="508"/>
      <c r="FE26" s="508"/>
      <c r="FF26" s="508"/>
      <c r="FG26" s="508"/>
      <c r="FH26" s="508"/>
      <c r="FI26" s="508"/>
      <c r="FJ26" s="508"/>
      <c r="FK26" s="508"/>
      <c r="FL26" s="508"/>
      <c r="FM26" s="508"/>
      <c r="FN26" s="508"/>
      <c r="FO26" s="508"/>
      <c r="FP26" s="508"/>
      <c r="FQ26" s="508"/>
      <c r="FR26" s="508"/>
      <c r="FS26" s="508"/>
      <c r="FT26" s="508"/>
      <c r="FU26" s="508"/>
      <c r="FV26" s="508"/>
      <c r="FW26" s="508"/>
      <c r="FX26" s="508"/>
      <c r="FY26" s="508"/>
      <c r="FZ26" s="508"/>
      <c r="GA26" s="508"/>
      <c r="GB26" s="508"/>
      <c r="GC26" s="508"/>
      <c r="GD26" s="508"/>
      <c r="GE26" s="508"/>
      <c r="GF26" s="508"/>
      <c r="GG26" s="508"/>
      <c r="GH26" s="508"/>
      <c r="GI26" s="508"/>
      <c r="GJ26" s="508"/>
      <c r="GK26" s="508"/>
      <c r="GL26" s="508"/>
      <c r="GM26" s="508"/>
      <c r="GN26" s="508"/>
      <c r="GO26" s="508"/>
      <c r="GP26" s="508"/>
      <c r="GQ26" s="508"/>
      <c r="GR26" s="508"/>
      <c r="GS26" s="508"/>
      <c r="GT26" s="508"/>
      <c r="GU26" s="508"/>
      <c r="GV26" s="508"/>
      <c r="GW26" s="508"/>
      <c r="GX26" s="508"/>
      <c r="GY26" s="508"/>
      <c r="GZ26" s="508"/>
      <c r="HA26" s="508"/>
      <c r="HB26" s="508"/>
      <c r="HC26" s="508"/>
      <c r="HD26" s="508"/>
      <c r="HE26" s="508"/>
      <c r="HF26" s="508"/>
      <c r="HG26" s="508"/>
      <c r="HH26" s="508"/>
      <c r="HI26" s="508"/>
      <c r="HJ26" s="508"/>
      <c r="HK26" s="508"/>
      <c r="HL26" s="508"/>
      <c r="HM26" s="508"/>
      <c r="HN26" s="508"/>
      <c r="HO26" s="508"/>
      <c r="HP26" s="508"/>
      <c r="HQ26" s="508"/>
      <c r="HR26" s="508"/>
      <c r="HS26" s="508"/>
      <c r="HT26" s="508"/>
      <c r="HU26" s="508"/>
      <c r="HV26" s="508"/>
      <c r="HW26" s="508"/>
      <c r="HX26" s="508"/>
      <c r="HY26" s="508"/>
      <c r="HZ26" s="508"/>
      <c r="IA26" s="508"/>
      <c r="IB26" s="508"/>
      <c r="IC26" s="508"/>
      <c r="ID26" s="508"/>
      <c r="IE26" s="508"/>
      <c r="IF26" s="508"/>
      <c r="IG26" s="508"/>
      <c r="IH26" s="508"/>
      <c r="II26" s="508"/>
      <c r="IJ26" s="508"/>
      <c r="IK26" s="508"/>
      <c r="IL26" s="508"/>
      <c r="IM26" s="508"/>
      <c r="IN26" s="508"/>
      <c r="IO26" s="508"/>
      <c r="IP26" s="508"/>
      <c r="IQ26" s="508"/>
      <c r="IR26" s="508"/>
      <c r="IS26" s="508"/>
      <c r="IT26" s="508"/>
      <c r="IU26" s="508"/>
      <c r="IV26" s="508"/>
      <c r="IW26" s="508"/>
      <c r="IX26" s="508"/>
      <c r="IY26" s="508"/>
      <c r="IZ26" s="508"/>
      <c r="JA26" s="508"/>
      <c r="JB26" s="508"/>
      <c r="JC26" s="508"/>
      <c r="JD26" s="508"/>
      <c r="JE26" s="508"/>
    </row>
    <row r="27" spans="1:265" ht="26.25" x14ac:dyDescent="0.15">
      <c r="A27" s="78">
        <v>5</v>
      </c>
      <c r="B27" s="83">
        <v>2</v>
      </c>
      <c r="C27" s="83">
        <v>2</v>
      </c>
      <c r="D27" s="84" t="s">
        <v>33</v>
      </c>
      <c r="E27" s="77">
        <v>16</v>
      </c>
      <c r="F27" s="187" t="s">
        <v>92</v>
      </c>
      <c r="G27" s="265">
        <v>16250000</v>
      </c>
      <c r="H27" s="265">
        <f>G27</f>
        <v>16250000</v>
      </c>
      <c r="I27" s="266">
        <v>0</v>
      </c>
      <c r="J27" s="266">
        <v>0</v>
      </c>
      <c r="K27" s="266">
        <v>0</v>
      </c>
      <c r="L27" s="266">
        <v>0</v>
      </c>
      <c r="M27" s="266">
        <v>15000000</v>
      </c>
      <c r="N27" s="266"/>
      <c r="O27" s="266">
        <v>0</v>
      </c>
      <c r="P27" s="266">
        <v>0</v>
      </c>
      <c r="Q27" s="266">
        <v>0</v>
      </c>
      <c r="R27" s="266">
        <v>0</v>
      </c>
      <c r="S27" s="266">
        <v>0</v>
      </c>
      <c r="T27" s="543">
        <v>0</v>
      </c>
      <c r="U27" s="266">
        <f t="shared" si="0"/>
        <v>15000000</v>
      </c>
      <c r="V27" s="255">
        <f t="shared" si="1"/>
        <v>1250000</v>
      </c>
      <c r="W27" s="534">
        <f t="shared" si="2"/>
        <v>0.92307692307692313</v>
      </c>
      <c r="Z27" s="261">
        <f t="shared" si="3"/>
        <v>15000000</v>
      </c>
    </row>
    <row r="28" spans="1:265" x14ac:dyDescent="0.2">
      <c r="A28" s="86">
        <v>5</v>
      </c>
      <c r="B28" s="87">
        <v>2</v>
      </c>
      <c r="C28" s="87">
        <v>2</v>
      </c>
      <c r="D28" s="88" t="s">
        <v>34</v>
      </c>
      <c r="E28" s="89"/>
      <c r="F28" s="164" t="s">
        <v>154</v>
      </c>
      <c r="G28" s="261">
        <f>G29</f>
        <v>6600000</v>
      </c>
      <c r="H28" s="261">
        <v>5000000</v>
      </c>
      <c r="I28" s="261">
        <v>450000</v>
      </c>
      <c r="J28" s="261">
        <v>550000</v>
      </c>
      <c r="K28" s="261">
        <v>490000</v>
      </c>
      <c r="L28" s="261">
        <v>200000</v>
      </c>
      <c r="M28" s="261">
        <v>0</v>
      </c>
      <c r="N28" s="261">
        <v>390000</v>
      </c>
      <c r="O28" s="261">
        <v>370000</v>
      </c>
      <c r="P28" s="261">
        <v>370000</v>
      </c>
      <c r="Q28" s="261">
        <v>370000</v>
      </c>
      <c r="R28" s="261">
        <v>390000</v>
      </c>
      <c r="S28" s="261">
        <v>390000</v>
      </c>
      <c r="T28" s="540">
        <v>450000</v>
      </c>
      <c r="U28" s="261">
        <f t="shared" si="0"/>
        <v>4420000</v>
      </c>
      <c r="V28" s="255">
        <f t="shared" si="1"/>
        <v>580000</v>
      </c>
      <c r="W28" s="534">
        <f t="shared" si="2"/>
        <v>0.88400000000000001</v>
      </c>
      <c r="Z28" s="261">
        <f t="shared" si="3"/>
        <v>2080000</v>
      </c>
    </row>
    <row r="29" spans="1:265" ht="26.25" x14ac:dyDescent="0.15">
      <c r="A29" s="39">
        <v>5</v>
      </c>
      <c r="B29" s="66">
        <v>2</v>
      </c>
      <c r="C29" s="66">
        <v>2</v>
      </c>
      <c r="D29" s="91" t="s">
        <v>34</v>
      </c>
      <c r="E29" s="91" t="s">
        <v>37</v>
      </c>
      <c r="F29" s="94" t="s">
        <v>89</v>
      </c>
      <c r="G29" s="259">
        <v>6600000</v>
      </c>
      <c r="H29" s="259">
        <v>5000000</v>
      </c>
      <c r="I29" s="259">
        <v>450000</v>
      </c>
      <c r="J29" s="259">
        <v>550000</v>
      </c>
      <c r="K29" s="259">
        <v>490000</v>
      </c>
      <c r="L29" s="259">
        <v>200000</v>
      </c>
      <c r="M29" s="259">
        <v>0</v>
      </c>
      <c r="N29" s="259">
        <v>390000</v>
      </c>
      <c r="O29" s="259">
        <v>370000</v>
      </c>
      <c r="P29" s="259">
        <v>370000</v>
      </c>
      <c r="Q29" s="259">
        <v>370000</v>
      </c>
      <c r="R29" s="259">
        <v>390000</v>
      </c>
      <c r="S29" s="259">
        <v>390000</v>
      </c>
      <c r="T29" s="541">
        <v>450000</v>
      </c>
      <c r="U29" s="259">
        <f t="shared" si="0"/>
        <v>4420000</v>
      </c>
      <c r="V29" s="255">
        <f t="shared" si="1"/>
        <v>580000</v>
      </c>
      <c r="W29" s="534">
        <f t="shared" si="2"/>
        <v>0.88400000000000001</v>
      </c>
      <c r="Z29" s="261">
        <f t="shared" si="3"/>
        <v>2080000</v>
      </c>
    </row>
    <row r="30" spans="1:265" x14ac:dyDescent="0.2">
      <c r="A30" s="68" t="s">
        <v>124</v>
      </c>
      <c r="B30" s="111" t="s">
        <v>95</v>
      </c>
      <c r="C30" s="111" t="s">
        <v>95</v>
      </c>
      <c r="D30" s="69" t="s">
        <v>35</v>
      </c>
      <c r="E30" s="69"/>
      <c r="F30" s="71" t="s">
        <v>43</v>
      </c>
      <c r="G30" s="261">
        <f>SUM(G31:G33)</f>
        <v>25600000</v>
      </c>
      <c r="H30" s="261">
        <v>22000000</v>
      </c>
      <c r="I30" s="261">
        <v>1787200</v>
      </c>
      <c r="J30" s="261">
        <v>1756300</v>
      </c>
      <c r="K30" s="261">
        <v>1849800</v>
      </c>
      <c r="L30" s="261">
        <v>1758000</v>
      </c>
      <c r="M30" s="261">
        <v>1752200</v>
      </c>
      <c r="N30" s="261">
        <v>1755100</v>
      </c>
      <c r="O30" s="261">
        <v>1755100</v>
      </c>
      <c r="P30" s="261">
        <v>1752200</v>
      </c>
      <c r="Q30" s="261">
        <v>1752200</v>
      </c>
      <c r="R30" s="261">
        <v>1752200</v>
      </c>
      <c r="S30" s="261">
        <v>1758000</v>
      </c>
      <c r="T30" s="540">
        <v>1755100</v>
      </c>
      <c r="U30" s="261">
        <f t="shared" si="0"/>
        <v>21183400</v>
      </c>
      <c r="V30" s="255">
        <f t="shared" si="1"/>
        <v>816600</v>
      </c>
      <c r="W30" s="534">
        <f t="shared" si="2"/>
        <v>0.96288181818181817</v>
      </c>
      <c r="Z30" s="261">
        <f t="shared" si="3"/>
        <v>10658600</v>
      </c>
    </row>
    <row r="31" spans="1:265" ht="26.25" x14ac:dyDescent="0.15">
      <c r="A31" s="39" t="s">
        <v>124</v>
      </c>
      <c r="B31" s="82" t="s">
        <v>95</v>
      </c>
      <c r="C31" s="82" t="s">
        <v>95</v>
      </c>
      <c r="D31" s="66" t="s">
        <v>35</v>
      </c>
      <c r="E31" s="62" t="s">
        <v>37</v>
      </c>
      <c r="F31" s="186" t="s">
        <v>93</v>
      </c>
      <c r="G31" s="259">
        <v>13200000</v>
      </c>
      <c r="H31" s="259">
        <v>9600000</v>
      </c>
      <c r="I31" s="259">
        <v>793700</v>
      </c>
      <c r="J31" s="259">
        <v>759300</v>
      </c>
      <c r="K31" s="259">
        <v>759300</v>
      </c>
      <c r="L31" s="259">
        <v>759300</v>
      </c>
      <c r="M31" s="259">
        <v>759300</v>
      </c>
      <c r="N31" s="259">
        <v>759300</v>
      </c>
      <c r="O31" s="259">
        <v>759300</v>
      </c>
      <c r="P31" s="259">
        <v>759300</v>
      </c>
      <c r="Q31" s="259">
        <v>759300</v>
      </c>
      <c r="R31" s="259">
        <v>759300</v>
      </c>
      <c r="S31" s="259">
        <v>759300</v>
      </c>
      <c r="T31" s="541">
        <v>759300</v>
      </c>
      <c r="U31" s="259">
        <f t="shared" si="0"/>
        <v>9146000</v>
      </c>
      <c r="V31" s="255">
        <f t="shared" si="1"/>
        <v>454000</v>
      </c>
      <c r="W31" s="534">
        <f t="shared" si="2"/>
        <v>0.95270833333333338</v>
      </c>
      <c r="Z31" s="261">
        <f t="shared" si="3"/>
        <v>4590200</v>
      </c>
    </row>
    <row r="32" spans="1:265" ht="26.25" x14ac:dyDescent="0.15">
      <c r="A32" s="60" t="s">
        <v>124</v>
      </c>
      <c r="B32" s="22" t="s">
        <v>95</v>
      </c>
      <c r="C32" s="22" t="s">
        <v>95</v>
      </c>
      <c r="D32" s="66" t="s">
        <v>35</v>
      </c>
      <c r="E32" s="62" t="s">
        <v>42</v>
      </c>
      <c r="F32" s="94" t="s">
        <v>44</v>
      </c>
      <c r="G32" s="259">
        <v>400000</v>
      </c>
      <c r="H32" s="259">
        <f>G32</f>
        <v>400000</v>
      </c>
      <c r="I32" s="267">
        <v>3500</v>
      </c>
      <c r="J32" s="267">
        <v>7000</v>
      </c>
      <c r="K32" s="267">
        <v>100500</v>
      </c>
      <c r="L32" s="267">
        <v>8700</v>
      </c>
      <c r="M32" s="267">
        <v>2900</v>
      </c>
      <c r="N32" s="267">
        <v>5800</v>
      </c>
      <c r="O32" s="267">
        <v>5800</v>
      </c>
      <c r="P32" s="267">
        <v>2900</v>
      </c>
      <c r="Q32" s="267">
        <v>2900</v>
      </c>
      <c r="R32" s="267">
        <v>2900</v>
      </c>
      <c r="S32" s="267">
        <v>8700</v>
      </c>
      <c r="T32" s="544">
        <v>5800</v>
      </c>
      <c r="U32" s="267">
        <f t="shared" si="0"/>
        <v>157400</v>
      </c>
      <c r="V32" s="255">
        <f t="shared" si="1"/>
        <v>242600</v>
      </c>
      <c r="W32" s="534">
        <f t="shared" si="2"/>
        <v>0.39350000000000002</v>
      </c>
      <c r="Z32" s="261">
        <f t="shared" si="3"/>
        <v>128400</v>
      </c>
    </row>
    <row r="33" spans="1:26" ht="39" x14ac:dyDescent="0.15">
      <c r="A33" s="60">
        <v>5</v>
      </c>
      <c r="B33" s="22">
        <v>2</v>
      </c>
      <c r="C33" s="22">
        <v>2</v>
      </c>
      <c r="D33" s="91" t="s">
        <v>35</v>
      </c>
      <c r="E33" s="62" t="s">
        <v>143</v>
      </c>
      <c r="F33" s="67" t="s">
        <v>188</v>
      </c>
      <c r="G33" s="259">
        <v>12000000</v>
      </c>
      <c r="H33" s="259">
        <f>G33</f>
        <v>12000000</v>
      </c>
      <c r="I33" s="267">
        <v>990000</v>
      </c>
      <c r="J33" s="267">
        <v>990000</v>
      </c>
      <c r="K33" s="267">
        <v>990000</v>
      </c>
      <c r="L33" s="267">
        <v>990000</v>
      </c>
      <c r="M33" s="267">
        <v>990000</v>
      </c>
      <c r="N33" s="267">
        <v>990000</v>
      </c>
      <c r="O33" s="267">
        <v>990000</v>
      </c>
      <c r="P33" s="267">
        <v>990000</v>
      </c>
      <c r="Q33" s="267">
        <v>990000</v>
      </c>
      <c r="R33" s="267">
        <v>990000</v>
      </c>
      <c r="S33" s="267">
        <v>990000</v>
      </c>
      <c r="T33" s="544">
        <v>990000</v>
      </c>
      <c r="U33" s="267">
        <f t="shared" si="0"/>
        <v>11880000</v>
      </c>
      <c r="V33" s="255">
        <f t="shared" si="1"/>
        <v>120000</v>
      </c>
      <c r="W33" s="534">
        <f t="shared" si="2"/>
        <v>0.99</v>
      </c>
      <c r="Z33" s="261">
        <f t="shared" si="3"/>
        <v>5940000</v>
      </c>
    </row>
    <row r="34" spans="1:26" ht="26.25" x14ac:dyDescent="0.15">
      <c r="A34" s="244">
        <v>5</v>
      </c>
      <c r="B34" s="245">
        <v>2</v>
      </c>
      <c r="C34" s="245">
        <v>2</v>
      </c>
      <c r="D34" s="246" t="s">
        <v>36</v>
      </c>
      <c r="E34" s="246"/>
      <c r="F34" s="247" t="s">
        <v>198</v>
      </c>
      <c r="G34" s="261">
        <f>G35+G36</f>
        <v>10600000</v>
      </c>
      <c r="H34" s="261">
        <v>2900000</v>
      </c>
      <c r="I34" s="268">
        <v>0</v>
      </c>
      <c r="J34" s="268">
        <v>0</v>
      </c>
      <c r="K34" s="268">
        <v>658000</v>
      </c>
      <c r="L34" s="268">
        <v>0</v>
      </c>
      <c r="M34" s="268">
        <v>0</v>
      </c>
      <c r="N34" s="268">
        <v>0</v>
      </c>
      <c r="O34" s="268">
        <v>811000</v>
      </c>
      <c r="P34" s="268">
        <v>800000</v>
      </c>
      <c r="Q34" s="268">
        <v>0</v>
      </c>
      <c r="R34" s="268">
        <v>0</v>
      </c>
      <c r="S34" s="268">
        <v>0</v>
      </c>
      <c r="T34" s="541">
        <v>220000</v>
      </c>
      <c r="U34" s="268">
        <f t="shared" si="0"/>
        <v>2489000</v>
      </c>
      <c r="V34" s="255">
        <f t="shared" si="1"/>
        <v>411000</v>
      </c>
      <c r="W34" s="534">
        <f t="shared" si="2"/>
        <v>0.85827586206896556</v>
      </c>
      <c r="Z34" s="261">
        <f t="shared" si="3"/>
        <v>658000</v>
      </c>
    </row>
    <row r="35" spans="1:26" x14ac:dyDescent="0.2">
      <c r="A35" s="39">
        <v>5</v>
      </c>
      <c r="B35" s="66">
        <v>2</v>
      </c>
      <c r="C35" s="66">
        <v>2</v>
      </c>
      <c r="D35" s="91" t="s">
        <v>36</v>
      </c>
      <c r="E35" s="91" t="s">
        <v>33</v>
      </c>
      <c r="F35" s="94" t="s">
        <v>199</v>
      </c>
      <c r="G35" s="259">
        <v>10000000</v>
      </c>
      <c r="H35" s="259">
        <v>2500000</v>
      </c>
      <c r="I35" s="259"/>
      <c r="J35" s="259"/>
      <c r="K35" s="259">
        <v>658000</v>
      </c>
      <c r="L35" s="259">
        <v>0</v>
      </c>
      <c r="M35" s="259">
        <v>0</v>
      </c>
      <c r="N35" s="259">
        <v>0</v>
      </c>
      <c r="O35" s="259">
        <v>811000</v>
      </c>
      <c r="P35" s="259">
        <v>800000</v>
      </c>
      <c r="Q35" s="259">
        <v>0</v>
      </c>
      <c r="R35" s="259">
        <v>0</v>
      </c>
      <c r="S35" s="259">
        <v>0</v>
      </c>
      <c r="T35" s="541">
        <v>220000</v>
      </c>
      <c r="U35" s="259">
        <f t="shared" si="0"/>
        <v>2489000</v>
      </c>
      <c r="V35" s="255">
        <f t="shared" si="1"/>
        <v>11000</v>
      </c>
      <c r="W35" s="534">
        <f t="shared" si="2"/>
        <v>0.99560000000000004</v>
      </c>
      <c r="Z35" s="261">
        <f t="shared" si="3"/>
        <v>658000</v>
      </c>
    </row>
    <row r="36" spans="1:26" ht="26.25" x14ac:dyDescent="0.15">
      <c r="A36" s="39">
        <v>5</v>
      </c>
      <c r="B36" s="66">
        <v>2</v>
      </c>
      <c r="C36" s="66">
        <v>2</v>
      </c>
      <c r="D36" s="91" t="s">
        <v>36</v>
      </c>
      <c r="E36" s="91" t="s">
        <v>41</v>
      </c>
      <c r="F36" s="94" t="s">
        <v>200</v>
      </c>
      <c r="G36" s="259">
        <v>600000</v>
      </c>
      <c r="H36" s="259">
        <v>400000</v>
      </c>
      <c r="I36" s="259"/>
      <c r="J36" s="259"/>
      <c r="K36" s="259"/>
      <c r="L36" s="259"/>
      <c r="M36" s="259"/>
      <c r="N36" s="259"/>
      <c r="O36" s="259">
        <v>0</v>
      </c>
      <c r="P36" s="259">
        <v>0</v>
      </c>
      <c r="Q36" s="259">
        <v>0</v>
      </c>
      <c r="R36" s="259">
        <v>0</v>
      </c>
      <c r="S36" s="259">
        <v>0</v>
      </c>
      <c r="T36" s="541">
        <v>0</v>
      </c>
      <c r="U36" s="259">
        <f t="shared" si="0"/>
        <v>0</v>
      </c>
      <c r="V36" s="255">
        <f t="shared" si="1"/>
        <v>400000</v>
      </c>
      <c r="W36" s="534">
        <f t="shared" si="2"/>
        <v>0</v>
      </c>
      <c r="Z36" s="261">
        <f t="shared" si="3"/>
        <v>0</v>
      </c>
    </row>
    <row r="37" spans="1:26" ht="26.25" x14ac:dyDescent="0.15">
      <c r="A37" s="86">
        <v>5</v>
      </c>
      <c r="B37" s="87">
        <v>2</v>
      </c>
      <c r="C37" s="87">
        <v>2</v>
      </c>
      <c r="D37" s="69" t="s">
        <v>37</v>
      </c>
      <c r="E37" s="89"/>
      <c r="F37" s="71" t="s">
        <v>151</v>
      </c>
      <c r="G37" s="261">
        <f>G38+G39</f>
        <v>48650000</v>
      </c>
      <c r="H37" s="261">
        <v>56465000</v>
      </c>
      <c r="I37" s="261">
        <v>0</v>
      </c>
      <c r="J37" s="261">
        <v>968000</v>
      </c>
      <c r="K37" s="261">
        <v>625000</v>
      </c>
      <c r="L37" s="261">
        <v>625000</v>
      </c>
      <c r="M37" s="261">
        <v>41395000</v>
      </c>
      <c r="N37" s="261">
        <v>116500</v>
      </c>
      <c r="O37" s="261">
        <v>209500</v>
      </c>
      <c r="P37" s="261">
        <v>387250</v>
      </c>
      <c r="Q37" s="261">
        <v>623530</v>
      </c>
      <c r="R37" s="261">
        <v>475000</v>
      </c>
      <c r="S37" s="261">
        <v>616500</v>
      </c>
      <c r="T37" s="540">
        <v>9738000</v>
      </c>
      <c r="U37" s="261">
        <f t="shared" si="0"/>
        <v>55779280</v>
      </c>
      <c r="V37" s="255">
        <f t="shared" si="1"/>
        <v>685720</v>
      </c>
      <c r="W37" s="534">
        <f t="shared" si="2"/>
        <v>0.98785583990082348</v>
      </c>
      <c r="Z37" s="261">
        <f t="shared" si="3"/>
        <v>43729500</v>
      </c>
    </row>
    <row r="38" spans="1:26" x14ac:dyDescent="0.2">
      <c r="A38" s="182">
        <v>5</v>
      </c>
      <c r="B38" s="183">
        <v>2</v>
      </c>
      <c r="C38" s="183">
        <v>2</v>
      </c>
      <c r="D38" s="184" t="s">
        <v>37</v>
      </c>
      <c r="E38" s="62" t="s">
        <v>33</v>
      </c>
      <c r="F38" s="94" t="s">
        <v>90</v>
      </c>
      <c r="G38" s="259">
        <v>41150000</v>
      </c>
      <c r="H38" s="259">
        <v>50965000</v>
      </c>
      <c r="I38" s="259">
        <v>0</v>
      </c>
      <c r="J38" s="259">
        <v>0</v>
      </c>
      <c r="K38" s="259">
        <v>0</v>
      </c>
      <c r="L38" s="259">
        <v>0</v>
      </c>
      <c r="M38" s="259">
        <v>40770000</v>
      </c>
      <c r="N38" s="259"/>
      <c r="O38" s="259">
        <v>0</v>
      </c>
      <c r="P38" s="259">
        <v>0</v>
      </c>
      <c r="Q38" s="259">
        <v>0</v>
      </c>
      <c r="R38" s="259">
        <v>0</v>
      </c>
      <c r="S38" s="259">
        <v>0</v>
      </c>
      <c r="T38" s="541">
        <v>9513000</v>
      </c>
      <c r="U38" s="259">
        <f t="shared" si="0"/>
        <v>50283000</v>
      </c>
      <c r="V38" s="255">
        <f t="shared" si="1"/>
        <v>682000</v>
      </c>
      <c r="W38" s="534">
        <f t="shared" si="2"/>
        <v>0.98661826743843817</v>
      </c>
      <c r="Z38" s="261">
        <f t="shared" si="3"/>
        <v>40770000</v>
      </c>
    </row>
    <row r="39" spans="1:26" x14ac:dyDescent="0.2">
      <c r="A39" s="78">
        <v>5</v>
      </c>
      <c r="B39" s="83">
        <v>2</v>
      </c>
      <c r="C39" s="83">
        <v>2</v>
      </c>
      <c r="D39" s="84" t="s">
        <v>37</v>
      </c>
      <c r="E39" s="77" t="s">
        <v>34</v>
      </c>
      <c r="F39" s="76" t="s">
        <v>189</v>
      </c>
      <c r="G39" s="265">
        <v>7500000</v>
      </c>
      <c r="H39" s="265">
        <v>5500000</v>
      </c>
      <c r="I39" s="265">
        <v>0</v>
      </c>
      <c r="J39" s="265">
        <v>968000</v>
      </c>
      <c r="K39" s="265">
        <v>625000</v>
      </c>
      <c r="L39" s="265">
        <v>625000</v>
      </c>
      <c r="M39" s="265">
        <v>625000</v>
      </c>
      <c r="N39" s="265">
        <v>116500</v>
      </c>
      <c r="O39" s="265">
        <v>209500</v>
      </c>
      <c r="P39" s="265">
        <v>387250</v>
      </c>
      <c r="Q39" s="265">
        <v>623530</v>
      </c>
      <c r="R39" s="265">
        <v>475000</v>
      </c>
      <c r="S39" s="265">
        <v>616500</v>
      </c>
      <c r="T39" s="541">
        <v>225000</v>
      </c>
      <c r="U39" s="265">
        <f t="shared" si="0"/>
        <v>5496280</v>
      </c>
      <c r="V39" s="255">
        <f t="shared" si="1"/>
        <v>3720</v>
      </c>
      <c r="W39" s="534">
        <f t="shared" si="2"/>
        <v>0.99932363636363641</v>
      </c>
      <c r="X39" s="3"/>
      <c r="Z39" s="261">
        <f t="shared" si="3"/>
        <v>2959500</v>
      </c>
    </row>
    <row r="40" spans="1:26" ht="26.25" x14ac:dyDescent="0.15">
      <c r="A40" s="86">
        <v>5</v>
      </c>
      <c r="B40" s="87">
        <v>2</v>
      </c>
      <c r="C40" s="87">
        <v>2</v>
      </c>
      <c r="D40" s="88">
        <v>11</v>
      </c>
      <c r="E40" s="89"/>
      <c r="F40" s="71" t="s">
        <v>91</v>
      </c>
      <c r="G40" s="261">
        <f>G41</f>
        <v>18000000</v>
      </c>
      <c r="H40" s="261">
        <v>13500000</v>
      </c>
      <c r="I40" s="261">
        <v>750000</v>
      </c>
      <c r="J40" s="261">
        <v>750000</v>
      </c>
      <c r="K40" s="261">
        <v>750000</v>
      </c>
      <c r="L40" s="261">
        <v>750000</v>
      </c>
      <c r="M40" s="261">
        <v>0</v>
      </c>
      <c r="N40" s="261">
        <v>750000</v>
      </c>
      <c r="O40" s="261">
        <v>750000</v>
      </c>
      <c r="P40" s="261">
        <v>750000</v>
      </c>
      <c r="Q40" s="261">
        <v>750000</v>
      </c>
      <c r="R40" s="261">
        <v>750000</v>
      </c>
      <c r="S40" s="261">
        <v>2000000</v>
      </c>
      <c r="T40" s="540">
        <v>750000</v>
      </c>
      <c r="U40" s="261">
        <f t="shared" si="0"/>
        <v>9500000</v>
      </c>
      <c r="V40" s="255">
        <f t="shared" si="1"/>
        <v>4000000</v>
      </c>
      <c r="W40" s="534">
        <f t="shared" si="2"/>
        <v>0.70370370370370372</v>
      </c>
      <c r="Z40" s="261">
        <f t="shared" si="3"/>
        <v>3750000</v>
      </c>
    </row>
    <row r="41" spans="1:26" ht="26.25" x14ac:dyDescent="0.15">
      <c r="A41" s="60">
        <v>5</v>
      </c>
      <c r="B41" s="22">
        <v>2</v>
      </c>
      <c r="C41" s="22">
        <v>2</v>
      </c>
      <c r="D41" s="61">
        <v>11</v>
      </c>
      <c r="E41" s="62" t="s">
        <v>34</v>
      </c>
      <c r="F41" s="94" t="s">
        <v>153</v>
      </c>
      <c r="G41" s="259">
        <v>18000000</v>
      </c>
      <c r="H41" s="259">
        <v>13500000</v>
      </c>
      <c r="I41" s="259">
        <v>750000</v>
      </c>
      <c r="J41" s="259">
        <v>750000</v>
      </c>
      <c r="K41" s="259">
        <v>750000</v>
      </c>
      <c r="L41" s="259">
        <v>750000</v>
      </c>
      <c r="M41" s="259">
        <v>0</v>
      </c>
      <c r="N41" s="259">
        <v>750000</v>
      </c>
      <c r="O41" s="259">
        <v>750000</v>
      </c>
      <c r="P41" s="259">
        <v>750000</v>
      </c>
      <c r="Q41" s="259">
        <v>750000</v>
      </c>
      <c r="R41" s="259">
        <v>750000</v>
      </c>
      <c r="S41" s="259">
        <v>2000000</v>
      </c>
      <c r="T41" s="541">
        <v>750000</v>
      </c>
      <c r="U41" s="259">
        <f t="shared" si="0"/>
        <v>9500000</v>
      </c>
      <c r="V41" s="255">
        <f t="shared" si="1"/>
        <v>4000000</v>
      </c>
      <c r="W41" s="534">
        <f t="shared" si="2"/>
        <v>0.70370370370370372</v>
      </c>
      <c r="Z41" s="261">
        <f t="shared" si="3"/>
        <v>3750000</v>
      </c>
    </row>
    <row r="42" spans="1:26" ht="26.25" x14ac:dyDescent="0.15">
      <c r="A42" s="86" t="s">
        <v>124</v>
      </c>
      <c r="B42" s="87" t="s">
        <v>95</v>
      </c>
      <c r="C42" s="87" t="s">
        <v>95</v>
      </c>
      <c r="D42" s="88" t="s">
        <v>97</v>
      </c>
      <c r="E42" s="89"/>
      <c r="F42" s="97" t="s">
        <v>190</v>
      </c>
      <c r="G42" s="261">
        <f>G43</f>
        <v>4500000</v>
      </c>
      <c r="H42" s="261">
        <v>4500000</v>
      </c>
      <c r="I42" s="261">
        <v>0</v>
      </c>
      <c r="J42" s="261">
        <v>0</v>
      </c>
      <c r="K42" s="261">
        <v>0</v>
      </c>
      <c r="L42" s="261">
        <v>0</v>
      </c>
      <c r="M42" s="261">
        <v>0</v>
      </c>
      <c r="N42" s="261">
        <v>0</v>
      </c>
      <c r="O42" s="261">
        <v>0</v>
      </c>
      <c r="P42" s="261">
        <v>0</v>
      </c>
      <c r="Q42" s="261">
        <v>0</v>
      </c>
      <c r="R42" s="261">
        <v>0</v>
      </c>
      <c r="S42" s="261">
        <v>0</v>
      </c>
      <c r="T42" s="540">
        <v>4500000</v>
      </c>
      <c r="U42" s="261">
        <f t="shared" si="0"/>
        <v>4500000</v>
      </c>
      <c r="V42" s="255">
        <f t="shared" si="1"/>
        <v>0</v>
      </c>
      <c r="W42" s="534">
        <f t="shared" si="2"/>
        <v>1</v>
      </c>
      <c r="Z42" s="261">
        <f t="shared" si="3"/>
        <v>0</v>
      </c>
    </row>
    <row r="43" spans="1:26" x14ac:dyDescent="0.2">
      <c r="A43" s="60" t="s">
        <v>124</v>
      </c>
      <c r="B43" s="22" t="s">
        <v>95</v>
      </c>
      <c r="C43" s="22" t="s">
        <v>95</v>
      </c>
      <c r="D43" s="61" t="s">
        <v>97</v>
      </c>
      <c r="E43" s="62" t="s">
        <v>41</v>
      </c>
      <c r="F43" s="495" t="s">
        <v>194</v>
      </c>
      <c r="G43" s="259">
        <v>4500000</v>
      </c>
      <c r="H43" s="259">
        <v>4500000</v>
      </c>
      <c r="I43" s="259">
        <v>0</v>
      </c>
      <c r="J43" s="259">
        <v>0</v>
      </c>
      <c r="K43" s="259">
        <v>0</v>
      </c>
      <c r="L43" s="259">
        <v>0</v>
      </c>
      <c r="M43" s="259">
        <v>0</v>
      </c>
      <c r="N43" s="259">
        <v>0</v>
      </c>
      <c r="O43" s="259">
        <v>0</v>
      </c>
      <c r="P43" s="259">
        <v>0</v>
      </c>
      <c r="Q43" s="259">
        <v>0</v>
      </c>
      <c r="R43" s="259">
        <v>0</v>
      </c>
      <c r="S43" s="259">
        <v>0</v>
      </c>
      <c r="T43" s="541">
        <v>4500000</v>
      </c>
      <c r="U43" s="259">
        <f t="shared" si="0"/>
        <v>4500000</v>
      </c>
      <c r="V43" s="255">
        <f t="shared" si="1"/>
        <v>0</v>
      </c>
      <c r="W43" s="534">
        <f t="shared" si="2"/>
        <v>1</v>
      </c>
      <c r="Z43" s="261">
        <f t="shared" si="3"/>
        <v>0</v>
      </c>
    </row>
    <row r="44" spans="1:26" x14ac:dyDescent="0.2">
      <c r="A44" s="87">
        <v>5</v>
      </c>
      <c r="B44" s="87">
        <v>2</v>
      </c>
      <c r="C44" s="87">
        <v>2</v>
      </c>
      <c r="D44" s="88">
        <v>15</v>
      </c>
      <c r="E44" s="89"/>
      <c r="F44" s="164" t="s">
        <v>201</v>
      </c>
      <c r="G44" s="261">
        <f>G45</f>
        <v>2250000</v>
      </c>
      <c r="H44" s="261">
        <f>G44</f>
        <v>2250000</v>
      </c>
      <c r="I44" s="261">
        <v>0</v>
      </c>
      <c r="J44" s="261">
        <v>0</v>
      </c>
      <c r="K44" s="261">
        <v>1875000</v>
      </c>
      <c r="L44" s="261">
        <v>0</v>
      </c>
      <c r="M44" s="261">
        <v>0</v>
      </c>
      <c r="N44" s="261">
        <v>0</v>
      </c>
      <c r="O44" s="261">
        <v>0</v>
      </c>
      <c r="P44" s="261">
        <v>0</v>
      </c>
      <c r="Q44" s="261">
        <v>0</v>
      </c>
      <c r="R44" s="261">
        <v>0</v>
      </c>
      <c r="S44" s="261">
        <v>0</v>
      </c>
      <c r="T44" s="540">
        <v>0</v>
      </c>
      <c r="U44" s="261">
        <f t="shared" si="0"/>
        <v>1875000</v>
      </c>
      <c r="V44" s="255">
        <f t="shared" si="1"/>
        <v>375000</v>
      </c>
      <c r="W44" s="534">
        <f t="shared" si="2"/>
        <v>0.83333333333333337</v>
      </c>
      <c r="Z44" s="261">
        <f t="shared" si="3"/>
        <v>1875000</v>
      </c>
    </row>
    <row r="45" spans="1:26" ht="26.25" x14ac:dyDescent="0.15">
      <c r="A45" s="22">
        <v>5</v>
      </c>
      <c r="B45" s="22">
        <v>2</v>
      </c>
      <c r="C45" s="22">
        <v>2</v>
      </c>
      <c r="D45" s="61">
        <v>15</v>
      </c>
      <c r="E45" s="98" t="s">
        <v>33</v>
      </c>
      <c r="F45" s="99" t="s">
        <v>202</v>
      </c>
      <c r="G45" s="259">
        <v>2250000</v>
      </c>
      <c r="H45" s="259">
        <f>G45</f>
        <v>2250000</v>
      </c>
      <c r="I45" s="259">
        <v>0</v>
      </c>
      <c r="J45" s="259">
        <v>0</v>
      </c>
      <c r="K45" s="259">
        <v>1875000</v>
      </c>
      <c r="L45" s="259">
        <v>0</v>
      </c>
      <c r="M45" s="259">
        <v>0</v>
      </c>
      <c r="N45" s="259">
        <v>0</v>
      </c>
      <c r="O45" s="259">
        <v>0</v>
      </c>
      <c r="P45" s="259">
        <v>0</v>
      </c>
      <c r="Q45" s="259">
        <v>0</v>
      </c>
      <c r="R45" s="259">
        <v>0</v>
      </c>
      <c r="S45" s="259">
        <v>0</v>
      </c>
      <c r="T45" s="541">
        <v>0</v>
      </c>
      <c r="U45" s="259">
        <f t="shared" si="0"/>
        <v>1875000</v>
      </c>
      <c r="V45" s="255">
        <f t="shared" si="1"/>
        <v>375000</v>
      </c>
      <c r="W45" s="534">
        <f t="shared" si="2"/>
        <v>0.83333333333333337</v>
      </c>
      <c r="Z45" s="261">
        <f t="shared" si="3"/>
        <v>1875000</v>
      </c>
    </row>
    <row r="46" spans="1:26" ht="39" x14ac:dyDescent="0.15">
      <c r="A46" s="87">
        <v>5</v>
      </c>
      <c r="B46" s="87">
        <v>2</v>
      </c>
      <c r="C46" s="87">
        <v>2</v>
      </c>
      <c r="D46" s="88">
        <v>17</v>
      </c>
      <c r="E46" s="100"/>
      <c r="F46" s="71" t="s">
        <v>191</v>
      </c>
      <c r="G46" s="261">
        <f>G47</f>
        <v>15000000</v>
      </c>
      <c r="H46" s="261">
        <f>G46</f>
        <v>15000000</v>
      </c>
      <c r="I46" s="261">
        <v>0</v>
      </c>
      <c r="J46" s="261">
        <v>0</v>
      </c>
      <c r="K46" s="261">
        <v>15000000</v>
      </c>
      <c r="L46" s="261">
        <v>0</v>
      </c>
      <c r="M46" s="261">
        <v>0</v>
      </c>
      <c r="N46" s="261">
        <v>0</v>
      </c>
      <c r="O46" s="261">
        <v>0</v>
      </c>
      <c r="P46" s="261">
        <v>0</v>
      </c>
      <c r="Q46" s="261">
        <v>0</v>
      </c>
      <c r="R46" s="261">
        <v>0</v>
      </c>
      <c r="S46" s="261"/>
      <c r="T46" s="540">
        <v>0</v>
      </c>
      <c r="U46" s="261">
        <f t="shared" si="0"/>
        <v>15000000</v>
      </c>
      <c r="V46" s="255">
        <f t="shared" si="1"/>
        <v>0</v>
      </c>
      <c r="W46" s="534">
        <f t="shared" si="2"/>
        <v>1</v>
      </c>
      <c r="Z46" s="261">
        <f t="shared" si="3"/>
        <v>15000000</v>
      </c>
    </row>
    <row r="47" spans="1:26" ht="26.25" x14ac:dyDescent="0.15">
      <c r="A47" s="22">
        <v>5</v>
      </c>
      <c r="B47" s="22">
        <v>2</v>
      </c>
      <c r="C47" s="22">
        <v>2</v>
      </c>
      <c r="D47" s="61">
        <v>17</v>
      </c>
      <c r="E47" s="98" t="s">
        <v>33</v>
      </c>
      <c r="F47" s="94" t="s">
        <v>144</v>
      </c>
      <c r="G47" s="259">
        <v>15000000</v>
      </c>
      <c r="H47" s="259">
        <f>G47</f>
        <v>15000000</v>
      </c>
      <c r="I47" s="259"/>
      <c r="J47" s="259"/>
      <c r="K47" s="259">
        <v>15000000</v>
      </c>
      <c r="L47" s="259">
        <v>0</v>
      </c>
      <c r="M47" s="259">
        <v>0</v>
      </c>
      <c r="N47" s="259">
        <v>0</v>
      </c>
      <c r="O47" s="259">
        <v>0</v>
      </c>
      <c r="P47" s="259">
        <v>0</v>
      </c>
      <c r="Q47" s="259">
        <v>0</v>
      </c>
      <c r="R47" s="259">
        <v>0</v>
      </c>
      <c r="T47" s="541">
        <v>0</v>
      </c>
      <c r="U47" s="259">
        <f t="shared" si="0"/>
        <v>15000000</v>
      </c>
      <c r="V47" s="255">
        <f t="shared" si="1"/>
        <v>0</v>
      </c>
      <c r="W47" s="534">
        <f t="shared" si="2"/>
        <v>1</v>
      </c>
      <c r="Z47" s="261">
        <f t="shared" si="3"/>
        <v>15000000</v>
      </c>
    </row>
    <row r="48" spans="1:26" x14ac:dyDescent="0.2">
      <c r="A48" s="87">
        <v>5</v>
      </c>
      <c r="B48" s="87">
        <v>2</v>
      </c>
      <c r="C48" s="87">
        <v>2</v>
      </c>
      <c r="D48" s="89">
        <v>20</v>
      </c>
      <c r="E48" s="89"/>
      <c r="F48" s="309" t="s">
        <v>195</v>
      </c>
      <c r="G48" s="261">
        <f>G49+G50+G51</f>
        <v>25000000</v>
      </c>
      <c r="H48" s="261">
        <v>5000000</v>
      </c>
      <c r="I48" s="261">
        <v>0</v>
      </c>
      <c r="J48" s="261">
        <v>0</v>
      </c>
      <c r="K48" s="261">
        <v>0</v>
      </c>
      <c r="L48" s="261">
        <v>0</v>
      </c>
      <c r="M48" s="261">
        <v>0</v>
      </c>
      <c r="N48" s="261">
        <v>0</v>
      </c>
      <c r="O48" s="261">
        <v>0</v>
      </c>
      <c r="P48" s="261">
        <v>0</v>
      </c>
      <c r="Q48" s="261">
        <v>0</v>
      </c>
      <c r="R48" s="261">
        <v>0</v>
      </c>
      <c r="S48" s="261">
        <v>4950000</v>
      </c>
      <c r="T48" s="540">
        <v>0</v>
      </c>
      <c r="U48" s="261">
        <f t="shared" si="0"/>
        <v>4950000</v>
      </c>
      <c r="V48" s="255">
        <f t="shared" si="1"/>
        <v>50000</v>
      </c>
      <c r="W48" s="534">
        <f t="shared" si="2"/>
        <v>0.99</v>
      </c>
      <c r="Z48" s="261">
        <f t="shared" si="3"/>
        <v>0</v>
      </c>
    </row>
    <row r="49" spans="1:26" ht="26.25" x14ac:dyDescent="0.15">
      <c r="A49" s="22">
        <v>5</v>
      </c>
      <c r="B49" s="22">
        <v>2</v>
      </c>
      <c r="C49" s="22">
        <v>2</v>
      </c>
      <c r="D49" s="62">
        <v>20</v>
      </c>
      <c r="E49" s="62" t="s">
        <v>35</v>
      </c>
      <c r="F49" s="192" t="s">
        <v>145</v>
      </c>
      <c r="G49" s="259">
        <v>5000000</v>
      </c>
      <c r="H49" s="259">
        <v>5000000</v>
      </c>
      <c r="I49" s="259">
        <v>0</v>
      </c>
      <c r="J49" s="259">
        <v>0</v>
      </c>
      <c r="K49" s="259">
        <v>0</v>
      </c>
      <c r="L49" s="259">
        <v>0</v>
      </c>
      <c r="M49" s="259">
        <v>0</v>
      </c>
      <c r="N49" s="259">
        <v>0</v>
      </c>
      <c r="O49" s="259">
        <v>0</v>
      </c>
      <c r="P49" s="259">
        <v>0</v>
      </c>
      <c r="Q49" s="259">
        <v>0</v>
      </c>
      <c r="R49" s="259">
        <v>0</v>
      </c>
      <c r="S49" s="259">
        <v>4950000</v>
      </c>
      <c r="T49" s="541">
        <v>0</v>
      </c>
      <c r="U49" s="259">
        <f t="shared" si="0"/>
        <v>4950000</v>
      </c>
      <c r="V49" s="255">
        <f t="shared" si="1"/>
        <v>50000</v>
      </c>
      <c r="W49" s="534">
        <f t="shared" si="2"/>
        <v>0.99</v>
      </c>
      <c r="Z49" s="261">
        <f t="shared" si="3"/>
        <v>0</v>
      </c>
    </row>
    <row r="50" spans="1:26" x14ac:dyDescent="0.2">
      <c r="A50" s="22">
        <v>5</v>
      </c>
      <c r="B50" s="22">
        <v>2</v>
      </c>
      <c r="C50" s="22">
        <v>2</v>
      </c>
      <c r="D50" s="62">
        <v>20</v>
      </c>
      <c r="E50" s="62" t="s">
        <v>132</v>
      </c>
      <c r="F50" s="192" t="s">
        <v>203</v>
      </c>
      <c r="G50" s="259">
        <v>15000000</v>
      </c>
      <c r="H50" s="259">
        <v>0</v>
      </c>
      <c r="I50" s="259"/>
      <c r="J50" s="259"/>
      <c r="K50" s="259"/>
      <c r="L50" s="259"/>
      <c r="M50" s="259"/>
      <c r="N50" s="259"/>
      <c r="O50" s="259"/>
      <c r="P50" s="259"/>
      <c r="Q50" s="259"/>
      <c r="R50" s="259"/>
      <c r="S50" s="259"/>
      <c r="T50" s="541"/>
      <c r="U50" s="259">
        <f t="shared" si="0"/>
        <v>0</v>
      </c>
      <c r="V50" s="255">
        <f t="shared" si="1"/>
        <v>0</v>
      </c>
      <c r="W50" s="534" t="e">
        <f t="shared" si="2"/>
        <v>#DIV/0!</v>
      </c>
      <c r="Z50" s="261">
        <f t="shared" si="3"/>
        <v>0</v>
      </c>
    </row>
    <row r="51" spans="1:26" ht="26.25" x14ac:dyDescent="0.15">
      <c r="A51" s="22">
        <v>5</v>
      </c>
      <c r="B51" s="22">
        <v>2</v>
      </c>
      <c r="C51" s="22">
        <v>2</v>
      </c>
      <c r="D51" s="62">
        <v>20</v>
      </c>
      <c r="E51" s="62" t="s">
        <v>125</v>
      </c>
      <c r="F51" s="192" t="s">
        <v>126</v>
      </c>
      <c r="G51" s="259">
        <v>5000000</v>
      </c>
      <c r="H51" s="259">
        <v>0</v>
      </c>
      <c r="I51" s="259">
        <v>0</v>
      </c>
      <c r="J51" s="259">
        <v>0</v>
      </c>
      <c r="K51" s="259">
        <v>0</v>
      </c>
      <c r="L51" s="259">
        <v>0</v>
      </c>
      <c r="M51" s="259">
        <v>0</v>
      </c>
      <c r="N51" s="259">
        <v>0</v>
      </c>
      <c r="O51" s="259">
        <v>0</v>
      </c>
      <c r="P51" s="259">
        <v>0</v>
      </c>
      <c r="Q51" s="259">
        <v>0</v>
      </c>
      <c r="R51" s="259">
        <v>0</v>
      </c>
      <c r="S51" s="259">
        <v>0</v>
      </c>
      <c r="T51" s="541">
        <v>0</v>
      </c>
      <c r="U51" s="259">
        <f t="shared" si="0"/>
        <v>0</v>
      </c>
      <c r="V51" s="255">
        <f t="shared" si="1"/>
        <v>0</v>
      </c>
      <c r="W51" s="534" t="e">
        <f t="shared" si="2"/>
        <v>#DIV/0!</v>
      </c>
      <c r="Z51" s="261">
        <f t="shared" si="3"/>
        <v>0</v>
      </c>
    </row>
    <row r="52" spans="1:26" x14ac:dyDescent="0.2">
      <c r="A52" s="87">
        <v>5</v>
      </c>
      <c r="B52" s="87">
        <v>2</v>
      </c>
      <c r="C52" s="87">
        <v>2</v>
      </c>
      <c r="D52" s="89">
        <v>25</v>
      </c>
      <c r="E52" s="89"/>
      <c r="F52" s="309" t="s">
        <v>127</v>
      </c>
      <c r="G52" s="261">
        <f>G53</f>
        <v>13000000</v>
      </c>
      <c r="H52" s="261">
        <v>0</v>
      </c>
      <c r="I52" s="261">
        <v>0</v>
      </c>
      <c r="J52" s="261">
        <v>0</v>
      </c>
      <c r="K52" s="261">
        <v>0</v>
      </c>
      <c r="L52" s="261">
        <v>0</v>
      </c>
      <c r="M52" s="261">
        <v>0</v>
      </c>
      <c r="N52" s="261">
        <v>0</v>
      </c>
      <c r="O52" s="261">
        <v>0</v>
      </c>
      <c r="P52" s="261">
        <v>0</v>
      </c>
      <c r="Q52" s="261">
        <v>0</v>
      </c>
      <c r="R52" s="261">
        <v>0</v>
      </c>
      <c r="S52" s="261">
        <v>0</v>
      </c>
      <c r="T52" s="540">
        <v>0</v>
      </c>
      <c r="U52" s="261">
        <f t="shared" si="0"/>
        <v>0</v>
      </c>
      <c r="V52" s="255">
        <f t="shared" si="1"/>
        <v>0</v>
      </c>
      <c r="W52" s="534" t="e">
        <f t="shared" si="2"/>
        <v>#DIV/0!</v>
      </c>
      <c r="Z52" s="261">
        <f t="shared" si="3"/>
        <v>0</v>
      </c>
    </row>
    <row r="53" spans="1:26" ht="26.25" x14ac:dyDescent="0.15">
      <c r="A53" s="22">
        <v>5</v>
      </c>
      <c r="B53" s="22">
        <v>2</v>
      </c>
      <c r="C53" s="22">
        <v>2</v>
      </c>
      <c r="D53" s="61" t="s">
        <v>128</v>
      </c>
      <c r="E53" s="62" t="s">
        <v>42</v>
      </c>
      <c r="F53" s="99" t="s">
        <v>196</v>
      </c>
      <c r="G53" s="259">
        <v>13000000</v>
      </c>
      <c r="H53" s="259">
        <v>0</v>
      </c>
      <c r="I53" s="259">
        <v>0</v>
      </c>
      <c r="J53" s="259">
        <v>0</v>
      </c>
      <c r="K53" s="259">
        <v>0</v>
      </c>
      <c r="L53" s="259">
        <v>0</v>
      </c>
      <c r="M53" s="259">
        <v>0</v>
      </c>
      <c r="N53" s="259">
        <v>0</v>
      </c>
      <c r="O53" s="259">
        <v>0</v>
      </c>
      <c r="P53" s="259">
        <v>0</v>
      </c>
      <c r="Q53" s="259">
        <v>0</v>
      </c>
      <c r="R53" s="259">
        <v>0</v>
      </c>
      <c r="S53" s="259">
        <v>0</v>
      </c>
      <c r="T53" s="541">
        <v>0</v>
      </c>
      <c r="U53" s="259">
        <f t="shared" si="0"/>
        <v>0</v>
      </c>
      <c r="V53" s="255">
        <f t="shared" si="1"/>
        <v>0</v>
      </c>
      <c r="W53" s="534" t="e">
        <f t="shared" si="2"/>
        <v>#DIV/0!</v>
      </c>
      <c r="Z53" s="261">
        <f t="shared" si="3"/>
        <v>0</v>
      </c>
    </row>
    <row r="54" spans="1:26" ht="39" x14ac:dyDescent="0.15">
      <c r="A54" s="87">
        <v>5</v>
      </c>
      <c r="B54" s="87">
        <v>2</v>
      </c>
      <c r="C54" s="87">
        <v>2</v>
      </c>
      <c r="D54" s="89">
        <v>31</v>
      </c>
      <c r="E54" s="89"/>
      <c r="F54" s="97" t="s">
        <v>152</v>
      </c>
      <c r="G54" s="261">
        <f>G55+G56</f>
        <v>13000000</v>
      </c>
      <c r="H54" s="261">
        <v>11250000</v>
      </c>
      <c r="I54" s="261">
        <v>250000</v>
      </c>
      <c r="J54" s="261">
        <v>250000</v>
      </c>
      <c r="K54" s="261">
        <v>250000</v>
      </c>
      <c r="L54" s="261">
        <v>0</v>
      </c>
      <c r="M54" s="261">
        <v>0</v>
      </c>
      <c r="N54" s="261">
        <v>0</v>
      </c>
      <c r="O54" s="261">
        <v>5000000</v>
      </c>
      <c r="P54" s="261">
        <v>0</v>
      </c>
      <c r="Q54" s="261">
        <v>0</v>
      </c>
      <c r="R54" s="261">
        <v>0</v>
      </c>
      <c r="S54" s="261">
        <v>0</v>
      </c>
      <c r="T54" s="540">
        <v>5000000</v>
      </c>
      <c r="U54" s="261">
        <f t="shared" si="0"/>
        <v>10750000</v>
      </c>
      <c r="V54" s="255">
        <f t="shared" si="1"/>
        <v>500000</v>
      </c>
      <c r="W54" s="534">
        <f t="shared" si="2"/>
        <v>0.9555555555555556</v>
      </c>
      <c r="Z54" s="261">
        <f t="shared" si="3"/>
        <v>750000</v>
      </c>
    </row>
    <row r="55" spans="1:26" x14ac:dyDescent="0.2">
      <c r="A55" s="104">
        <v>5</v>
      </c>
      <c r="B55" s="104">
        <v>2</v>
      </c>
      <c r="C55" s="104">
        <v>2</v>
      </c>
      <c r="D55" s="105">
        <v>31</v>
      </c>
      <c r="E55" s="106" t="s">
        <v>34</v>
      </c>
      <c r="F55" s="107" t="s">
        <v>192</v>
      </c>
      <c r="G55" s="265">
        <v>3000000</v>
      </c>
      <c r="H55" s="265">
        <v>1250000</v>
      </c>
      <c r="I55" s="265">
        <v>250000</v>
      </c>
      <c r="J55" s="265">
        <v>250000</v>
      </c>
      <c r="K55" s="265">
        <v>250000</v>
      </c>
      <c r="L55" s="265">
        <v>0</v>
      </c>
      <c r="M55" s="265">
        <v>0</v>
      </c>
      <c r="N55" s="265">
        <v>0</v>
      </c>
      <c r="O55" s="265">
        <v>0</v>
      </c>
      <c r="P55" s="265">
        <v>0</v>
      </c>
      <c r="Q55" s="265">
        <v>0</v>
      </c>
      <c r="R55" s="265">
        <v>0</v>
      </c>
      <c r="S55" s="265">
        <v>0</v>
      </c>
      <c r="T55" s="541">
        <v>0</v>
      </c>
      <c r="U55" s="265">
        <f t="shared" si="0"/>
        <v>750000</v>
      </c>
      <c r="V55" s="255">
        <f t="shared" si="1"/>
        <v>500000</v>
      </c>
      <c r="W55" s="534">
        <f t="shared" si="2"/>
        <v>0.6</v>
      </c>
      <c r="Z55" s="261">
        <f t="shared" si="3"/>
        <v>750000</v>
      </c>
    </row>
    <row r="56" spans="1:26" ht="26.25" x14ac:dyDescent="0.15">
      <c r="A56" s="108" t="s">
        <v>124</v>
      </c>
      <c r="B56" s="108" t="s">
        <v>95</v>
      </c>
      <c r="C56" s="108" t="s">
        <v>95</v>
      </c>
      <c r="D56" s="105">
        <v>31</v>
      </c>
      <c r="E56" s="106" t="s">
        <v>35</v>
      </c>
      <c r="F56" s="107" t="s">
        <v>193</v>
      </c>
      <c r="G56" s="265">
        <v>10000000</v>
      </c>
      <c r="H56" s="265">
        <v>10000000</v>
      </c>
      <c r="I56" s="265">
        <v>0</v>
      </c>
      <c r="J56" s="265">
        <v>0</v>
      </c>
      <c r="K56" s="265">
        <v>0</v>
      </c>
      <c r="L56" s="265">
        <v>0</v>
      </c>
      <c r="M56" s="265">
        <v>0</v>
      </c>
      <c r="N56" s="265">
        <v>0</v>
      </c>
      <c r="O56" s="265">
        <v>5000000</v>
      </c>
      <c r="P56" s="265">
        <v>0</v>
      </c>
      <c r="Q56" s="265">
        <v>0</v>
      </c>
      <c r="R56" s="265">
        <v>0</v>
      </c>
      <c r="S56" s="265">
        <v>0</v>
      </c>
      <c r="T56" s="541">
        <v>5000000</v>
      </c>
      <c r="U56" s="265">
        <f t="shared" si="0"/>
        <v>10000000</v>
      </c>
      <c r="V56" s="255">
        <f t="shared" si="1"/>
        <v>0</v>
      </c>
      <c r="W56" s="534">
        <f t="shared" si="2"/>
        <v>1</v>
      </c>
      <c r="Z56" s="261">
        <f t="shared" si="3"/>
        <v>0</v>
      </c>
    </row>
    <row r="57" spans="1:26" ht="51" x14ac:dyDescent="0.15">
      <c r="A57" s="109">
        <v>5</v>
      </c>
      <c r="B57" s="44">
        <v>2</v>
      </c>
      <c r="C57" s="44">
        <v>2</v>
      </c>
      <c r="D57" s="58" t="s">
        <v>129</v>
      </c>
      <c r="E57" s="58"/>
      <c r="F57" s="110" t="s">
        <v>130</v>
      </c>
      <c r="G57" s="254">
        <f>G58</f>
        <v>4151200</v>
      </c>
      <c r="H57" s="254">
        <v>8226800</v>
      </c>
      <c r="I57" s="254">
        <v>0</v>
      </c>
      <c r="J57" s="254">
        <v>0</v>
      </c>
      <c r="K57" s="254">
        <v>0</v>
      </c>
      <c r="L57" s="254">
        <v>4151200</v>
      </c>
      <c r="M57" s="254">
        <v>0</v>
      </c>
      <c r="N57" s="254">
        <v>0</v>
      </c>
      <c r="O57" s="254">
        <v>0</v>
      </c>
      <c r="P57" s="254">
        <v>0</v>
      </c>
      <c r="Q57" s="254">
        <v>0</v>
      </c>
      <c r="R57" s="254">
        <v>0</v>
      </c>
      <c r="S57" s="254">
        <f>S58</f>
        <v>4003977</v>
      </c>
      <c r="T57" s="540">
        <v>0</v>
      </c>
      <c r="U57" s="254">
        <f t="shared" si="0"/>
        <v>8155177</v>
      </c>
      <c r="V57" s="255">
        <f t="shared" si="1"/>
        <v>71623</v>
      </c>
      <c r="W57" s="534">
        <f t="shared" si="2"/>
        <v>0.99129394175134922</v>
      </c>
      <c r="Z57" s="261">
        <f t="shared" si="3"/>
        <v>4151200</v>
      </c>
    </row>
    <row r="58" spans="1:26" ht="39" x14ac:dyDescent="0.15">
      <c r="A58" s="39">
        <v>5</v>
      </c>
      <c r="B58" s="82">
        <v>2</v>
      </c>
      <c r="C58" s="82">
        <v>2</v>
      </c>
      <c r="D58" s="62" t="s">
        <v>129</v>
      </c>
      <c r="E58" s="62" t="s">
        <v>33</v>
      </c>
      <c r="F58" s="94" t="s">
        <v>131</v>
      </c>
      <c r="G58" s="259">
        <v>4151200</v>
      </c>
      <c r="H58" s="259">
        <f>H57</f>
        <v>8226800</v>
      </c>
      <c r="I58" s="259">
        <v>0</v>
      </c>
      <c r="J58" s="259">
        <v>0</v>
      </c>
      <c r="K58" s="259">
        <v>0</v>
      </c>
      <c r="L58" s="259">
        <v>4151200</v>
      </c>
      <c r="M58" s="259">
        <v>0</v>
      </c>
      <c r="N58" s="259">
        <v>0</v>
      </c>
      <c r="O58" s="259">
        <v>0</v>
      </c>
      <c r="P58" s="259">
        <v>0</v>
      </c>
      <c r="Q58" s="259">
        <v>0</v>
      </c>
      <c r="R58" s="259">
        <v>0</v>
      </c>
      <c r="S58" s="536">
        <v>4003977</v>
      </c>
      <c r="T58" s="541">
        <v>0</v>
      </c>
      <c r="U58" s="259">
        <f t="shared" si="0"/>
        <v>8155177</v>
      </c>
      <c r="V58" s="255">
        <f t="shared" si="1"/>
        <v>71623</v>
      </c>
      <c r="W58" s="534">
        <f t="shared" si="2"/>
        <v>0.99129394175134922</v>
      </c>
      <c r="Z58" s="261">
        <f t="shared" si="3"/>
        <v>4151200</v>
      </c>
    </row>
    <row r="59" spans="1:26" x14ac:dyDescent="0.2">
      <c r="A59" s="39"/>
      <c r="B59" s="82"/>
      <c r="C59" s="82"/>
      <c r="D59" s="62"/>
      <c r="E59" s="62"/>
      <c r="F59" s="94"/>
      <c r="G59" s="259"/>
      <c r="H59" s="259"/>
      <c r="I59" s="259"/>
      <c r="J59" s="259"/>
      <c r="K59" s="259"/>
      <c r="L59" s="259"/>
      <c r="M59" s="259"/>
      <c r="N59" s="259"/>
      <c r="O59" s="259"/>
      <c r="P59" s="259"/>
      <c r="Q59" s="259"/>
      <c r="R59" s="259"/>
      <c r="S59" s="259"/>
      <c r="T59" s="541"/>
      <c r="U59" s="259">
        <f t="shared" si="0"/>
        <v>0</v>
      </c>
      <c r="V59" s="255">
        <f t="shared" si="1"/>
        <v>0</v>
      </c>
      <c r="W59" s="534" t="e">
        <f t="shared" si="2"/>
        <v>#DIV/0!</v>
      </c>
      <c r="Z59" s="261">
        <f t="shared" si="3"/>
        <v>0</v>
      </c>
    </row>
    <row r="60" spans="1:26" x14ac:dyDescent="0.2">
      <c r="A60" s="68" t="s">
        <v>124</v>
      </c>
      <c r="B60" s="111" t="s">
        <v>95</v>
      </c>
      <c r="C60" s="111" t="s">
        <v>96</v>
      </c>
      <c r="D60" s="89"/>
      <c r="E60" s="89"/>
      <c r="F60" s="71" t="s">
        <v>146</v>
      </c>
      <c r="G60" s="261">
        <f>G61+G64+G67+G70+G75</f>
        <v>184950000</v>
      </c>
      <c r="H60" s="261">
        <v>205550000</v>
      </c>
      <c r="I60" s="261">
        <v>0</v>
      </c>
      <c r="J60" s="261">
        <v>0</v>
      </c>
      <c r="K60" s="261">
        <v>21600000</v>
      </c>
      <c r="L60" s="261">
        <v>22500000</v>
      </c>
      <c r="M60" s="261">
        <v>4224000</v>
      </c>
      <c r="N60" s="261">
        <v>20592000</v>
      </c>
      <c r="O60" s="261">
        <v>35200000</v>
      </c>
      <c r="P60" s="261">
        <v>0</v>
      </c>
      <c r="Q60" s="261">
        <v>0</v>
      </c>
      <c r="R60" s="261">
        <v>0</v>
      </c>
      <c r="S60" s="261">
        <v>38565340</v>
      </c>
      <c r="T60" s="540">
        <v>35000000</v>
      </c>
      <c r="U60" s="261">
        <f t="shared" si="0"/>
        <v>177681340</v>
      </c>
      <c r="V60" s="255">
        <f t="shared" si="1"/>
        <v>27868660</v>
      </c>
      <c r="W60" s="534">
        <f t="shared" si="2"/>
        <v>0.86441907078569691</v>
      </c>
      <c r="Z60" s="261">
        <f t="shared" si="3"/>
        <v>68916000</v>
      </c>
    </row>
    <row r="61" spans="1:26" ht="26.25" x14ac:dyDescent="0.15">
      <c r="A61" s="111" t="s">
        <v>124</v>
      </c>
      <c r="B61" s="111" t="s">
        <v>95</v>
      </c>
      <c r="C61" s="111" t="s">
        <v>96</v>
      </c>
      <c r="D61" s="100" t="s">
        <v>204</v>
      </c>
      <c r="E61" s="195"/>
      <c r="F61" s="97" t="s">
        <v>94</v>
      </c>
      <c r="G61" s="261">
        <f>G62+G63</f>
        <v>29600000</v>
      </c>
      <c r="H61" s="261">
        <f>G61</f>
        <v>29600000</v>
      </c>
      <c r="I61" s="261">
        <v>0</v>
      </c>
      <c r="J61" s="261">
        <v>0</v>
      </c>
      <c r="K61" s="261">
        <v>6600000</v>
      </c>
      <c r="L61" s="261">
        <v>22500000</v>
      </c>
      <c r="M61" s="261">
        <v>0</v>
      </c>
      <c r="N61" s="261">
        <v>0</v>
      </c>
      <c r="O61" s="261">
        <v>0</v>
      </c>
      <c r="P61" s="261">
        <v>0</v>
      </c>
      <c r="Q61" s="261">
        <v>0</v>
      </c>
      <c r="R61" s="261">
        <v>0</v>
      </c>
      <c r="S61" s="261"/>
      <c r="T61" s="540">
        <v>0</v>
      </c>
      <c r="U61" s="261">
        <f t="shared" si="0"/>
        <v>29100000</v>
      </c>
      <c r="V61" s="255">
        <f t="shared" si="1"/>
        <v>500000</v>
      </c>
      <c r="W61" s="534">
        <f t="shared" si="2"/>
        <v>0.98310810810810811</v>
      </c>
      <c r="Z61" s="261">
        <f t="shared" si="3"/>
        <v>29100000</v>
      </c>
    </row>
    <row r="62" spans="1:26" ht="39" x14ac:dyDescent="0.15">
      <c r="A62" s="82" t="s">
        <v>124</v>
      </c>
      <c r="B62" s="82" t="s">
        <v>95</v>
      </c>
      <c r="C62" s="82" t="s">
        <v>96</v>
      </c>
      <c r="D62" s="98" t="s">
        <v>204</v>
      </c>
      <c r="E62" s="112" t="s">
        <v>41</v>
      </c>
      <c r="F62" s="113" t="s">
        <v>147</v>
      </c>
      <c r="G62" s="259">
        <v>8000000</v>
      </c>
      <c r="H62" s="259">
        <f>G62</f>
        <v>8000000</v>
      </c>
      <c r="I62" s="259">
        <v>0</v>
      </c>
      <c r="J62" s="259">
        <v>0</v>
      </c>
      <c r="K62" s="259">
        <v>0</v>
      </c>
      <c r="L62" s="259">
        <v>8000000</v>
      </c>
      <c r="M62" s="259">
        <v>0</v>
      </c>
      <c r="N62" s="259">
        <v>0</v>
      </c>
      <c r="O62" s="259">
        <v>0</v>
      </c>
      <c r="P62" s="259">
        <v>0</v>
      </c>
      <c r="Q62" s="259">
        <v>0</v>
      </c>
      <c r="R62" s="259">
        <v>0</v>
      </c>
      <c r="S62" s="259">
        <v>0</v>
      </c>
      <c r="T62" s="541">
        <v>0</v>
      </c>
      <c r="U62" s="259">
        <f t="shared" si="0"/>
        <v>8000000</v>
      </c>
      <c r="V62" s="255">
        <f t="shared" si="1"/>
        <v>0</v>
      </c>
      <c r="W62" s="534">
        <f t="shared" si="2"/>
        <v>1</v>
      </c>
      <c r="Z62" s="261">
        <f t="shared" si="3"/>
        <v>8000000</v>
      </c>
    </row>
    <row r="63" spans="1:26" ht="26.25" x14ac:dyDescent="0.15">
      <c r="A63" s="39" t="s">
        <v>124</v>
      </c>
      <c r="B63" s="82" t="s">
        <v>95</v>
      </c>
      <c r="C63" s="82" t="s">
        <v>96</v>
      </c>
      <c r="D63" s="62" t="s">
        <v>204</v>
      </c>
      <c r="E63" s="62" t="s">
        <v>36</v>
      </c>
      <c r="F63" s="67" t="s">
        <v>148</v>
      </c>
      <c r="G63" s="259">
        <v>21600000</v>
      </c>
      <c r="H63" s="259">
        <f>G63</f>
        <v>21600000</v>
      </c>
      <c r="I63" s="259">
        <v>0</v>
      </c>
      <c r="J63" s="259">
        <v>0</v>
      </c>
      <c r="K63" s="259">
        <v>6600000</v>
      </c>
      <c r="L63" s="259">
        <v>14500000</v>
      </c>
      <c r="M63" s="259">
        <v>0</v>
      </c>
      <c r="N63" s="259">
        <v>0</v>
      </c>
      <c r="O63" s="259">
        <v>0</v>
      </c>
      <c r="P63" s="259">
        <v>0</v>
      </c>
      <c r="Q63" s="259">
        <v>0</v>
      </c>
      <c r="R63" s="259">
        <v>0</v>
      </c>
      <c r="S63" s="259"/>
      <c r="T63" s="541">
        <v>0</v>
      </c>
      <c r="U63" s="259">
        <f t="shared" si="0"/>
        <v>21100000</v>
      </c>
      <c r="V63" s="255">
        <f t="shared" si="1"/>
        <v>500000</v>
      </c>
      <c r="W63" s="534">
        <f t="shared" si="2"/>
        <v>0.97685185185185186</v>
      </c>
      <c r="Z63" s="261">
        <f t="shared" si="3"/>
        <v>21100000</v>
      </c>
    </row>
    <row r="64" spans="1:26" ht="39" x14ac:dyDescent="0.15">
      <c r="A64" s="109" t="s">
        <v>124</v>
      </c>
      <c r="B64" s="56" t="s">
        <v>95</v>
      </c>
      <c r="C64" s="56" t="s">
        <v>96</v>
      </c>
      <c r="D64" s="114" t="s">
        <v>205</v>
      </c>
      <c r="E64" s="56"/>
      <c r="F64" s="110" t="s">
        <v>149</v>
      </c>
      <c r="G64" s="254">
        <f>G65+G66</f>
        <v>45350000</v>
      </c>
      <c r="H64" s="254">
        <v>85950000</v>
      </c>
      <c r="I64" s="254">
        <v>0</v>
      </c>
      <c r="J64" s="254">
        <v>0</v>
      </c>
      <c r="K64" s="254">
        <v>0</v>
      </c>
      <c r="L64" s="254">
        <v>0</v>
      </c>
      <c r="M64" s="254">
        <v>0</v>
      </c>
      <c r="N64" s="254">
        <v>20592000</v>
      </c>
      <c r="O64" s="254">
        <v>24750000</v>
      </c>
      <c r="P64" s="254">
        <v>0</v>
      </c>
      <c r="Q64" s="254">
        <v>0</v>
      </c>
      <c r="R64" s="254">
        <v>0</v>
      </c>
      <c r="S64" s="254">
        <f>S65</f>
        <v>5522727</v>
      </c>
      <c r="T64" s="540">
        <v>35000000</v>
      </c>
      <c r="U64" s="254">
        <f t="shared" si="0"/>
        <v>85864727</v>
      </c>
      <c r="V64" s="255">
        <f t="shared" si="1"/>
        <v>85273</v>
      </c>
      <c r="W64" s="534">
        <f t="shared" si="2"/>
        <v>0.99900787667248403</v>
      </c>
      <c r="Z64" s="261">
        <f t="shared" si="3"/>
        <v>20592000</v>
      </c>
    </row>
    <row r="65" spans="1:265" ht="26.25" x14ac:dyDescent="0.15">
      <c r="A65" s="39" t="s">
        <v>124</v>
      </c>
      <c r="B65" s="66" t="s">
        <v>95</v>
      </c>
      <c r="C65" s="66" t="s">
        <v>96</v>
      </c>
      <c r="D65" s="66" t="s">
        <v>205</v>
      </c>
      <c r="E65" s="66" t="s">
        <v>33</v>
      </c>
      <c r="F65" s="94" t="s">
        <v>150</v>
      </c>
      <c r="G65" s="259">
        <v>30350000</v>
      </c>
      <c r="H65" s="259">
        <v>70950000</v>
      </c>
      <c r="I65" s="259">
        <v>0</v>
      </c>
      <c r="J65" s="259">
        <v>0</v>
      </c>
      <c r="K65" s="259">
        <v>0</v>
      </c>
      <c r="L65" s="259">
        <v>0</v>
      </c>
      <c r="M65" s="259">
        <v>0</v>
      </c>
      <c r="N65" s="259">
        <v>5592000</v>
      </c>
      <c r="O65" s="259">
        <v>24750000</v>
      </c>
      <c r="P65" s="259">
        <v>0</v>
      </c>
      <c r="Q65" s="259">
        <v>0</v>
      </c>
      <c r="R65" s="259">
        <v>0</v>
      </c>
      <c r="S65" s="536">
        <v>5522727</v>
      </c>
      <c r="T65" s="541">
        <v>35000000</v>
      </c>
      <c r="U65" s="259">
        <f t="shared" si="0"/>
        <v>70864727</v>
      </c>
      <c r="V65" s="255">
        <f t="shared" si="1"/>
        <v>85273</v>
      </c>
      <c r="W65" s="534">
        <f t="shared" si="2"/>
        <v>0.99879812544045099</v>
      </c>
      <c r="Z65" s="261">
        <f t="shared" si="3"/>
        <v>5592000</v>
      </c>
    </row>
    <row r="66" spans="1:265" ht="39" x14ac:dyDescent="0.15">
      <c r="A66" s="72" t="s">
        <v>124</v>
      </c>
      <c r="B66" s="73" t="s">
        <v>95</v>
      </c>
      <c r="C66" s="73" t="s">
        <v>96</v>
      </c>
      <c r="D66" s="73" t="s">
        <v>205</v>
      </c>
      <c r="E66" s="74" t="s">
        <v>37</v>
      </c>
      <c r="F66" s="99" t="s">
        <v>207</v>
      </c>
      <c r="G66" s="265">
        <v>15000000</v>
      </c>
      <c r="H66" s="265">
        <f>G66</f>
        <v>15000000</v>
      </c>
      <c r="I66" s="265">
        <v>0</v>
      </c>
      <c r="J66" s="265">
        <v>0</v>
      </c>
      <c r="K66" s="265">
        <v>0</v>
      </c>
      <c r="L66" s="265">
        <v>0</v>
      </c>
      <c r="M66" s="265">
        <v>0</v>
      </c>
      <c r="N66" s="265">
        <v>15000000</v>
      </c>
      <c r="O66" s="265">
        <v>0</v>
      </c>
      <c r="P66" s="265">
        <v>0</v>
      </c>
      <c r="Q66" s="265">
        <v>0</v>
      </c>
      <c r="R66" s="265">
        <v>0</v>
      </c>
      <c r="S66" s="265">
        <v>0</v>
      </c>
      <c r="T66" s="541">
        <v>0</v>
      </c>
      <c r="U66" s="265">
        <f t="shared" si="0"/>
        <v>15000000</v>
      </c>
      <c r="V66" s="255">
        <f t="shared" si="1"/>
        <v>0</v>
      </c>
      <c r="W66" s="534">
        <f t="shared" si="2"/>
        <v>1</v>
      </c>
      <c r="Z66" s="261">
        <f t="shared" si="3"/>
        <v>15000000</v>
      </c>
    </row>
    <row r="67" spans="1:265" ht="39" x14ac:dyDescent="0.15">
      <c r="A67" s="86" t="s">
        <v>124</v>
      </c>
      <c r="B67" s="193" t="s">
        <v>95</v>
      </c>
      <c r="C67" s="193" t="s">
        <v>96</v>
      </c>
      <c r="D67" s="69" t="s">
        <v>208</v>
      </c>
      <c r="E67" s="92"/>
      <c r="F67" s="71" t="s">
        <v>209</v>
      </c>
      <c r="G67" s="261">
        <f>G68+G69</f>
        <v>47000000</v>
      </c>
      <c r="H67" s="261">
        <v>32500000</v>
      </c>
      <c r="I67" s="261">
        <v>0</v>
      </c>
      <c r="J67" s="261">
        <v>0</v>
      </c>
      <c r="K67" s="261">
        <v>0</v>
      </c>
      <c r="L67" s="261">
        <v>0</v>
      </c>
      <c r="M67" s="261">
        <v>4224000</v>
      </c>
      <c r="N67" s="261">
        <v>0</v>
      </c>
      <c r="O67" s="261">
        <v>10450000</v>
      </c>
      <c r="P67" s="261">
        <v>0</v>
      </c>
      <c r="Q67" s="261">
        <v>0</v>
      </c>
      <c r="R67" s="261">
        <v>0</v>
      </c>
      <c r="S67" s="261">
        <v>2319545</v>
      </c>
      <c r="T67" s="540">
        <v>0</v>
      </c>
      <c r="U67" s="261">
        <f t="shared" si="0"/>
        <v>16993545</v>
      </c>
      <c r="V67" s="255">
        <f t="shared" si="1"/>
        <v>15506455</v>
      </c>
      <c r="W67" s="534">
        <f t="shared" si="2"/>
        <v>0.5228783076923077</v>
      </c>
      <c r="Z67" s="261">
        <f t="shared" si="3"/>
        <v>4224000</v>
      </c>
    </row>
    <row r="68" spans="1:265" ht="26.25" x14ac:dyDescent="0.15">
      <c r="A68" s="80" t="s">
        <v>124</v>
      </c>
      <c r="B68" s="81" t="s">
        <v>95</v>
      </c>
      <c r="C68" s="81" t="s">
        <v>96</v>
      </c>
      <c r="D68" s="73" t="s">
        <v>208</v>
      </c>
      <c r="E68" s="74" t="s">
        <v>33</v>
      </c>
      <c r="F68" s="76" t="s">
        <v>210</v>
      </c>
      <c r="G68" s="265">
        <v>42000000</v>
      </c>
      <c r="H68" s="265">
        <v>30000000</v>
      </c>
      <c r="I68" s="265">
        <v>0</v>
      </c>
      <c r="J68" s="265">
        <v>0</v>
      </c>
      <c r="K68" s="265">
        <v>0</v>
      </c>
      <c r="L68" s="265">
        <v>0</v>
      </c>
      <c r="M68" s="265">
        <v>4224000</v>
      </c>
      <c r="N68" s="265">
        <v>0</v>
      </c>
      <c r="O68" s="265">
        <v>10450000</v>
      </c>
      <c r="P68" s="265">
        <v>0</v>
      </c>
      <c r="Q68" s="265">
        <v>0</v>
      </c>
      <c r="R68" s="265">
        <v>0</v>
      </c>
      <c r="S68" s="265">
        <v>0</v>
      </c>
      <c r="T68" s="541">
        <v>0</v>
      </c>
      <c r="U68" s="265">
        <f t="shared" si="0"/>
        <v>14674000</v>
      </c>
      <c r="V68" s="255" t="s">
        <v>358</v>
      </c>
      <c r="W68" s="534">
        <f t="shared" si="2"/>
        <v>0.48913333333333331</v>
      </c>
      <c r="Z68" s="261">
        <f t="shared" si="3"/>
        <v>4224000</v>
      </c>
    </row>
    <row r="69" spans="1:265" ht="39" x14ac:dyDescent="0.15">
      <c r="A69" s="60" t="s">
        <v>124</v>
      </c>
      <c r="B69" s="65" t="s">
        <v>95</v>
      </c>
      <c r="C69" s="65" t="s">
        <v>96</v>
      </c>
      <c r="D69" s="66" t="s">
        <v>208</v>
      </c>
      <c r="E69" s="91" t="s">
        <v>36</v>
      </c>
      <c r="F69" s="94" t="s">
        <v>211</v>
      </c>
      <c r="G69" s="259">
        <v>5000000</v>
      </c>
      <c r="H69" s="259">
        <v>2500000</v>
      </c>
      <c r="I69" s="269">
        <v>0</v>
      </c>
      <c r="J69" s="269">
        <v>0</v>
      </c>
      <c r="K69" s="269">
        <v>0</v>
      </c>
      <c r="L69" s="269">
        <v>0</v>
      </c>
      <c r="M69" s="269">
        <v>0</v>
      </c>
      <c r="N69" s="269">
        <v>0</v>
      </c>
      <c r="O69" s="269">
        <v>0</v>
      </c>
      <c r="P69" s="269">
        <v>0</v>
      </c>
      <c r="Q69" s="269">
        <v>0</v>
      </c>
      <c r="R69" s="269">
        <v>0</v>
      </c>
      <c r="S69" s="269">
        <v>2319545</v>
      </c>
      <c r="T69" s="545">
        <v>0</v>
      </c>
      <c r="U69" s="269">
        <f t="shared" si="0"/>
        <v>2319545</v>
      </c>
      <c r="V69" s="255">
        <f t="shared" si="1"/>
        <v>180455</v>
      </c>
      <c r="W69" s="534">
        <f t="shared" si="2"/>
        <v>0.92781800000000003</v>
      </c>
      <c r="Z69" s="261">
        <f t="shared" si="3"/>
        <v>0</v>
      </c>
    </row>
    <row r="70" spans="1:265" ht="39" x14ac:dyDescent="0.15">
      <c r="A70" s="87">
        <v>5</v>
      </c>
      <c r="B70" s="193">
        <v>2</v>
      </c>
      <c r="C70" s="193">
        <v>3</v>
      </c>
      <c r="D70" s="69" t="s">
        <v>128</v>
      </c>
      <c r="E70" s="92"/>
      <c r="F70" s="71" t="s">
        <v>213</v>
      </c>
      <c r="G70" s="261">
        <f>G71</f>
        <v>48000000</v>
      </c>
      <c r="H70" s="261">
        <v>10000000</v>
      </c>
      <c r="I70" s="261">
        <v>0</v>
      </c>
      <c r="J70" s="261">
        <v>0</v>
      </c>
      <c r="K70" s="261">
        <v>0</v>
      </c>
      <c r="L70" s="261">
        <v>0</v>
      </c>
      <c r="M70" s="261">
        <v>0</v>
      </c>
      <c r="N70" s="261">
        <v>0</v>
      </c>
      <c r="O70" s="261">
        <v>0</v>
      </c>
      <c r="P70" s="261">
        <v>0</v>
      </c>
      <c r="Q70" s="261">
        <v>0</v>
      </c>
      <c r="R70" s="261">
        <v>0</v>
      </c>
      <c r="S70" s="261">
        <v>0</v>
      </c>
      <c r="T70" s="540">
        <v>0</v>
      </c>
      <c r="U70" s="261">
        <f t="shared" si="0"/>
        <v>0</v>
      </c>
      <c r="V70" s="255">
        <f t="shared" si="1"/>
        <v>10000000</v>
      </c>
      <c r="W70" s="534">
        <f t="shared" si="2"/>
        <v>0</v>
      </c>
      <c r="Z70" s="261">
        <f t="shared" si="3"/>
        <v>0</v>
      </c>
    </row>
    <row r="71" spans="1:265" ht="26.25" x14ac:dyDescent="0.15">
      <c r="A71" s="115">
        <v>5</v>
      </c>
      <c r="B71" s="115">
        <v>2</v>
      </c>
      <c r="C71" s="115">
        <v>3</v>
      </c>
      <c r="D71" s="98" t="s">
        <v>128</v>
      </c>
      <c r="E71" s="98" t="s">
        <v>212</v>
      </c>
      <c r="F71" s="99" t="s">
        <v>217</v>
      </c>
      <c r="G71" s="259">
        <v>48000000</v>
      </c>
      <c r="H71" s="259">
        <f>H70</f>
        <v>10000000</v>
      </c>
      <c r="I71" s="442">
        <v>0</v>
      </c>
      <c r="J71" s="442">
        <v>0</v>
      </c>
      <c r="K71" s="442">
        <v>0</v>
      </c>
      <c r="L71" s="442">
        <v>0</v>
      </c>
      <c r="M71" s="441">
        <v>0</v>
      </c>
      <c r="N71" s="259">
        <v>0</v>
      </c>
      <c r="O71" s="259">
        <v>0</v>
      </c>
      <c r="P71" s="259">
        <v>0</v>
      </c>
      <c r="Q71" s="259">
        <v>0</v>
      </c>
      <c r="R71" s="442">
        <v>0</v>
      </c>
      <c r="S71" s="259">
        <v>0</v>
      </c>
      <c r="T71" s="541">
        <v>0</v>
      </c>
      <c r="U71" s="259">
        <f t="shared" si="0"/>
        <v>0</v>
      </c>
      <c r="V71" s="255">
        <f t="shared" si="1"/>
        <v>10000000</v>
      </c>
      <c r="W71" s="534">
        <f t="shared" si="2"/>
        <v>0</v>
      </c>
      <c r="Z71" s="261">
        <f t="shared" si="3"/>
        <v>0</v>
      </c>
    </row>
    <row r="72" spans="1:265" ht="26.25" x14ac:dyDescent="0.15">
      <c r="A72" s="471">
        <v>5</v>
      </c>
      <c r="B72" s="471">
        <v>2</v>
      </c>
      <c r="C72" s="471">
        <v>3</v>
      </c>
      <c r="D72" s="472" t="s">
        <v>252</v>
      </c>
      <c r="E72" s="472"/>
      <c r="F72" s="473" t="s">
        <v>253</v>
      </c>
      <c r="G72" s="268">
        <v>0</v>
      </c>
      <c r="H72" s="268">
        <v>25000000</v>
      </c>
      <c r="I72" s="261">
        <v>0</v>
      </c>
      <c r="J72" s="261">
        <v>0</v>
      </c>
      <c r="K72" s="261">
        <v>0</v>
      </c>
      <c r="L72" s="261">
        <v>0</v>
      </c>
      <c r="M72" s="268">
        <v>0</v>
      </c>
      <c r="N72" s="268">
        <v>0</v>
      </c>
      <c r="O72" s="268">
        <v>0</v>
      </c>
      <c r="P72" s="268">
        <v>0</v>
      </c>
      <c r="Q72" s="268">
        <v>0</v>
      </c>
      <c r="R72" s="261">
        <v>0</v>
      </c>
      <c r="S72" s="268">
        <v>24741818</v>
      </c>
      <c r="T72" s="541">
        <v>0</v>
      </c>
      <c r="U72" s="268">
        <f t="shared" si="0"/>
        <v>24741818</v>
      </c>
      <c r="V72" s="255">
        <f t="shared" si="1"/>
        <v>258182</v>
      </c>
      <c r="W72" s="534">
        <f t="shared" si="2"/>
        <v>0.98967271999999995</v>
      </c>
      <c r="Z72" s="261"/>
    </row>
    <row r="73" spans="1:265" x14ac:dyDescent="0.2">
      <c r="A73" s="115">
        <v>5</v>
      </c>
      <c r="B73" s="115">
        <v>2</v>
      </c>
      <c r="C73" s="115">
        <v>3</v>
      </c>
      <c r="D73" s="98" t="s">
        <v>252</v>
      </c>
      <c r="E73" s="98" t="s">
        <v>34</v>
      </c>
      <c r="F73" s="99" t="s">
        <v>254</v>
      </c>
      <c r="G73" s="259">
        <v>0</v>
      </c>
      <c r="H73" s="259">
        <v>20000000</v>
      </c>
      <c r="I73" s="442">
        <v>0</v>
      </c>
      <c r="J73" s="442">
        <v>0</v>
      </c>
      <c r="K73" s="442">
        <v>0</v>
      </c>
      <c r="L73" s="442">
        <v>0</v>
      </c>
      <c r="M73" s="441">
        <v>0</v>
      </c>
      <c r="N73" s="441">
        <v>0</v>
      </c>
      <c r="O73" s="441">
        <v>0</v>
      </c>
      <c r="P73" s="441">
        <v>0</v>
      </c>
      <c r="Q73" s="441">
        <v>0</v>
      </c>
      <c r="R73" s="442">
        <v>0</v>
      </c>
      <c r="S73" s="441">
        <v>19771364</v>
      </c>
      <c r="T73" s="541">
        <v>0</v>
      </c>
      <c r="U73" s="441">
        <f t="shared" si="0"/>
        <v>19771364</v>
      </c>
      <c r="V73" s="255">
        <f t="shared" si="1"/>
        <v>228636</v>
      </c>
      <c r="W73" s="534">
        <f t="shared" si="2"/>
        <v>0.98856820000000001</v>
      </c>
      <c r="Z73" s="261"/>
    </row>
    <row r="74" spans="1:265" x14ac:dyDescent="0.2">
      <c r="A74" s="115">
        <v>5</v>
      </c>
      <c r="B74" s="115">
        <v>2</v>
      </c>
      <c r="C74" s="115">
        <v>3</v>
      </c>
      <c r="D74" s="98" t="s">
        <v>252</v>
      </c>
      <c r="E74" s="98" t="s">
        <v>35</v>
      </c>
      <c r="F74" s="99" t="s">
        <v>255</v>
      </c>
      <c r="G74" s="259">
        <v>0</v>
      </c>
      <c r="H74" s="259">
        <v>5000000</v>
      </c>
      <c r="I74" s="442">
        <v>0</v>
      </c>
      <c r="J74" s="442">
        <v>0</v>
      </c>
      <c r="K74" s="442">
        <v>0</v>
      </c>
      <c r="L74" s="442">
        <v>0</v>
      </c>
      <c r="M74" s="441">
        <v>0</v>
      </c>
      <c r="N74" s="441">
        <v>0</v>
      </c>
      <c r="O74" s="441">
        <v>0</v>
      </c>
      <c r="P74" s="441">
        <v>0</v>
      </c>
      <c r="Q74" s="441">
        <v>0</v>
      </c>
      <c r="R74" s="442"/>
      <c r="S74" s="441">
        <v>4970454</v>
      </c>
      <c r="T74" s="541">
        <v>0</v>
      </c>
      <c r="U74" s="441">
        <f t="shared" ref="U74:U79" si="4">SUM(I74:T74)</f>
        <v>4970454</v>
      </c>
      <c r="V74" s="255">
        <f t="shared" si="1"/>
        <v>29546</v>
      </c>
      <c r="W74" s="534">
        <f t="shared" si="2"/>
        <v>0.99409080000000005</v>
      </c>
      <c r="Z74" s="261"/>
    </row>
    <row r="75" spans="1:265" ht="39" x14ac:dyDescent="0.15">
      <c r="A75" s="87">
        <v>5</v>
      </c>
      <c r="B75" s="87">
        <v>2</v>
      </c>
      <c r="C75" s="87">
        <v>3</v>
      </c>
      <c r="D75" s="87">
        <v>39</v>
      </c>
      <c r="E75" s="87"/>
      <c r="F75" s="164" t="s">
        <v>215</v>
      </c>
      <c r="G75" s="270">
        <f>G76</f>
        <v>15000000</v>
      </c>
      <c r="H75" s="270">
        <f>G75</f>
        <v>15000000</v>
      </c>
      <c r="I75" s="261">
        <v>0</v>
      </c>
      <c r="J75" s="261">
        <v>0</v>
      </c>
      <c r="K75" s="261">
        <v>15000000</v>
      </c>
      <c r="L75" s="261">
        <v>0</v>
      </c>
      <c r="M75" s="261">
        <v>0</v>
      </c>
      <c r="N75" s="261">
        <v>0</v>
      </c>
      <c r="O75" s="261">
        <v>0</v>
      </c>
      <c r="P75" s="261">
        <v>0</v>
      </c>
      <c r="Q75" s="261">
        <v>0</v>
      </c>
      <c r="R75" s="261"/>
      <c r="S75" s="261">
        <v>0</v>
      </c>
      <c r="T75" s="540">
        <v>0</v>
      </c>
      <c r="U75" s="261">
        <f t="shared" si="4"/>
        <v>15000000</v>
      </c>
      <c r="V75" s="255">
        <f t="shared" ref="V75:V79" si="5">H75-U75</f>
        <v>0</v>
      </c>
      <c r="W75" s="534">
        <f t="shared" ref="W75:W79" si="6">U75/H75</f>
        <v>1</v>
      </c>
      <c r="Z75" s="261">
        <f t="shared" si="3"/>
        <v>15000000</v>
      </c>
    </row>
    <row r="76" spans="1:265" ht="45" customHeight="1" x14ac:dyDescent="0.15">
      <c r="A76" s="82">
        <v>5</v>
      </c>
      <c r="B76" s="82">
        <v>2</v>
      </c>
      <c r="C76" s="82">
        <v>3</v>
      </c>
      <c r="D76" s="82" t="s">
        <v>214</v>
      </c>
      <c r="E76" s="82" t="s">
        <v>41</v>
      </c>
      <c r="F76" s="63" t="s">
        <v>216</v>
      </c>
      <c r="G76" s="271">
        <v>15000000</v>
      </c>
      <c r="H76" s="271">
        <f>G76</f>
        <v>15000000</v>
      </c>
      <c r="I76" s="25">
        <v>0</v>
      </c>
      <c r="J76" s="25">
        <v>0</v>
      </c>
      <c r="K76" s="25">
        <v>15000000</v>
      </c>
      <c r="L76" s="25">
        <v>0</v>
      </c>
      <c r="M76" s="25">
        <v>0</v>
      </c>
      <c r="N76" s="25">
        <v>0</v>
      </c>
      <c r="O76" s="25">
        <v>0</v>
      </c>
      <c r="P76" s="25">
        <v>0</v>
      </c>
      <c r="Q76" s="25">
        <v>0</v>
      </c>
      <c r="R76" s="25"/>
      <c r="S76" s="25">
        <v>0</v>
      </c>
      <c r="T76" s="546">
        <v>0</v>
      </c>
      <c r="U76" s="25">
        <f t="shared" si="4"/>
        <v>15000000</v>
      </c>
      <c r="V76" s="255">
        <f t="shared" si="5"/>
        <v>0</v>
      </c>
      <c r="W76" s="534">
        <f t="shared" si="6"/>
        <v>1</v>
      </c>
      <c r="Z76" s="261">
        <f t="shared" si="3"/>
        <v>15000000</v>
      </c>
    </row>
    <row r="77" spans="1:265" ht="41.25" x14ac:dyDescent="0.2">
      <c r="A77" s="487" t="s">
        <v>124</v>
      </c>
      <c r="B77" s="487" t="s">
        <v>95</v>
      </c>
      <c r="C77" s="487" t="s">
        <v>96</v>
      </c>
      <c r="D77" s="487" t="s">
        <v>256</v>
      </c>
      <c r="E77" s="487"/>
      <c r="F77" s="488" t="s">
        <v>258</v>
      </c>
      <c r="G77" s="489">
        <v>0</v>
      </c>
      <c r="H77" s="490">
        <v>7500000</v>
      </c>
      <c r="I77" s="491">
        <v>0</v>
      </c>
      <c r="J77" s="491">
        <v>0</v>
      </c>
      <c r="K77" s="492"/>
      <c r="L77" s="492"/>
      <c r="M77" s="492"/>
      <c r="N77" s="492"/>
      <c r="O77" s="492"/>
      <c r="P77" s="492"/>
      <c r="Q77" s="492"/>
      <c r="R77" s="492"/>
      <c r="S77" s="492">
        <v>7500000</v>
      </c>
      <c r="T77" s="547">
        <v>0</v>
      </c>
      <c r="U77" s="261">
        <f t="shared" si="4"/>
        <v>7500000</v>
      </c>
      <c r="V77" s="255">
        <f t="shared" si="5"/>
        <v>0</v>
      </c>
      <c r="W77" s="534">
        <f t="shared" si="6"/>
        <v>1</v>
      </c>
    </row>
    <row r="78" spans="1:265" ht="27.75" x14ac:dyDescent="0.2">
      <c r="A78" s="477" t="s">
        <v>124</v>
      </c>
      <c r="B78" s="477" t="s">
        <v>95</v>
      </c>
      <c r="C78" s="477" t="s">
        <v>96</v>
      </c>
      <c r="D78" s="477" t="s">
        <v>256</v>
      </c>
      <c r="E78" s="477" t="s">
        <v>257</v>
      </c>
      <c r="F78" s="478" t="s">
        <v>259</v>
      </c>
      <c r="G78" s="271">
        <v>0</v>
      </c>
      <c r="H78" s="486">
        <v>7500000</v>
      </c>
      <c r="I78" s="25">
        <v>0</v>
      </c>
      <c r="J78" s="25">
        <v>0</v>
      </c>
      <c r="K78" s="479"/>
      <c r="L78" s="479"/>
      <c r="M78" s="479"/>
      <c r="N78" s="479"/>
      <c r="O78" s="479"/>
      <c r="P78" s="479"/>
      <c r="Q78" s="479"/>
      <c r="R78" s="479"/>
      <c r="S78" s="479">
        <f>S79</f>
        <v>7500000</v>
      </c>
      <c r="T78" s="548">
        <v>0</v>
      </c>
      <c r="U78" s="479">
        <f t="shared" si="4"/>
        <v>7500000</v>
      </c>
      <c r="V78" s="255">
        <f t="shared" si="5"/>
        <v>0</v>
      </c>
      <c r="W78" s="534">
        <f t="shared" si="6"/>
        <v>1</v>
      </c>
    </row>
    <row r="79" spans="1:265" s="485" customFormat="1" x14ac:dyDescent="0.2">
      <c r="A79" s="474" t="s">
        <v>124</v>
      </c>
      <c r="B79" s="474" t="s">
        <v>95</v>
      </c>
      <c r="C79" s="474" t="s">
        <v>96</v>
      </c>
      <c r="D79" s="474" t="s">
        <v>256</v>
      </c>
      <c r="E79" s="474" t="s">
        <v>257</v>
      </c>
      <c r="F79" s="475" t="s">
        <v>260</v>
      </c>
      <c r="G79" s="271">
        <v>0</v>
      </c>
      <c r="H79" s="486">
        <v>7500000</v>
      </c>
      <c r="I79" s="25">
        <v>0</v>
      </c>
      <c r="J79" s="25">
        <v>0</v>
      </c>
      <c r="K79" s="476"/>
      <c r="L79" s="476"/>
      <c r="M79" s="476"/>
      <c r="N79" s="476"/>
      <c r="O79" s="476"/>
      <c r="P79" s="476"/>
      <c r="Q79" s="476"/>
      <c r="R79" s="476"/>
      <c r="S79" s="476">
        <v>7500000</v>
      </c>
      <c r="T79" s="547">
        <v>0</v>
      </c>
      <c r="U79" s="476">
        <f t="shared" si="4"/>
        <v>7500000</v>
      </c>
      <c r="V79" s="255">
        <f t="shared" si="5"/>
        <v>0</v>
      </c>
      <c r="W79" s="534">
        <f t="shared" si="6"/>
        <v>1</v>
      </c>
      <c r="X79" s="476"/>
      <c r="Y79" s="476"/>
      <c r="Z79" s="476"/>
      <c r="AA79" s="476"/>
      <c r="AB79" s="476"/>
      <c r="AC79" s="476"/>
      <c r="AD79" s="476"/>
      <c r="AE79" s="476"/>
      <c r="AF79" s="476"/>
      <c r="AG79" s="484"/>
      <c r="AH79" s="476"/>
      <c r="AI79" s="476"/>
      <c r="AJ79" s="476"/>
      <c r="AK79" s="476"/>
      <c r="AL79" s="476"/>
      <c r="AM79" s="476"/>
      <c r="AN79" s="476"/>
      <c r="AO79" s="476"/>
      <c r="AP79" s="476"/>
      <c r="AQ79" s="476"/>
      <c r="AR79" s="476"/>
      <c r="AS79" s="476"/>
      <c r="AT79" s="476"/>
      <c r="AU79" s="476"/>
      <c r="AV79" s="476"/>
      <c r="AW79" s="476"/>
      <c r="AX79" s="476"/>
      <c r="AY79" s="476"/>
      <c r="AZ79" s="476"/>
      <c r="BA79" s="476"/>
      <c r="BB79" s="476"/>
      <c r="BC79" s="476"/>
      <c r="BD79" s="476"/>
      <c r="BE79" s="476"/>
      <c r="BF79" s="476"/>
      <c r="BG79" s="476"/>
      <c r="BH79" s="476"/>
      <c r="BI79" s="476"/>
      <c r="BJ79" s="476"/>
      <c r="BK79" s="476"/>
      <c r="BL79" s="476"/>
      <c r="BM79" s="476"/>
      <c r="BN79" s="476"/>
      <c r="BO79" s="476"/>
      <c r="BP79" s="476"/>
      <c r="BQ79" s="476"/>
      <c r="BR79" s="476"/>
      <c r="BS79" s="476"/>
      <c r="BT79" s="476"/>
      <c r="BU79" s="476"/>
      <c r="BV79" s="476"/>
      <c r="BW79" s="476"/>
      <c r="BX79" s="476"/>
      <c r="BY79" s="476"/>
      <c r="BZ79" s="476"/>
      <c r="CA79" s="476"/>
      <c r="CB79" s="476"/>
      <c r="CC79" s="476"/>
      <c r="CD79" s="476"/>
      <c r="CE79" s="476"/>
      <c r="CF79" s="476"/>
      <c r="CG79" s="476"/>
      <c r="CH79" s="476"/>
      <c r="CI79" s="476"/>
      <c r="CJ79" s="476"/>
      <c r="CK79" s="476"/>
      <c r="CL79" s="476"/>
      <c r="CM79" s="476"/>
      <c r="CN79" s="476"/>
      <c r="CO79" s="476"/>
      <c r="CP79" s="476"/>
      <c r="CQ79" s="476"/>
      <c r="CR79" s="476"/>
      <c r="CS79" s="476"/>
      <c r="CT79" s="476"/>
      <c r="CU79" s="476"/>
      <c r="CV79" s="476"/>
      <c r="CW79" s="476"/>
      <c r="CX79" s="476"/>
      <c r="CY79" s="476"/>
      <c r="CZ79" s="476"/>
      <c r="DA79" s="476"/>
      <c r="DB79" s="476"/>
      <c r="DC79" s="476"/>
      <c r="DD79" s="476"/>
      <c r="DE79" s="476"/>
      <c r="DF79" s="476"/>
      <c r="DG79" s="476"/>
      <c r="DH79" s="476"/>
      <c r="DI79" s="476"/>
      <c r="DJ79" s="476"/>
      <c r="DK79" s="476"/>
      <c r="DL79" s="476"/>
      <c r="DM79" s="476"/>
      <c r="DN79" s="476"/>
      <c r="DO79" s="476"/>
      <c r="DP79" s="476"/>
      <c r="DQ79" s="476"/>
      <c r="DR79" s="476"/>
      <c r="DS79" s="476"/>
      <c r="DT79" s="476"/>
      <c r="DU79" s="476"/>
      <c r="DV79" s="476"/>
      <c r="DW79" s="476"/>
      <c r="DX79" s="476"/>
      <c r="DY79" s="476"/>
      <c r="DZ79" s="476"/>
      <c r="EA79" s="476"/>
      <c r="EB79" s="476"/>
      <c r="EC79" s="476"/>
      <c r="ED79" s="476"/>
      <c r="EE79" s="476"/>
      <c r="EF79" s="476"/>
      <c r="EG79" s="476"/>
      <c r="EH79" s="476"/>
      <c r="EI79" s="476"/>
      <c r="EJ79" s="476"/>
      <c r="EK79" s="476"/>
      <c r="EL79" s="476"/>
      <c r="EM79" s="476"/>
      <c r="EN79" s="476"/>
      <c r="EO79" s="476"/>
      <c r="EP79" s="476"/>
      <c r="EQ79" s="476"/>
      <c r="ER79" s="476"/>
      <c r="ES79" s="476"/>
      <c r="ET79" s="476"/>
      <c r="EU79" s="476"/>
      <c r="EV79" s="476"/>
      <c r="EW79" s="476"/>
      <c r="EX79" s="476"/>
      <c r="EY79" s="476"/>
      <c r="EZ79" s="476"/>
      <c r="FA79" s="476"/>
      <c r="FB79" s="476"/>
      <c r="FC79" s="476"/>
      <c r="FD79" s="476"/>
      <c r="FE79" s="476"/>
      <c r="FF79" s="476"/>
      <c r="FG79" s="476"/>
      <c r="FH79" s="476"/>
      <c r="FI79" s="476"/>
      <c r="FJ79" s="476"/>
      <c r="FK79" s="476"/>
      <c r="FL79" s="476"/>
      <c r="FM79" s="476"/>
      <c r="FN79" s="476"/>
      <c r="FO79" s="476"/>
      <c r="FP79" s="476"/>
      <c r="FQ79" s="476"/>
      <c r="FR79" s="476"/>
      <c r="FS79" s="476"/>
      <c r="FT79" s="476"/>
      <c r="FU79" s="476"/>
      <c r="FV79" s="476"/>
      <c r="FW79" s="476"/>
      <c r="FX79" s="476"/>
      <c r="FY79" s="476"/>
      <c r="FZ79" s="476"/>
      <c r="GA79" s="476"/>
      <c r="GB79" s="476"/>
      <c r="GC79" s="476"/>
      <c r="GD79" s="476"/>
      <c r="GE79" s="476"/>
      <c r="GF79" s="476"/>
      <c r="GG79" s="476"/>
      <c r="GH79" s="476"/>
      <c r="GI79" s="476"/>
      <c r="GJ79" s="476"/>
      <c r="GK79" s="476"/>
      <c r="GL79" s="476"/>
      <c r="GM79" s="476"/>
      <c r="GN79" s="476"/>
      <c r="GO79" s="476"/>
      <c r="GP79" s="476"/>
      <c r="GQ79" s="476"/>
      <c r="GR79" s="476"/>
      <c r="GS79" s="476"/>
      <c r="GT79" s="476"/>
      <c r="GU79" s="476"/>
      <c r="GV79" s="476"/>
      <c r="GW79" s="476"/>
      <c r="GX79" s="476"/>
      <c r="GY79" s="476"/>
      <c r="GZ79" s="476"/>
      <c r="HA79" s="476"/>
      <c r="HB79" s="476"/>
      <c r="HC79" s="476"/>
      <c r="HD79" s="476"/>
      <c r="HE79" s="476"/>
      <c r="HF79" s="476"/>
      <c r="HG79" s="476"/>
      <c r="HH79" s="476"/>
      <c r="HI79" s="476"/>
      <c r="HJ79" s="476"/>
      <c r="HK79" s="476"/>
      <c r="HL79" s="476"/>
      <c r="HM79" s="476"/>
      <c r="HN79" s="476"/>
      <c r="HO79" s="476"/>
      <c r="HP79" s="476"/>
      <c r="HQ79" s="476"/>
      <c r="HR79" s="476"/>
      <c r="HS79" s="476"/>
      <c r="HT79" s="476"/>
      <c r="HU79" s="476"/>
      <c r="HV79" s="476"/>
      <c r="HW79" s="476"/>
      <c r="HX79" s="476"/>
      <c r="HY79" s="476"/>
      <c r="HZ79" s="476"/>
      <c r="IA79" s="476"/>
      <c r="IB79" s="476"/>
      <c r="IC79" s="476"/>
      <c r="ID79" s="476"/>
      <c r="IE79" s="476"/>
      <c r="IF79" s="476"/>
      <c r="IG79" s="476"/>
      <c r="IH79" s="476"/>
      <c r="II79" s="476"/>
      <c r="IJ79" s="476"/>
      <c r="IK79" s="476"/>
      <c r="IL79" s="476"/>
      <c r="IM79" s="476"/>
      <c r="IN79" s="476"/>
      <c r="IO79" s="476"/>
      <c r="IP79" s="476"/>
      <c r="IQ79" s="476"/>
      <c r="IR79" s="476"/>
      <c r="IS79" s="476"/>
      <c r="IT79" s="476"/>
      <c r="IU79" s="476"/>
      <c r="IV79" s="476"/>
      <c r="IW79" s="476"/>
      <c r="IX79" s="476"/>
      <c r="IY79" s="476"/>
      <c r="IZ79" s="476"/>
      <c r="JA79" s="476"/>
      <c r="JB79" s="476"/>
      <c r="JC79" s="476"/>
      <c r="JD79" s="476"/>
      <c r="JE79" s="476"/>
    </row>
    <row r="80" spans="1:265" ht="15.75" thickBot="1" x14ac:dyDescent="0.25">
      <c r="L80" s="480"/>
      <c r="M80" s="481"/>
      <c r="N80" s="481"/>
      <c r="O80" s="482"/>
      <c r="Z80" s="483">
        <f>M80-N80</f>
        <v>0</v>
      </c>
    </row>
    <row r="81" spans="10:22" x14ac:dyDescent="0.2">
      <c r="V81" s="3"/>
    </row>
    <row r="82" spans="10:22" x14ac:dyDescent="0.2">
      <c r="T82" s="508"/>
      <c r="U82" s="1" t="s">
        <v>274</v>
      </c>
      <c r="V82" s="469">
        <v>76494549</v>
      </c>
    </row>
    <row r="83" spans="10:22" x14ac:dyDescent="0.2">
      <c r="T83" s="508"/>
      <c r="U83" s="1" t="s">
        <v>275</v>
      </c>
      <c r="V83" s="469">
        <v>42000000</v>
      </c>
    </row>
    <row r="84" spans="10:22" x14ac:dyDescent="0.2">
      <c r="T84" s="508"/>
      <c r="U84" s="1" t="s">
        <v>277</v>
      </c>
      <c r="V84" s="469">
        <v>4800000</v>
      </c>
    </row>
    <row r="85" spans="10:22" x14ac:dyDescent="0.2">
      <c r="T85" s="508"/>
      <c r="U85" s="1" t="s">
        <v>276</v>
      </c>
      <c r="V85" s="3">
        <f>V82-V83-V84</f>
        <v>29694549</v>
      </c>
    </row>
    <row r="86" spans="10:22" x14ac:dyDescent="0.2">
      <c r="T86" s="508"/>
    </row>
    <row r="87" spans="10:22" x14ac:dyDescent="0.2">
      <c r="J87" s="1" t="s">
        <v>261</v>
      </c>
      <c r="T87" s="508"/>
    </row>
    <row r="88" spans="10:22" x14ac:dyDescent="0.2">
      <c r="T88" s="508"/>
    </row>
    <row r="89" spans="10:22" x14ac:dyDescent="0.2">
      <c r="T89" s="508"/>
    </row>
    <row r="90" spans="10:22" x14ac:dyDescent="0.2">
      <c r="T90" s="508"/>
    </row>
    <row r="95" spans="10:22" x14ac:dyDescent="0.2">
      <c r="T95" s="508"/>
    </row>
    <row r="96" spans="10:22" x14ac:dyDescent="0.2">
      <c r="T96" s="508"/>
    </row>
    <row r="97" spans="20:20" x14ac:dyDescent="0.2">
      <c r="T97" s="508"/>
    </row>
    <row r="98" spans="20:20" x14ac:dyDescent="0.2">
      <c r="T98" s="508"/>
    </row>
    <row r="99" spans="20:20" x14ac:dyDescent="0.2">
      <c r="T99" s="508"/>
    </row>
    <row r="100" spans="20:20" x14ac:dyDescent="0.2">
      <c r="T100" s="508"/>
    </row>
    <row r="101" spans="20:20" x14ac:dyDescent="0.2">
      <c r="T101" s="508"/>
    </row>
    <row r="102" spans="20:20" x14ac:dyDescent="0.2">
      <c r="T102" s="508"/>
    </row>
    <row r="103" spans="20:20" x14ac:dyDescent="0.2">
      <c r="T103" s="508"/>
    </row>
    <row r="104" spans="20:20" x14ac:dyDescent="0.2">
      <c r="T104" s="508"/>
    </row>
    <row r="105" spans="20:20" x14ac:dyDescent="0.2">
      <c r="T105" s="508"/>
    </row>
    <row r="106" spans="20:20" x14ac:dyDescent="0.2">
      <c r="T106" s="508"/>
    </row>
    <row r="107" spans="20:20" x14ac:dyDescent="0.2">
      <c r="T107" s="508"/>
    </row>
    <row r="108" spans="20:20" x14ac:dyDescent="0.2">
      <c r="T108" s="508"/>
    </row>
    <row r="109" spans="20:20" x14ac:dyDescent="0.2">
      <c r="T109" s="508"/>
    </row>
    <row r="110" spans="20:20" x14ac:dyDescent="0.2">
      <c r="T110" s="508"/>
    </row>
    <row r="111" spans="20:20" x14ac:dyDescent="0.2">
      <c r="T111" s="508"/>
    </row>
    <row r="112" spans="20:20" x14ac:dyDescent="0.2">
      <c r="T112" s="508"/>
    </row>
    <row r="113" spans="20:20" x14ac:dyDescent="0.2">
      <c r="T113" s="508"/>
    </row>
    <row r="114" spans="20:20" x14ac:dyDescent="0.2">
      <c r="T114" s="508"/>
    </row>
    <row r="115" spans="20:20" x14ac:dyDescent="0.2">
      <c r="T115" s="508"/>
    </row>
    <row r="116" spans="20:20" x14ac:dyDescent="0.2">
      <c r="T116" s="508"/>
    </row>
    <row r="117" spans="20:20" x14ac:dyDescent="0.2">
      <c r="T117" s="508"/>
    </row>
    <row r="118" spans="20:20" x14ac:dyDescent="0.2">
      <c r="T118" s="508"/>
    </row>
    <row r="119" spans="20:20" x14ac:dyDescent="0.2">
      <c r="T119" s="508"/>
    </row>
    <row r="120" spans="20:20" x14ac:dyDescent="0.2">
      <c r="T120" s="508"/>
    </row>
    <row r="121" spans="20:20" x14ac:dyDescent="0.2">
      <c r="T121" s="508"/>
    </row>
    <row r="122" spans="20:20" x14ac:dyDescent="0.2">
      <c r="T122" s="508"/>
    </row>
    <row r="123" spans="20:20" x14ac:dyDescent="0.2">
      <c r="T123" s="508"/>
    </row>
    <row r="124" spans="20:20" x14ac:dyDescent="0.2">
      <c r="T124" s="508"/>
    </row>
    <row r="125" spans="20:20" x14ac:dyDescent="0.2">
      <c r="T125" s="508"/>
    </row>
    <row r="126" spans="20:20" x14ac:dyDescent="0.2">
      <c r="T126" s="508"/>
    </row>
    <row r="127" spans="20:20" x14ac:dyDescent="0.2">
      <c r="T127" s="508"/>
    </row>
    <row r="128" spans="20:20" x14ac:dyDescent="0.2">
      <c r="T128" s="508"/>
    </row>
    <row r="129" spans="20:20" x14ac:dyDescent="0.2">
      <c r="T129" s="508"/>
    </row>
    <row r="130" spans="20:20" x14ac:dyDescent="0.2">
      <c r="T130" s="508"/>
    </row>
    <row r="131" spans="20:20" x14ac:dyDescent="0.2">
      <c r="T131" s="508"/>
    </row>
    <row r="132" spans="20:20" x14ac:dyDescent="0.2">
      <c r="T132" s="508"/>
    </row>
    <row r="133" spans="20:20" x14ac:dyDescent="0.2">
      <c r="T133" s="508"/>
    </row>
    <row r="134" spans="20:20" x14ac:dyDescent="0.2">
      <c r="T134" s="508"/>
    </row>
    <row r="135" spans="20:20" x14ac:dyDescent="0.2">
      <c r="T135" s="508"/>
    </row>
    <row r="136" spans="20:20" x14ac:dyDescent="0.2">
      <c r="T136" s="508"/>
    </row>
    <row r="137" spans="20:20" x14ac:dyDescent="0.2">
      <c r="T137" s="508"/>
    </row>
    <row r="138" spans="20:20" x14ac:dyDescent="0.2">
      <c r="T138" s="508"/>
    </row>
    <row r="139" spans="20:20" x14ac:dyDescent="0.2">
      <c r="T139" s="508"/>
    </row>
    <row r="140" spans="20:20" x14ac:dyDescent="0.2">
      <c r="T140" s="508"/>
    </row>
    <row r="141" spans="20:20" x14ac:dyDescent="0.2">
      <c r="T141" s="508"/>
    </row>
    <row r="142" spans="20:20" x14ac:dyDescent="0.2">
      <c r="T142" s="508"/>
    </row>
    <row r="143" spans="20:20" x14ac:dyDescent="0.2">
      <c r="T143" s="508"/>
    </row>
    <row r="144" spans="20:20" x14ac:dyDescent="0.2">
      <c r="T144" s="508"/>
    </row>
    <row r="145" spans="20:20" x14ac:dyDescent="0.2">
      <c r="T145" s="508"/>
    </row>
    <row r="146" spans="20:20" x14ac:dyDescent="0.2">
      <c r="T146" s="508"/>
    </row>
    <row r="147" spans="20:20" x14ac:dyDescent="0.2">
      <c r="T147" s="508"/>
    </row>
    <row r="148" spans="20:20" x14ac:dyDescent="0.2">
      <c r="T148" s="508"/>
    </row>
    <row r="149" spans="20:20" x14ac:dyDescent="0.2">
      <c r="T149" s="508"/>
    </row>
    <row r="150" spans="20:20" x14ac:dyDescent="0.2">
      <c r="T150" s="508"/>
    </row>
    <row r="151" spans="20:20" x14ac:dyDescent="0.2">
      <c r="T151" s="508"/>
    </row>
    <row r="152" spans="20:20" x14ac:dyDescent="0.2">
      <c r="T152" s="508"/>
    </row>
    <row r="153" spans="20:20" x14ac:dyDescent="0.2">
      <c r="T153" s="508"/>
    </row>
    <row r="154" spans="20:20" x14ac:dyDescent="0.2">
      <c r="T154" s="508"/>
    </row>
    <row r="155" spans="20:20" x14ac:dyDescent="0.2">
      <c r="T155" s="508"/>
    </row>
    <row r="156" spans="20:20" x14ac:dyDescent="0.2">
      <c r="T156" s="508"/>
    </row>
    <row r="157" spans="20:20" x14ac:dyDescent="0.2">
      <c r="T157" s="508"/>
    </row>
    <row r="158" spans="20:20" x14ac:dyDescent="0.2">
      <c r="T158" s="508"/>
    </row>
    <row r="159" spans="20:20" x14ac:dyDescent="0.2">
      <c r="T159" s="508"/>
    </row>
    <row r="160" spans="20:20" x14ac:dyDescent="0.2">
      <c r="T160" s="508"/>
    </row>
    <row r="161" spans="20:20" x14ac:dyDescent="0.2">
      <c r="T161" s="508"/>
    </row>
    <row r="162" spans="20:20" x14ac:dyDescent="0.2">
      <c r="T162" s="508"/>
    </row>
    <row r="163" spans="20:20" x14ac:dyDescent="0.2">
      <c r="T163" s="508"/>
    </row>
    <row r="164" spans="20:20" x14ac:dyDescent="0.2">
      <c r="T164" s="508"/>
    </row>
    <row r="165" spans="20:20" x14ac:dyDescent="0.2">
      <c r="T165" s="508"/>
    </row>
    <row r="166" spans="20:20" x14ac:dyDescent="0.2">
      <c r="T166" s="508"/>
    </row>
    <row r="167" spans="20:20" x14ac:dyDescent="0.2">
      <c r="T167" s="508"/>
    </row>
    <row r="168" spans="20:20" x14ac:dyDescent="0.2">
      <c r="T168" s="508"/>
    </row>
    <row r="169" spans="20:20" x14ac:dyDescent="0.2">
      <c r="T169" s="508"/>
    </row>
    <row r="170" spans="20:20" x14ac:dyDescent="0.2">
      <c r="T170" s="508"/>
    </row>
    <row r="171" spans="20:20" x14ac:dyDescent="0.2">
      <c r="T171" s="508"/>
    </row>
    <row r="172" spans="20:20" x14ac:dyDescent="0.2">
      <c r="T172" s="508"/>
    </row>
    <row r="173" spans="20:20" x14ac:dyDescent="0.2">
      <c r="T173" s="508"/>
    </row>
    <row r="174" spans="20:20" x14ac:dyDescent="0.2">
      <c r="T174" s="508"/>
    </row>
    <row r="175" spans="20:20" x14ac:dyDescent="0.2">
      <c r="T175" s="508"/>
    </row>
    <row r="176" spans="20:20" x14ac:dyDescent="0.2">
      <c r="T176" s="508"/>
    </row>
    <row r="177" spans="20:20" x14ac:dyDescent="0.2">
      <c r="T177" s="508"/>
    </row>
    <row r="178" spans="20:20" x14ac:dyDescent="0.2">
      <c r="T178" s="508"/>
    </row>
    <row r="179" spans="20:20" x14ac:dyDescent="0.2">
      <c r="T179" s="508"/>
    </row>
    <row r="180" spans="20:20" x14ac:dyDescent="0.2">
      <c r="T180" s="508"/>
    </row>
    <row r="181" spans="20:20" x14ac:dyDescent="0.2">
      <c r="T181" s="508"/>
    </row>
    <row r="182" spans="20:20" x14ac:dyDescent="0.2">
      <c r="T182" s="508"/>
    </row>
    <row r="183" spans="20:20" x14ac:dyDescent="0.2">
      <c r="T183" s="508"/>
    </row>
    <row r="184" spans="20:20" x14ac:dyDescent="0.2">
      <c r="T184" s="508"/>
    </row>
    <row r="185" spans="20:20" x14ac:dyDescent="0.2">
      <c r="T185" s="508"/>
    </row>
    <row r="186" spans="20:20" x14ac:dyDescent="0.2">
      <c r="T186" s="508"/>
    </row>
    <row r="187" spans="20:20" x14ac:dyDescent="0.2">
      <c r="T187" s="508"/>
    </row>
    <row r="188" spans="20:20" x14ac:dyDescent="0.2">
      <c r="T188" s="508"/>
    </row>
    <row r="189" spans="20:20" x14ac:dyDescent="0.2">
      <c r="T189" s="508"/>
    </row>
    <row r="190" spans="20:20" x14ac:dyDescent="0.2">
      <c r="T190" s="508"/>
    </row>
    <row r="191" spans="20:20" x14ac:dyDescent="0.2">
      <c r="T191" s="508"/>
    </row>
    <row r="192" spans="20:20" x14ac:dyDescent="0.2">
      <c r="T192" s="508"/>
    </row>
    <row r="193" spans="20:20" x14ac:dyDescent="0.2">
      <c r="T193" s="508"/>
    </row>
  </sheetData>
  <pageMargins left="0.6692913385826772" right="0.62992125984251968" top="0.55118110236220474" bottom="0.35433070866141736" header="0.19685039370078741" footer="0.43307086614173229"/>
  <pageSetup paperSize="10000" scale="45" fitToWidth="2" fitToHeight="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RowHeight="1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68FD4"/>
    <pageSetUpPr fitToPage="1"/>
  </sheetPr>
  <dimension ref="A1:IU114"/>
  <sheetViews>
    <sheetView topLeftCell="A90" zoomScale="85" workbookViewId="0">
      <selection activeCell="K108" sqref="K108"/>
    </sheetView>
  </sheetViews>
  <sheetFormatPr defaultColWidth="9.01171875" defaultRowHeight="13.5" x14ac:dyDescent="0.15"/>
  <cols>
    <col min="1" max="1" width="2.15234375" style="172" customWidth="1"/>
    <col min="2" max="6" width="4.3046875" style="172" customWidth="1"/>
    <col min="7" max="7" width="12.64453125" style="172" customWidth="1"/>
    <col min="8" max="8" width="3.2265625" style="172" customWidth="1"/>
    <col min="9" max="9" width="16.94921875" style="38" customWidth="1"/>
    <col min="10" max="10" width="3.2265625" style="168" customWidth="1"/>
    <col min="11" max="16" width="3.2265625" style="170" customWidth="1"/>
    <col min="17" max="17" width="2.95703125" style="170" customWidth="1"/>
    <col min="18" max="19" width="4.16796875" style="170" customWidth="1"/>
    <col min="20" max="20" width="44.79296875" style="169" customWidth="1"/>
    <col min="21" max="21" width="16.8125" style="5" customWidth="1"/>
    <col min="22" max="255" width="9.14453125" style="79" customWidth="1"/>
    <col min="256" max="16384" width="9.01171875" style="20"/>
  </cols>
  <sheetData>
    <row r="1" spans="1:21" x14ac:dyDescent="0.15">
      <c r="A1" s="569" t="s">
        <v>47</v>
      </c>
      <c r="B1" s="569"/>
      <c r="C1" s="569"/>
      <c r="D1" s="569"/>
      <c r="E1" s="569"/>
      <c r="F1" s="569"/>
      <c r="G1" s="569"/>
      <c r="H1" s="569"/>
      <c r="I1" s="569"/>
      <c r="J1" s="569"/>
      <c r="K1" s="569"/>
      <c r="L1" s="569"/>
      <c r="M1" s="569"/>
      <c r="N1" s="569"/>
      <c r="O1" s="569"/>
      <c r="P1" s="569"/>
      <c r="Q1" s="569"/>
      <c r="R1" s="569"/>
      <c r="S1" s="569"/>
      <c r="T1" s="569"/>
      <c r="U1" s="569"/>
    </row>
    <row r="2" spans="1:21" ht="4.5" customHeight="1" x14ac:dyDescent="0.15">
      <c r="A2" s="167"/>
      <c r="B2" s="167"/>
      <c r="C2" s="167"/>
      <c r="D2" s="167"/>
      <c r="E2" s="167"/>
      <c r="F2" s="167"/>
      <c r="G2" s="167"/>
      <c r="H2" s="167"/>
      <c r="I2" s="240"/>
      <c r="J2" s="279"/>
      <c r="K2" s="280"/>
      <c r="L2" s="280"/>
      <c r="M2" s="281"/>
      <c r="N2" s="281"/>
      <c r="O2" s="281"/>
      <c r="P2" s="281"/>
      <c r="Q2" s="281"/>
      <c r="R2" s="282"/>
      <c r="S2" s="282"/>
      <c r="T2" s="282"/>
      <c r="U2" s="283"/>
    </row>
    <row r="3" spans="1:21" x14ac:dyDescent="0.15">
      <c r="A3" s="569" t="s">
        <v>22</v>
      </c>
      <c r="B3" s="569"/>
      <c r="C3" s="569"/>
      <c r="D3" s="569"/>
      <c r="E3" s="569"/>
      <c r="F3" s="569"/>
      <c r="G3" s="569"/>
      <c r="H3" s="569"/>
      <c r="I3" s="569"/>
      <c r="J3" s="569"/>
      <c r="K3" s="569"/>
      <c r="L3" s="569"/>
      <c r="M3" s="569"/>
      <c r="N3" s="569"/>
      <c r="O3" s="569"/>
      <c r="P3" s="569"/>
      <c r="Q3" s="569"/>
      <c r="R3" s="569"/>
      <c r="S3" s="569"/>
      <c r="T3" s="569"/>
      <c r="U3" s="569"/>
    </row>
    <row r="4" spans="1:21" ht="15.75" customHeight="1" x14ac:dyDescent="0.15">
      <c r="A4" s="569" t="s">
        <v>360</v>
      </c>
      <c r="B4" s="569"/>
      <c r="C4" s="569"/>
      <c r="D4" s="569"/>
      <c r="E4" s="569"/>
      <c r="F4" s="569"/>
      <c r="G4" s="569"/>
      <c r="H4" s="569"/>
      <c r="I4" s="569"/>
      <c r="J4" s="569"/>
      <c r="K4" s="569"/>
      <c r="L4" s="569"/>
      <c r="M4" s="569"/>
      <c r="N4" s="569"/>
      <c r="O4" s="569"/>
      <c r="P4" s="569"/>
      <c r="Q4" s="569"/>
      <c r="R4" s="569"/>
      <c r="S4" s="569"/>
      <c r="T4" s="569"/>
      <c r="U4" s="569"/>
    </row>
    <row r="5" spans="1:21" ht="3.75" customHeight="1" x14ac:dyDescent="0.15">
      <c r="I5" s="242"/>
      <c r="K5" s="169"/>
      <c r="L5" s="169"/>
      <c r="R5" s="171"/>
      <c r="S5" s="171"/>
      <c r="T5" s="171"/>
    </row>
    <row r="6" spans="1:21" ht="3.75" customHeight="1" x14ac:dyDescent="0.15">
      <c r="I6" s="242"/>
      <c r="K6" s="169"/>
      <c r="L6" s="169"/>
      <c r="R6" s="171"/>
      <c r="S6" s="171"/>
      <c r="T6" s="171"/>
    </row>
    <row r="7" spans="1:21" x14ac:dyDescent="0.15">
      <c r="A7" s="172" t="s">
        <v>48</v>
      </c>
      <c r="I7" s="242"/>
      <c r="K7" s="169"/>
      <c r="L7" s="169"/>
      <c r="R7" s="171"/>
      <c r="S7" s="171"/>
      <c r="T7" s="171"/>
    </row>
    <row r="8" spans="1:21" x14ac:dyDescent="0.15">
      <c r="A8" s="172" t="s">
        <v>23</v>
      </c>
      <c r="I8" s="242"/>
      <c r="K8" s="169"/>
      <c r="L8" s="169"/>
      <c r="R8" s="171"/>
      <c r="S8" s="171"/>
      <c r="T8" s="171"/>
    </row>
    <row r="9" spans="1:21" x14ac:dyDescent="0.15">
      <c r="A9" s="172" t="s">
        <v>24</v>
      </c>
      <c r="I9" s="242"/>
      <c r="K9" s="169"/>
      <c r="L9" s="169"/>
      <c r="R9" s="171"/>
      <c r="S9" s="171"/>
      <c r="T9" s="171"/>
    </row>
    <row r="10" spans="1:21" x14ac:dyDescent="0.15">
      <c r="A10" s="242">
        <v>1</v>
      </c>
      <c r="B10" s="172" t="s">
        <v>25</v>
      </c>
      <c r="G10" s="173"/>
      <c r="H10" s="172" t="s">
        <v>27</v>
      </c>
      <c r="I10" s="163">
        <f>REALISASI!G7</f>
        <v>179510129</v>
      </c>
      <c r="J10" s="173"/>
      <c r="K10" s="168"/>
      <c r="L10" s="169"/>
      <c r="M10" s="169"/>
      <c r="S10" s="171"/>
      <c r="T10" s="171"/>
    </row>
    <row r="11" spans="1:21" x14ac:dyDescent="0.15">
      <c r="A11" s="242">
        <v>2</v>
      </c>
      <c r="B11" s="172" t="s">
        <v>10</v>
      </c>
      <c r="G11" s="38"/>
      <c r="H11" s="172" t="s">
        <v>27</v>
      </c>
      <c r="I11" s="173">
        <f>REALISASI!G8</f>
        <v>100521000</v>
      </c>
      <c r="J11" s="174"/>
      <c r="K11" s="168"/>
      <c r="L11" s="169"/>
      <c r="M11" s="169"/>
      <c r="S11" s="171"/>
      <c r="T11" s="171"/>
    </row>
    <row r="12" spans="1:21" x14ac:dyDescent="0.15">
      <c r="A12" s="242">
        <v>3</v>
      </c>
      <c r="B12" s="172" t="s">
        <v>11</v>
      </c>
      <c r="G12" s="38"/>
      <c r="H12" s="172" t="s">
        <v>27</v>
      </c>
      <c r="I12" s="173">
        <f>U29</f>
        <v>203572220</v>
      </c>
      <c r="J12" s="38"/>
      <c r="K12" s="168"/>
      <c r="L12" s="169"/>
      <c r="M12" s="169"/>
      <c r="S12" s="171"/>
      <c r="T12" s="171"/>
    </row>
    <row r="13" spans="1:21" x14ac:dyDescent="0.15">
      <c r="A13" s="242">
        <v>4</v>
      </c>
      <c r="B13" s="172" t="s">
        <v>26</v>
      </c>
      <c r="G13" s="38"/>
      <c r="H13" s="172" t="s">
        <v>27</v>
      </c>
      <c r="I13" s="173">
        <f>I10+I11-I12</f>
        <v>76458909</v>
      </c>
      <c r="J13" s="174"/>
      <c r="K13" s="168"/>
      <c r="L13" s="169"/>
      <c r="M13" s="169"/>
      <c r="S13" s="171"/>
      <c r="T13" s="171"/>
    </row>
    <row r="14" spans="1:21" x14ac:dyDescent="0.15">
      <c r="A14" s="172" t="s">
        <v>80</v>
      </c>
      <c r="H14" s="172" t="s">
        <v>279</v>
      </c>
      <c r="I14" s="172"/>
      <c r="J14" s="172" t="s">
        <v>58</v>
      </c>
      <c r="K14" s="168"/>
      <c r="L14" s="169"/>
      <c r="M14" s="169"/>
      <c r="O14" s="170" t="s">
        <v>232</v>
      </c>
      <c r="S14" s="171"/>
      <c r="T14" s="171"/>
    </row>
    <row r="15" spans="1:21" x14ac:dyDescent="0.15">
      <c r="A15" s="576" t="s">
        <v>28</v>
      </c>
      <c r="B15" s="576"/>
      <c r="C15" s="576"/>
      <c r="D15" s="576"/>
      <c r="E15" s="576"/>
      <c r="F15" s="576"/>
      <c r="G15" s="576"/>
      <c r="H15" s="576"/>
      <c r="I15" s="242" t="s">
        <v>49</v>
      </c>
      <c r="K15" s="576" t="s">
        <v>81</v>
      </c>
      <c r="L15" s="576"/>
      <c r="M15" s="576"/>
      <c r="N15" s="576"/>
      <c r="O15" s="576"/>
      <c r="P15" s="241"/>
      <c r="Q15" s="572" t="s">
        <v>82</v>
      </c>
      <c r="R15" s="572"/>
      <c r="S15" s="572"/>
      <c r="T15" s="572"/>
      <c r="U15" s="572"/>
    </row>
    <row r="16" spans="1:21" x14ac:dyDescent="0.15">
      <c r="A16" s="494"/>
      <c r="B16" s="494"/>
      <c r="C16" s="494"/>
      <c r="D16" s="494"/>
      <c r="E16" s="494"/>
      <c r="F16" s="494"/>
      <c r="G16" s="494"/>
      <c r="H16" s="494"/>
      <c r="I16" s="494"/>
      <c r="K16" s="494"/>
      <c r="L16" s="494"/>
      <c r="M16" s="494"/>
      <c r="N16" s="494"/>
      <c r="O16" s="494"/>
      <c r="P16" s="496"/>
      <c r="Q16" s="496"/>
      <c r="R16" s="496"/>
      <c r="S16" s="496"/>
      <c r="T16" s="496"/>
      <c r="U16" s="496"/>
    </row>
    <row r="17" spans="1:255" x14ac:dyDescent="0.15">
      <c r="A17" s="494"/>
      <c r="B17" s="494"/>
      <c r="C17" s="494"/>
      <c r="D17" s="494"/>
      <c r="E17" s="494"/>
      <c r="F17" s="494"/>
      <c r="G17" s="494"/>
      <c r="H17" s="494"/>
      <c r="I17" s="494"/>
      <c r="K17" s="494"/>
      <c r="L17" s="494"/>
      <c r="M17" s="494"/>
      <c r="N17" s="494"/>
      <c r="O17" s="494"/>
      <c r="P17" s="496"/>
      <c r="Q17" s="496"/>
      <c r="R17" s="496"/>
      <c r="S17" s="496"/>
      <c r="T17" s="496"/>
      <c r="U17" s="496"/>
    </row>
    <row r="18" spans="1:255" s="310" customFormat="1" ht="29.25" customHeight="1" x14ac:dyDescent="0.15">
      <c r="A18" s="581" t="s">
        <v>271</v>
      </c>
      <c r="B18" s="581"/>
      <c r="C18" s="581"/>
      <c r="D18" s="581"/>
      <c r="E18" s="581"/>
      <c r="F18" s="581"/>
      <c r="G18" s="581"/>
      <c r="H18" s="581"/>
      <c r="I18" s="581"/>
      <c r="J18" s="581"/>
      <c r="K18" s="581"/>
      <c r="L18" s="581"/>
      <c r="M18" s="581"/>
      <c r="N18" s="581"/>
      <c r="O18" s="581"/>
      <c r="P18" s="581"/>
      <c r="Q18" s="581"/>
      <c r="R18" s="581"/>
      <c r="S18" s="581"/>
      <c r="T18" s="581"/>
      <c r="U18" s="581"/>
    </row>
    <row r="19" spans="1:255" ht="32.25" customHeight="1" x14ac:dyDescent="0.15">
      <c r="A19" s="581" t="s">
        <v>272</v>
      </c>
      <c r="B19" s="581"/>
      <c r="C19" s="581"/>
      <c r="D19" s="581"/>
      <c r="E19" s="581"/>
      <c r="F19" s="581"/>
      <c r="G19" s="581"/>
      <c r="H19" s="581"/>
      <c r="I19" s="581"/>
      <c r="J19" s="581"/>
      <c r="K19" s="581"/>
      <c r="L19" s="581"/>
      <c r="M19" s="581"/>
      <c r="N19" s="581"/>
      <c r="O19" s="581"/>
      <c r="P19" s="581"/>
      <c r="Q19" s="581"/>
      <c r="R19" s="581"/>
      <c r="S19" s="581"/>
      <c r="T19" s="581"/>
      <c r="U19" s="581"/>
    </row>
    <row r="20" spans="1:255" ht="20.25" customHeight="1" x14ac:dyDescent="0.15">
      <c r="A20" s="581" t="s">
        <v>273</v>
      </c>
      <c r="B20" s="581"/>
      <c r="C20" s="581"/>
      <c r="D20" s="581"/>
      <c r="E20" s="581"/>
      <c r="F20" s="581"/>
      <c r="G20" s="581"/>
      <c r="H20" s="581"/>
      <c r="I20" s="581"/>
      <c r="J20" s="581"/>
      <c r="K20" s="581"/>
      <c r="L20" s="581"/>
      <c r="M20" s="581"/>
      <c r="N20" s="581"/>
      <c r="O20" s="581"/>
      <c r="P20" s="581"/>
      <c r="Q20" s="581"/>
      <c r="R20" s="581"/>
      <c r="S20" s="581"/>
      <c r="T20" s="581"/>
      <c r="U20" s="581"/>
      <c r="X20" s="79" t="s">
        <v>269</v>
      </c>
    </row>
    <row r="21" spans="1:255" s="38" customFormat="1" ht="15" customHeight="1" x14ac:dyDescent="0.15">
      <c r="A21" s="575"/>
      <c r="B21" s="575"/>
      <c r="C21" s="575"/>
      <c r="D21" s="575"/>
      <c r="E21" s="575"/>
      <c r="F21" s="575"/>
      <c r="G21" s="575"/>
      <c r="H21" s="575"/>
      <c r="I21" s="242" t="s">
        <v>76</v>
      </c>
      <c r="J21" s="168"/>
      <c r="K21" s="572" t="s">
        <v>77</v>
      </c>
      <c r="L21" s="572"/>
      <c r="M21" s="572"/>
      <c r="N21" s="572"/>
      <c r="O21" s="572"/>
      <c r="P21" s="241"/>
      <c r="Q21" s="572" t="s">
        <v>78</v>
      </c>
      <c r="R21" s="572"/>
      <c r="S21" s="572"/>
      <c r="T21" s="572"/>
      <c r="U21" s="572"/>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BB21" s="79"/>
      <c r="BC21" s="79"/>
      <c r="BD21" s="79"/>
      <c r="BE21" s="79"/>
      <c r="BF21" s="79"/>
      <c r="BG21" s="79"/>
      <c r="BH21" s="79"/>
      <c r="BI21" s="79"/>
      <c r="BJ21" s="79"/>
      <c r="BK21" s="79"/>
      <c r="BL21" s="79"/>
      <c r="BM21" s="79"/>
      <c r="BN21" s="79"/>
      <c r="BO21" s="79"/>
      <c r="BP21" s="79"/>
      <c r="BQ21" s="79"/>
      <c r="BR21" s="79"/>
      <c r="BS21" s="79"/>
      <c r="BT21" s="79"/>
      <c r="BU21" s="79"/>
      <c r="BV21" s="79"/>
      <c r="BW21" s="79"/>
      <c r="BX21" s="79"/>
      <c r="BY21" s="79"/>
      <c r="BZ21" s="79"/>
      <c r="CA21" s="79"/>
      <c r="CB21" s="79"/>
      <c r="CC21" s="79"/>
      <c r="CD21" s="79"/>
      <c r="CE21" s="79"/>
      <c r="CF21" s="79"/>
      <c r="CG21" s="79"/>
      <c r="CH21" s="79"/>
      <c r="CI21" s="79"/>
      <c r="CJ21" s="79"/>
      <c r="CK21" s="79"/>
      <c r="CL21" s="79"/>
      <c r="CM21" s="79"/>
      <c r="CN21" s="79"/>
      <c r="CO21" s="79"/>
      <c r="CP21" s="79"/>
      <c r="CQ21" s="79"/>
      <c r="CR21" s="79"/>
      <c r="CS21" s="79"/>
      <c r="CT21" s="79"/>
      <c r="CU21" s="79"/>
      <c r="CV21" s="79"/>
      <c r="CW21" s="79"/>
      <c r="CX21" s="79"/>
      <c r="CY21" s="79"/>
      <c r="CZ21" s="79"/>
      <c r="DA21" s="79"/>
      <c r="DB21" s="79"/>
      <c r="DC21" s="79"/>
      <c r="DD21" s="79"/>
      <c r="DE21" s="79"/>
      <c r="DF21" s="79"/>
      <c r="DG21" s="79"/>
      <c r="DH21" s="79"/>
      <c r="DI21" s="79"/>
      <c r="DJ21" s="79"/>
      <c r="DK21" s="79"/>
      <c r="DL21" s="79"/>
      <c r="DM21" s="79"/>
      <c r="DN21" s="79"/>
      <c r="DO21" s="79"/>
      <c r="DP21" s="79"/>
      <c r="DQ21" s="79"/>
      <c r="DR21" s="79"/>
      <c r="DS21" s="79"/>
      <c r="DT21" s="79"/>
      <c r="DU21" s="79"/>
      <c r="DV21" s="79"/>
      <c r="DW21" s="79"/>
      <c r="DX21" s="79"/>
      <c r="DY21" s="79"/>
      <c r="DZ21" s="79"/>
      <c r="EA21" s="79"/>
      <c r="EB21" s="79"/>
      <c r="EC21" s="79"/>
      <c r="ED21" s="79"/>
      <c r="EE21" s="79"/>
      <c r="EF21" s="79"/>
      <c r="EG21" s="79"/>
      <c r="EH21" s="79"/>
      <c r="EI21" s="79"/>
      <c r="EJ21" s="79"/>
      <c r="EK21" s="79"/>
      <c r="EL21" s="79"/>
      <c r="EM21" s="79"/>
      <c r="EN21" s="79"/>
      <c r="EO21" s="79"/>
      <c r="EP21" s="79"/>
      <c r="EQ21" s="79"/>
      <c r="ER21" s="79"/>
      <c r="ES21" s="79"/>
      <c r="ET21" s="79"/>
      <c r="EU21" s="79"/>
      <c r="EV21" s="79"/>
      <c r="EW21" s="79"/>
      <c r="EX21" s="79"/>
      <c r="EY21" s="79"/>
      <c r="EZ21" s="79"/>
      <c r="FA21" s="79"/>
      <c r="FB21" s="79"/>
      <c r="FC21" s="79"/>
      <c r="FD21" s="79"/>
      <c r="FE21" s="79"/>
      <c r="FF21" s="79"/>
      <c r="FG21" s="79"/>
      <c r="FH21" s="79"/>
      <c r="FI21" s="79"/>
      <c r="FJ21" s="79"/>
      <c r="FK21" s="79"/>
      <c r="FL21" s="79"/>
      <c r="FM21" s="79"/>
      <c r="FN21" s="79"/>
      <c r="FO21" s="79"/>
      <c r="FP21" s="79"/>
      <c r="FQ21" s="79"/>
      <c r="FR21" s="79"/>
      <c r="FS21" s="79"/>
      <c r="FT21" s="79"/>
      <c r="FU21" s="79"/>
      <c r="FV21" s="79"/>
      <c r="FW21" s="79"/>
      <c r="FX21" s="79"/>
      <c r="FY21" s="79"/>
      <c r="FZ21" s="79"/>
      <c r="GA21" s="79"/>
      <c r="GB21" s="79"/>
      <c r="GC21" s="79"/>
      <c r="GD21" s="79"/>
      <c r="GE21" s="79"/>
      <c r="GF21" s="79"/>
      <c r="GG21" s="79"/>
      <c r="GH21" s="79"/>
      <c r="GI21" s="79"/>
      <c r="GJ21" s="79"/>
      <c r="GK21" s="79"/>
      <c r="GL21" s="79"/>
      <c r="GM21" s="79"/>
      <c r="GN21" s="79"/>
      <c r="GO21" s="79"/>
      <c r="GP21" s="79"/>
      <c r="GQ21" s="79"/>
      <c r="GR21" s="79"/>
      <c r="GS21" s="79"/>
      <c r="GT21" s="79"/>
      <c r="GU21" s="79"/>
      <c r="GV21" s="79"/>
      <c r="GW21" s="79"/>
      <c r="GX21" s="79"/>
      <c r="GY21" s="79"/>
      <c r="GZ21" s="79"/>
      <c r="HA21" s="79"/>
      <c r="HB21" s="79"/>
      <c r="HC21" s="79"/>
      <c r="HD21" s="79"/>
      <c r="HE21" s="79"/>
      <c r="HF21" s="79"/>
      <c r="HG21" s="79"/>
      <c r="HH21" s="79"/>
      <c r="HI21" s="79"/>
      <c r="HJ21" s="79"/>
      <c r="HK21" s="79"/>
      <c r="HL21" s="79"/>
      <c r="HM21" s="79"/>
      <c r="HN21" s="79"/>
      <c r="HO21" s="79"/>
      <c r="HP21" s="79"/>
      <c r="HQ21" s="79"/>
      <c r="HR21" s="79"/>
      <c r="HS21" s="79"/>
      <c r="HT21" s="79"/>
      <c r="HU21" s="79"/>
      <c r="HV21" s="79"/>
      <c r="HW21" s="79"/>
      <c r="HX21" s="79"/>
      <c r="HY21" s="79"/>
      <c r="HZ21" s="79"/>
      <c r="IA21" s="79"/>
      <c r="IB21" s="79"/>
      <c r="IC21" s="79"/>
      <c r="ID21" s="79"/>
      <c r="IE21" s="79"/>
      <c r="IF21" s="79"/>
      <c r="IG21" s="79"/>
      <c r="IH21" s="79"/>
      <c r="II21" s="79"/>
      <c r="IJ21" s="79"/>
      <c r="IK21" s="79"/>
      <c r="IL21" s="79"/>
      <c r="IM21" s="79"/>
      <c r="IN21" s="79"/>
      <c r="IO21" s="79"/>
      <c r="IP21" s="79"/>
      <c r="IQ21" s="79"/>
      <c r="IR21" s="79"/>
      <c r="IS21" s="79"/>
      <c r="IT21" s="79"/>
      <c r="IU21" s="79"/>
    </row>
    <row r="22" spans="1:255" s="38" customFormat="1" x14ac:dyDescent="0.15">
      <c r="A22" s="575"/>
      <c r="B22" s="575"/>
      <c r="C22" s="575"/>
      <c r="D22" s="575"/>
      <c r="E22" s="575"/>
      <c r="F22" s="575"/>
      <c r="G22" s="575"/>
      <c r="H22" s="575"/>
      <c r="I22" s="175" t="s">
        <v>83</v>
      </c>
      <c r="K22" s="576" t="s">
        <v>50</v>
      </c>
      <c r="L22" s="576"/>
      <c r="M22" s="576"/>
      <c r="N22" s="576"/>
      <c r="O22" s="576"/>
      <c r="P22" s="170"/>
      <c r="Q22" s="170"/>
      <c r="R22" s="170"/>
      <c r="S22" s="171"/>
      <c r="T22" s="171"/>
      <c r="U22" s="5"/>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BB22" s="79"/>
      <c r="BC22" s="79"/>
      <c r="BD22" s="79"/>
      <c r="BE22" s="79"/>
      <c r="BF22" s="79"/>
      <c r="BG22" s="79"/>
      <c r="BH22" s="79"/>
      <c r="BI22" s="79"/>
      <c r="BJ22" s="79"/>
      <c r="BK22" s="79"/>
      <c r="BL22" s="79"/>
      <c r="BM22" s="79"/>
      <c r="BN22" s="79"/>
      <c r="BO22" s="79"/>
      <c r="BP22" s="79"/>
      <c r="BQ22" s="79"/>
      <c r="BR22" s="79"/>
      <c r="BS22" s="79"/>
      <c r="BT22" s="79"/>
      <c r="BU22" s="79"/>
      <c r="BV22" s="79"/>
      <c r="BW22" s="79"/>
      <c r="BX22" s="79"/>
      <c r="BY22" s="79"/>
      <c r="BZ22" s="79"/>
      <c r="CA22" s="79"/>
      <c r="CB22" s="79"/>
      <c r="CC22" s="79"/>
      <c r="CD22" s="79"/>
      <c r="CE22" s="79"/>
      <c r="CF22" s="79"/>
      <c r="CG22" s="79"/>
      <c r="CH22" s="79"/>
      <c r="CI22" s="79"/>
      <c r="CJ22" s="79"/>
      <c r="CK22" s="79"/>
      <c r="CL22" s="79"/>
      <c r="CM22" s="79"/>
      <c r="CN22" s="79"/>
      <c r="CO22" s="79"/>
      <c r="CP22" s="79"/>
      <c r="CQ22" s="79"/>
      <c r="CR22" s="79"/>
      <c r="CS22" s="79"/>
      <c r="CT22" s="79"/>
      <c r="CU22" s="79"/>
      <c r="CV22" s="79"/>
      <c r="CW22" s="79"/>
      <c r="CX22" s="79"/>
      <c r="CY22" s="79"/>
      <c r="CZ22" s="79"/>
      <c r="DA22" s="79"/>
      <c r="DB22" s="79"/>
      <c r="DC22" s="79"/>
      <c r="DD22" s="79"/>
      <c r="DE22" s="79"/>
      <c r="DF22" s="79"/>
      <c r="DG22" s="79"/>
      <c r="DH22" s="79"/>
      <c r="DI22" s="79"/>
      <c r="DJ22" s="79"/>
      <c r="DK22" s="79"/>
      <c r="DL22" s="79"/>
      <c r="DM22" s="79"/>
      <c r="DN22" s="79"/>
      <c r="DO22" s="79"/>
      <c r="DP22" s="79"/>
      <c r="DQ22" s="79"/>
      <c r="DR22" s="79"/>
      <c r="DS22" s="79"/>
      <c r="DT22" s="79"/>
      <c r="DU22" s="79"/>
      <c r="DV22" s="79"/>
      <c r="DW22" s="79"/>
      <c r="DX22" s="79"/>
      <c r="DY22" s="79"/>
      <c r="DZ22" s="79"/>
      <c r="EA22" s="79"/>
      <c r="EB22" s="79"/>
      <c r="EC22" s="79"/>
      <c r="ED22" s="79"/>
      <c r="EE22" s="79"/>
      <c r="EF22" s="79"/>
      <c r="EG22" s="79"/>
      <c r="EH22" s="79"/>
      <c r="EI22" s="79"/>
      <c r="EJ22" s="79"/>
      <c r="EK22" s="79"/>
      <c r="EL22" s="79"/>
      <c r="EM22" s="79"/>
      <c r="EN22" s="79"/>
      <c r="EO22" s="79"/>
      <c r="EP22" s="79"/>
      <c r="EQ22" s="79"/>
      <c r="ER22" s="79"/>
      <c r="ES22" s="79"/>
      <c r="ET22" s="79"/>
      <c r="EU22" s="79"/>
      <c r="EV22" s="79"/>
      <c r="EW22" s="79"/>
      <c r="EX22" s="79"/>
      <c r="EY22" s="79"/>
      <c r="EZ22" s="79"/>
      <c r="FA22" s="79"/>
      <c r="FB22" s="79"/>
      <c r="FC22" s="79"/>
      <c r="FD22" s="79"/>
      <c r="FE22" s="79"/>
      <c r="FF22" s="79"/>
      <c r="FG22" s="79"/>
      <c r="FH22" s="79"/>
      <c r="FI22" s="79"/>
      <c r="FJ22" s="79"/>
      <c r="FK22" s="79"/>
      <c r="FL22" s="79"/>
      <c r="FM22" s="79"/>
      <c r="FN22" s="79"/>
      <c r="FO22" s="79"/>
      <c r="FP22" s="79"/>
      <c r="FQ22" s="79"/>
      <c r="FR22" s="79"/>
      <c r="FS22" s="79"/>
      <c r="FT22" s="79"/>
      <c r="FU22" s="79"/>
      <c r="FV22" s="79"/>
      <c r="FW22" s="79"/>
      <c r="FX22" s="79"/>
      <c r="FY22" s="79"/>
      <c r="FZ22" s="79"/>
      <c r="GA22" s="79"/>
      <c r="GB22" s="79"/>
      <c r="GC22" s="79"/>
      <c r="GD22" s="79"/>
      <c r="GE22" s="79"/>
      <c r="GF22" s="79"/>
      <c r="GG22" s="79"/>
      <c r="GH22" s="79"/>
      <c r="GI22" s="79"/>
      <c r="GJ22" s="79"/>
      <c r="GK22" s="79"/>
      <c r="GL22" s="79"/>
      <c r="GM22" s="79"/>
      <c r="GN22" s="79"/>
      <c r="GO22" s="79"/>
      <c r="GP22" s="79"/>
      <c r="GQ22" s="79"/>
      <c r="GR22" s="79"/>
      <c r="GS22" s="79"/>
      <c r="GT22" s="79"/>
      <c r="GU22" s="79"/>
      <c r="GV22" s="79"/>
      <c r="GW22" s="79"/>
      <c r="GX22" s="79"/>
      <c r="GY22" s="79"/>
      <c r="GZ22" s="79"/>
      <c r="HA22" s="79"/>
      <c r="HB22" s="79"/>
      <c r="HC22" s="79"/>
      <c r="HD22" s="79"/>
      <c r="HE22" s="79"/>
      <c r="HF22" s="79"/>
      <c r="HG22" s="79"/>
      <c r="HH22" s="79"/>
      <c r="HI22" s="79"/>
      <c r="HJ22" s="79"/>
      <c r="HK22" s="79"/>
      <c r="HL22" s="79"/>
      <c r="HM22" s="79"/>
      <c r="HN22" s="79"/>
      <c r="HO22" s="79"/>
      <c r="HP22" s="79"/>
      <c r="HQ22" s="79"/>
      <c r="HR22" s="79"/>
      <c r="HS22" s="79"/>
      <c r="HT22" s="79"/>
      <c r="HU22" s="79"/>
      <c r="HV22" s="79"/>
      <c r="HW22" s="79"/>
      <c r="HX22" s="79"/>
      <c r="HY22" s="79"/>
      <c r="HZ22" s="79"/>
      <c r="IA22" s="79"/>
      <c r="IB22" s="79"/>
      <c r="IC22" s="79"/>
      <c r="ID22" s="79"/>
      <c r="IE22" s="79"/>
      <c r="IF22" s="79"/>
      <c r="IG22" s="79"/>
      <c r="IH22" s="79"/>
      <c r="II22" s="79"/>
      <c r="IJ22" s="79"/>
      <c r="IK22" s="79"/>
      <c r="IL22" s="79"/>
      <c r="IM22" s="79"/>
      <c r="IN22" s="79"/>
      <c r="IO22" s="79"/>
      <c r="IP22" s="79"/>
      <c r="IQ22" s="79"/>
      <c r="IR22" s="79"/>
      <c r="IS22" s="79"/>
      <c r="IT22" s="79"/>
      <c r="IU22" s="79"/>
    </row>
    <row r="23" spans="1:255" s="38" customFormat="1" ht="23.25" customHeight="1" x14ac:dyDescent="0.15">
      <c r="A23" s="575"/>
      <c r="B23" s="575"/>
      <c r="C23" s="575"/>
      <c r="D23" s="575"/>
      <c r="E23" s="575"/>
      <c r="F23" s="575"/>
      <c r="G23" s="575"/>
      <c r="H23" s="575"/>
      <c r="I23" s="176"/>
      <c r="M23" s="169"/>
      <c r="N23" s="170"/>
      <c r="O23" s="170"/>
      <c r="P23" s="170"/>
      <c r="Q23" s="170"/>
      <c r="R23" s="170"/>
      <c r="S23" s="171"/>
      <c r="T23" s="171"/>
      <c r="U23" s="5"/>
      <c r="V23" s="79"/>
      <c r="W23" s="79"/>
      <c r="X23" s="79" t="s">
        <v>270</v>
      </c>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c r="BB23" s="79"/>
      <c r="BC23" s="79"/>
      <c r="BD23" s="79"/>
      <c r="BE23" s="79"/>
      <c r="BF23" s="79"/>
      <c r="BG23" s="79"/>
      <c r="BH23" s="79"/>
      <c r="BI23" s="79"/>
      <c r="BJ23" s="79"/>
      <c r="BK23" s="79"/>
      <c r="BL23" s="79"/>
      <c r="BM23" s="79"/>
      <c r="BN23" s="79"/>
      <c r="BO23" s="79"/>
      <c r="BP23" s="79"/>
      <c r="BQ23" s="79"/>
      <c r="BR23" s="79"/>
      <c r="BS23" s="79"/>
      <c r="BT23" s="79"/>
      <c r="BU23" s="79"/>
      <c r="BV23" s="79"/>
      <c r="BW23" s="79"/>
      <c r="BX23" s="79"/>
      <c r="BY23" s="79"/>
      <c r="BZ23" s="79"/>
      <c r="CA23" s="79"/>
      <c r="CB23" s="79"/>
      <c r="CC23" s="79"/>
      <c r="CD23" s="79"/>
      <c r="CE23" s="79"/>
      <c r="CF23" s="79"/>
      <c r="CG23" s="79"/>
      <c r="CH23" s="79"/>
      <c r="CI23" s="79"/>
      <c r="CJ23" s="79"/>
      <c r="CK23" s="79"/>
      <c r="CL23" s="79"/>
      <c r="CM23" s="79"/>
      <c r="CN23" s="79"/>
      <c r="CO23" s="79"/>
      <c r="CP23" s="79"/>
      <c r="CQ23" s="79"/>
      <c r="CR23" s="79"/>
      <c r="CS23" s="79"/>
      <c r="CT23" s="79"/>
      <c r="CU23" s="79"/>
      <c r="CV23" s="79"/>
      <c r="CW23" s="79"/>
      <c r="CX23" s="79"/>
      <c r="CY23" s="79"/>
      <c r="CZ23" s="79"/>
      <c r="DA23" s="79"/>
      <c r="DB23" s="79"/>
      <c r="DC23" s="79"/>
      <c r="DD23" s="79"/>
      <c r="DE23" s="79"/>
      <c r="DF23" s="79"/>
      <c r="DG23" s="79"/>
      <c r="DH23" s="79"/>
      <c r="DI23" s="79"/>
      <c r="DJ23" s="79"/>
      <c r="DK23" s="79"/>
      <c r="DL23" s="79"/>
      <c r="DM23" s="79"/>
      <c r="DN23" s="79"/>
      <c r="DO23" s="79"/>
      <c r="DP23" s="79"/>
      <c r="DQ23" s="79"/>
      <c r="DR23" s="79"/>
      <c r="DS23" s="79"/>
      <c r="DT23" s="79"/>
      <c r="DU23" s="79"/>
      <c r="DV23" s="79"/>
      <c r="DW23" s="79"/>
      <c r="DX23" s="79"/>
      <c r="DY23" s="79"/>
      <c r="DZ23" s="79"/>
      <c r="EA23" s="79"/>
      <c r="EB23" s="79"/>
      <c r="EC23" s="79"/>
      <c r="ED23" s="79"/>
      <c r="EE23" s="79"/>
      <c r="EF23" s="79"/>
      <c r="EG23" s="79"/>
      <c r="EH23" s="79"/>
      <c r="EI23" s="79"/>
      <c r="EJ23" s="79"/>
      <c r="EK23" s="79"/>
      <c r="EL23" s="79"/>
      <c r="EM23" s="79"/>
      <c r="EN23" s="79"/>
      <c r="EO23" s="79"/>
      <c r="EP23" s="79"/>
      <c r="EQ23" s="79"/>
      <c r="ER23" s="79"/>
      <c r="ES23" s="79"/>
      <c r="ET23" s="79"/>
      <c r="EU23" s="79"/>
      <c r="EV23" s="79"/>
      <c r="EW23" s="79"/>
      <c r="EX23" s="79"/>
      <c r="EY23" s="79"/>
      <c r="EZ23" s="79"/>
      <c r="FA23" s="79"/>
      <c r="FB23" s="79"/>
      <c r="FC23" s="79"/>
      <c r="FD23" s="79"/>
      <c r="FE23" s="79"/>
      <c r="FF23" s="79"/>
      <c r="FG23" s="79"/>
      <c r="FH23" s="79"/>
      <c r="FI23" s="79"/>
      <c r="FJ23" s="79"/>
      <c r="FK23" s="79"/>
      <c r="FL23" s="79"/>
      <c r="FM23" s="79"/>
      <c r="FN23" s="79"/>
      <c r="FO23" s="79"/>
      <c r="FP23" s="79"/>
      <c r="FQ23" s="79"/>
      <c r="FR23" s="79"/>
      <c r="FS23" s="79"/>
      <c r="FT23" s="79"/>
      <c r="FU23" s="79"/>
      <c r="FV23" s="79"/>
      <c r="FW23" s="79"/>
      <c r="FX23" s="79"/>
      <c r="FY23" s="79"/>
      <c r="FZ23" s="79"/>
      <c r="GA23" s="79"/>
      <c r="GB23" s="79"/>
      <c r="GC23" s="79"/>
      <c r="GD23" s="79"/>
      <c r="GE23" s="79"/>
      <c r="GF23" s="79"/>
      <c r="GG23" s="79"/>
      <c r="GH23" s="79"/>
      <c r="GI23" s="79"/>
      <c r="GJ23" s="79"/>
      <c r="GK23" s="79"/>
      <c r="GL23" s="79"/>
      <c r="GM23" s="79"/>
      <c r="GN23" s="79"/>
      <c r="GO23" s="79"/>
      <c r="GP23" s="79"/>
      <c r="GQ23" s="79"/>
      <c r="GR23" s="79"/>
      <c r="GS23" s="79"/>
      <c r="GT23" s="79"/>
      <c r="GU23" s="79"/>
      <c r="GV23" s="79"/>
      <c r="GW23" s="79"/>
      <c r="GX23" s="79"/>
      <c r="GY23" s="79"/>
      <c r="GZ23" s="79"/>
      <c r="HA23" s="79"/>
      <c r="HB23" s="79"/>
      <c r="HC23" s="79"/>
      <c r="HD23" s="79"/>
      <c r="HE23" s="79"/>
      <c r="HF23" s="79"/>
      <c r="HG23" s="79"/>
      <c r="HH23" s="79"/>
      <c r="HI23" s="79"/>
      <c r="HJ23" s="79"/>
      <c r="HK23" s="79"/>
      <c r="HL23" s="79"/>
      <c r="HM23" s="79"/>
      <c r="HN23" s="79"/>
      <c r="HO23" s="79"/>
      <c r="HP23" s="79"/>
      <c r="HQ23" s="79"/>
      <c r="HR23" s="79"/>
      <c r="HS23" s="79"/>
      <c r="HT23" s="79"/>
      <c r="HU23" s="79"/>
      <c r="HV23" s="79"/>
      <c r="HW23" s="79"/>
      <c r="HX23" s="79"/>
      <c r="HY23" s="79"/>
      <c r="HZ23" s="79"/>
      <c r="IA23" s="79"/>
      <c r="IB23" s="79"/>
      <c r="IC23" s="79"/>
      <c r="ID23" s="79"/>
      <c r="IE23" s="79"/>
      <c r="IF23" s="79"/>
      <c r="IG23" s="79"/>
      <c r="IH23" s="79"/>
      <c r="II23" s="79"/>
      <c r="IJ23" s="79"/>
      <c r="IK23" s="79"/>
      <c r="IL23" s="79"/>
      <c r="IM23" s="79"/>
      <c r="IN23" s="79"/>
      <c r="IO23" s="79"/>
      <c r="IP23" s="79"/>
      <c r="IQ23" s="79"/>
      <c r="IR23" s="79"/>
      <c r="IS23" s="79"/>
      <c r="IT23" s="79"/>
      <c r="IU23" s="79"/>
    </row>
    <row r="24" spans="1:255" s="38" customFormat="1" x14ac:dyDescent="0.15">
      <c r="G24" s="172"/>
      <c r="J24" s="576" t="s">
        <v>29</v>
      </c>
      <c r="K24" s="576"/>
      <c r="L24" s="576"/>
      <c r="M24" s="576"/>
      <c r="N24" s="576"/>
      <c r="O24" s="576"/>
      <c r="P24" s="576"/>
      <c r="Q24" s="170"/>
      <c r="R24" s="171"/>
      <c r="S24" s="171"/>
      <c r="T24" s="171"/>
      <c r="U24" s="5"/>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c r="BO24" s="79"/>
      <c r="BP24" s="79"/>
      <c r="BQ24" s="79"/>
      <c r="BR24" s="79"/>
      <c r="BS24" s="79"/>
      <c r="BT24" s="79"/>
      <c r="BU24" s="79"/>
      <c r="BV24" s="79"/>
      <c r="BW24" s="79"/>
      <c r="BX24" s="79"/>
      <c r="BY24" s="79"/>
      <c r="BZ24" s="79"/>
      <c r="CA24" s="79"/>
      <c r="CB24" s="79"/>
      <c r="CC24" s="79"/>
      <c r="CD24" s="79"/>
      <c r="CE24" s="79"/>
      <c r="CF24" s="79"/>
      <c r="CG24" s="79"/>
      <c r="CH24" s="79"/>
      <c r="CI24" s="79"/>
      <c r="CJ24" s="79"/>
      <c r="CK24" s="79"/>
      <c r="CL24" s="79"/>
      <c r="CM24" s="79"/>
      <c r="CN24" s="79"/>
      <c r="CO24" s="79"/>
      <c r="CP24" s="79"/>
      <c r="CQ24" s="79"/>
      <c r="CR24" s="79"/>
      <c r="CS24" s="79"/>
      <c r="CT24" s="79"/>
      <c r="CU24" s="79"/>
      <c r="CV24" s="79"/>
      <c r="CW24" s="79"/>
      <c r="CX24" s="79"/>
      <c r="CY24" s="79"/>
      <c r="CZ24" s="79"/>
      <c r="DA24" s="79"/>
      <c r="DB24" s="79"/>
      <c r="DC24" s="79"/>
      <c r="DD24" s="79"/>
      <c r="DE24" s="79"/>
      <c r="DF24" s="79"/>
      <c r="DG24" s="79"/>
      <c r="DH24" s="79"/>
      <c r="DI24" s="79"/>
      <c r="DJ24" s="79"/>
      <c r="DK24" s="79"/>
      <c r="DL24" s="79"/>
      <c r="DM24" s="79"/>
      <c r="DN24" s="79"/>
      <c r="DO24" s="79"/>
      <c r="DP24" s="79"/>
      <c r="DQ24" s="79"/>
      <c r="DR24" s="79"/>
      <c r="DS24" s="79"/>
      <c r="DT24" s="79"/>
      <c r="DU24" s="79"/>
      <c r="DV24" s="79"/>
      <c r="DW24" s="79"/>
      <c r="DX24" s="79"/>
      <c r="DY24" s="79"/>
      <c r="DZ24" s="79"/>
      <c r="EA24" s="79"/>
      <c r="EB24" s="79"/>
      <c r="EC24" s="79"/>
      <c r="ED24" s="79"/>
      <c r="EE24" s="79"/>
      <c r="EF24" s="79"/>
      <c r="EG24" s="79"/>
      <c r="EH24" s="79"/>
      <c r="EI24" s="79"/>
      <c r="EJ24" s="79"/>
      <c r="EK24" s="79"/>
      <c r="EL24" s="79"/>
      <c r="EM24" s="79"/>
      <c r="EN24" s="79"/>
      <c r="EO24" s="79"/>
      <c r="EP24" s="79"/>
      <c r="EQ24" s="79"/>
      <c r="ER24" s="79"/>
      <c r="ES24" s="79"/>
      <c r="ET24" s="79"/>
      <c r="EU24" s="79"/>
      <c r="EV24" s="79"/>
      <c r="EW24" s="79"/>
      <c r="EX24" s="79"/>
      <c r="EY24" s="79"/>
      <c r="EZ24" s="79"/>
      <c r="FA24" s="79"/>
      <c r="FB24" s="79"/>
      <c r="FC24" s="79"/>
      <c r="FD24" s="79"/>
      <c r="FE24" s="79"/>
      <c r="FF24" s="79"/>
      <c r="FG24" s="79"/>
      <c r="FH24" s="79"/>
      <c r="FI24" s="79"/>
      <c r="FJ24" s="79"/>
      <c r="FK24" s="79"/>
      <c r="FL24" s="79"/>
      <c r="FM24" s="79"/>
      <c r="FN24" s="79"/>
      <c r="FO24" s="79"/>
      <c r="FP24" s="79"/>
      <c r="FQ24" s="79"/>
      <c r="FR24" s="79"/>
      <c r="FS24" s="79"/>
      <c r="FT24" s="79"/>
      <c r="FU24" s="79"/>
      <c r="FV24" s="79"/>
      <c r="FW24" s="79"/>
      <c r="FX24" s="79"/>
      <c r="FY24" s="79"/>
      <c r="FZ24" s="79"/>
      <c r="GA24" s="79"/>
      <c r="GB24" s="79"/>
      <c r="GC24" s="79"/>
      <c r="GD24" s="79"/>
      <c r="GE24" s="79"/>
      <c r="GF24" s="79"/>
      <c r="GG24" s="79"/>
      <c r="GH24" s="79"/>
      <c r="GI24" s="79"/>
      <c r="GJ24" s="79"/>
      <c r="GK24" s="79"/>
      <c r="GL24" s="79"/>
      <c r="GM24" s="79"/>
      <c r="GN24" s="79"/>
      <c r="GO24" s="79"/>
      <c r="GP24" s="79"/>
      <c r="GQ24" s="79"/>
      <c r="GR24" s="79"/>
      <c r="GS24" s="79"/>
      <c r="GT24" s="79"/>
      <c r="GU24" s="79"/>
      <c r="GV24" s="79"/>
      <c r="GW24" s="79"/>
      <c r="GX24" s="79"/>
      <c r="GY24" s="79"/>
      <c r="GZ24" s="79"/>
      <c r="HA24" s="79"/>
      <c r="HB24" s="79"/>
      <c r="HC24" s="79"/>
      <c r="HD24" s="79"/>
      <c r="HE24" s="79"/>
      <c r="HF24" s="79"/>
      <c r="HG24" s="79"/>
      <c r="HH24" s="79"/>
      <c r="HI24" s="79"/>
      <c r="HJ24" s="79"/>
      <c r="HK24" s="79"/>
      <c r="HL24" s="79"/>
      <c r="HM24" s="79"/>
      <c r="HN24" s="79"/>
      <c r="HO24" s="79"/>
      <c r="HP24" s="79"/>
      <c r="HQ24" s="79"/>
      <c r="HR24" s="79"/>
      <c r="HS24" s="79"/>
      <c r="HT24" s="79"/>
      <c r="HU24" s="79"/>
      <c r="HV24" s="79"/>
      <c r="HW24" s="79"/>
      <c r="HX24" s="79"/>
      <c r="HY24" s="79"/>
      <c r="HZ24" s="79"/>
      <c r="IA24" s="79"/>
      <c r="IB24" s="79"/>
      <c r="IC24" s="79"/>
      <c r="ID24" s="79"/>
      <c r="IE24" s="79"/>
      <c r="IF24" s="79"/>
      <c r="IG24" s="79"/>
      <c r="IH24" s="79"/>
      <c r="II24" s="79"/>
      <c r="IJ24" s="79"/>
      <c r="IK24" s="79"/>
      <c r="IL24" s="79"/>
      <c r="IM24" s="79"/>
      <c r="IN24" s="79"/>
      <c r="IO24" s="79"/>
      <c r="IP24" s="79"/>
      <c r="IQ24" s="79"/>
      <c r="IR24" s="79"/>
      <c r="IS24" s="79"/>
      <c r="IT24" s="79"/>
      <c r="IU24" s="79"/>
    </row>
    <row r="25" spans="1:255" s="38" customFormat="1" x14ac:dyDescent="0.15">
      <c r="A25" s="172"/>
      <c r="G25" s="172"/>
      <c r="J25" s="577" t="s">
        <v>155</v>
      </c>
      <c r="K25" s="576"/>
      <c r="L25" s="576"/>
      <c r="M25" s="576"/>
      <c r="N25" s="576"/>
      <c r="O25" s="576"/>
      <c r="P25" s="576"/>
      <c r="Q25" s="170"/>
      <c r="R25" s="171"/>
      <c r="S25" s="171"/>
      <c r="T25" s="171"/>
      <c r="U25" s="5"/>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c r="BB25" s="79"/>
      <c r="BC25" s="79"/>
      <c r="BD25" s="79"/>
      <c r="BE25" s="79"/>
      <c r="BF25" s="79"/>
      <c r="BG25" s="79"/>
      <c r="BH25" s="79"/>
      <c r="BI25" s="79"/>
      <c r="BJ25" s="79"/>
      <c r="BK25" s="79"/>
      <c r="BL25" s="79"/>
      <c r="BM25" s="79"/>
      <c r="BN25" s="79"/>
      <c r="BO25" s="79"/>
      <c r="BP25" s="79"/>
      <c r="BQ25" s="79"/>
      <c r="BR25" s="79"/>
      <c r="BS25" s="79"/>
      <c r="BT25" s="79"/>
      <c r="BU25" s="79"/>
      <c r="BV25" s="79"/>
      <c r="BW25" s="79"/>
      <c r="BX25" s="79"/>
      <c r="BY25" s="79"/>
      <c r="BZ25" s="79"/>
      <c r="CA25" s="79"/>
      <c r="CB25" s="79"/>
      <c r="CC25" s="79"/>
      <c r="CD25" s="79"/>
      <c r="CE25" s="79"/>
      <c r="CF25" s="79"/>
      <c r="CG25" s="79"/>
      <c r="CH25" s="79"/>
      <c r="CI25" s="79"/>
      <c r="CJ25" s="79"/>
      <c r="CK25" s="79"/>
      <c r="CL25" s="79"/>
      <c r="CM25" s="79"/>
      <c r="CN25" s="79"/>
      <c r="CO25" s="79"/>
      <c r="CP25" s="79"/>
      <c r="CQ25" s="79"/>
      <c r="CR25" s="79"/>
      <c r="CS25" s="79"/>
      <c r="CT25" s="79"/>
      <c r="CU25" s="79"/>
      <c r="CV25" s="79"/>
      <c r="CW25" s="79"/>
      <c r="CX25" s="79"/>
      <c r="CY25" s="79"/>
      <c r="CZ25" s="79"/>
      <c r="DA25" s="79"/>
      <c r="DB25" s="79"/>
      <c r="DC25" s="79"/>
      <c r="DD25" s="79"/>
      <c r="DE25" s="79"/>
      <c r="DF25" s="79"/>
      <c r="DG25" s="79"/>
      <c r="DH25" s="79"/>
      <c r="DI25" s="79"/>
      <c r="DJ25" s="79"/>
      <c r="DK25" s="79"/>
      <c r="DL25" s="79"/>
      <c r="DM25" s="79"/>
      <c r="DN25" s="79"/>
      <c r="DO25" s="79"/>
      <c r="DP25" s="79"/>
      <c r="DQ25" s="79"/>
      <c r="DR25" s="79"/>
      <c r="DS25" s="79"/>
      <c r="DT25" s="79"/>
      <c r="DU25" s="79"/>
      <c r="DV25" s="79"/>
      <c r="DW25" s="79"/>
      <c r="DX25" s="79"/>
      <c r="DY25" s="79"/>
      <c r="DZ25" s="79"/>
      <c r="EA25" s="79"/>
      <c r="EB25" s="79"/>
      <c r="EC25" s="79"/>
      <c r="ED25" s="79"/>
      <c r="EE25" s="79"/>
      <c r="EF25" s="79"/>
      <c r="EG25" s="79"/>
      <c r="EH25" s="79"/>
      <c r="EI25" s="79"/>
      <c r="EJ25" s="79"/>
      <c r="EK25" s="79"/>
      <c r="EL25" s="79"/>
      <c r="EM25" s="79"/>
      <c r="EN25" s="79"/>
      <c r="EO25" s="79"/>
      <c r="EP25" s="79"/>
      <c r="EQ25" s="79"/>
      <c r="ER25" s="79"/>
      <c r="ES25" s="79"/>
      <c r="ET25" s="79"/>
      <c r="EU25" s="79"/>
      <c r="EV25" s="79"/>
      <c r="EW25" s="79"/>
      <c r="EX25" s="79"/>
      <c r="EY25" s="79"/>
      <c r="EZ25" s="79"/>
      <c r="FA25" s="79"/>
      <c r="FB25" s="79"/>
      <c r="FC25" s="79"/>
      <c r="FD25" s="79"/>
      <c r="FE25" s="79"/>
      <c r="FF25" s="79"/>
      <c r="FG25" s="79"/>
      <c r="FH25" s="79"/>
      <c r="FI25" s="79"/>
      <c r="FJ25" s="79"/>
      <c r="FK25" s="79"/>
      <c r="FL25" s="79"/>
      <c r="FM25" s="79"/>
      <c r="FN25" s="79"/>
      <c r="FO25" s="79"/>
      <c r="FP25" s="79"/>
      <c r="FQ25" s="79"/>
      <c r="FR25" s="79"/>
      <c r="FS25" s="79"/>
      <c r="FT25" s="79"/>
      <c r="FU25" s="79"/>
      <c r="FV25" s="79"/>
      <c r="FW25" s="79"/>
      <c r="FX25" s="79"/>
      <c r="FY25" s="79"/>
      <c r="FZ25" s="79"/>
      <c r="GA25" s="79"/>
      <c r="GB25" s="79"/>
      <c r="GC25" s="79"/>
      <c r="GD25" s="79"/>
      <c r="GE25" s="79"/>
      <c r="GF25" s="79"/>
      <c r="GG25" s="79"/>
      <c r="GH25" s="79"/>
      <c r="GI25" s="79"/>
      <c r="GJ25" s="79"/>
      <c r="GK25" s="79"/>
      <c r="GL25" s="79"/>
      <c r="GM25" s="79"/>
      <c r="GN25" s="79"/>
      <c r="GO25" s="79"/>
      <c r="GP25" s="79"/>
      <c r="GQ25" s="79"/>
      <c r="GR25" s="79"/>
      <c r="GS25" s="79"/>
      <c r="GT25" s="79"/>
      <c r="GU25" s="79"/>
      <c r="GV25" s="79"/>
      <c r="GW25" s="79"/>
      <c r="GX25" s="79"/>
      <c r="GY25" s="79"/>
      <c r="GZ25" s="79"/>
      <c r="HA25" s="79"/>
      <c r="HB25" s="79"/>
      <c r="HC25" s="79"/>
      <c r="HD25" s="79"/>
      <c r="HE25" s="79"/>
      <c r="HF25" s="79"/>
      <c r="HG25" s="79"/>
      <c r="HH25" s="79"/>
      <c r="HI25" s="79"/>
      <c r="HJ25" s="79"/>
      <c r="HK25" s="79"/>
      <c r="HL25" s="79"/>
      <c r="HM25" s="79"/>
      <c r="HN25" s="79"/>
      <c r="HO25" s="79"/>
      <c r="HP25" s="79"/>
      <c r="HQ25" s="79"/>
      <c r="HR25" s="79"/>
      <c r="HS25" s="79"/>
      <c r="HT25" s="79"/>
      <c r="HU25" s="79"/>
      <c r="HV25" s="79"/>
      <c r="HW25" s="79"/>
      <c r="HX25" s="79"/>
      <c r="HY25" s="79"/>
      <c r="HZ25" s="79"/>
      <c r="IA25" s="79"/>
      <c r="IB25" s="79"/>
      <c r="IC25" s="79"/>
      <c r="ID25" s="79"/>
      <c r="IE25" s="79"/>
      <c r="IF25" s="79"/>
      <c r="IG25" s="79"/>
      <c r="IH25" s="79"/>
      <c r="II25" s="79"/>
      <c r="IJ25" s="79"/>
      <c r="IK25" s="79"/>
      <c r="IL25" s="79"/>
      <c r="IM25" s="79"/>
      <c r="IN25" s="79"/>
      <c r="IO25" s="79"/>
      <c r="IP25" s="79"/>
      <c r="IQ25" s="79"/>
      <c r="IR25" s="79"/>
      <c r="IS25" s="79"/>
      <c r="IT25" s="79"/>
      <c r="IU25" s="79"/>
    </row>
    <row r="26" spans="1:255" x14ac:dyDescent="0.15">
      <c r="A26" s="570" t="s">
        <v>16</v>
      </c>
      <c r="B26" s="578"/>
      <c r="C26" s="578"/>
      <c r="D26" s="578"/>
      <c r="E26" s="578"/>
      <c r="F26" s="578"/>
      <c r="G26" s="578"/>
      <c r="H26" s="578"/>
      <c r="I26" s="571"/>
      <c r="J26" s="570" t="s">
        <v>17</v>
      </c>
      <c r="K26" s="578"/>
      <c r="L26" s="578"/>
      <c r="M26" s="578"/>
      <c r="N26" s="578"/>
      <c r="O26" s="578"/>
      <c r="P26" s="578"/>
      <c r="Q26" s="578"/>
      <c r="R26" s="578"/>
      <c r="S26" s="578"/>
      <c r="T26" s="578"/>
      <c r="U26" s="571"/>
    </row>
    <row r="27" spans="1:255" ht="26.25" x14ac:dyDescent="0.15">
      <c r="A27" s="570" t="s">
        <v>9</v>
      </c>
      <c r="B27" s="578"/>
      <c r="C27" s="578"/>
      <c r="D27" s="578"/>
      <c r="E27" s="578"/>
      <c r="F27" s="578"/>
      <c r="G27" s="570" t="s">
        <v>2</v>
      </c>
      <c r="H27" s="571"/>
      <c r="I27" s="311" t="s">
        <v>106</v>
      </c>
      <c r="J27" s="570" t="s">
        <v>9</v>
      </c>
      <c r="K27" s="579"/>
      <c r="L27" s="579"/>
      <c r="M27" s="579"/>
      <c r="N27" s="579"/>
      <c r="O27" s="579"/>
      <c r="P27" s="579"/>
      <c r="Q27" s="579"/>
      <c r="R27" s="579"/>
      <c r="S27" s="580"/>
      <c r="T27" s="311" t="s">
        <v>2</v>
      </c>
      <c r="U27" s="312" t="s">
        <v>18</v>
      </c>
      <c r="V27" s="38"/>
    </row>
    <row r="28" spans="1:255" ht="15" customHeight="1" x14ac:dyDescent="0.15">
      <c r="A28" s="313"/>
      <c r="B28" s="314"/>
      <c r="C28" s="314"/>
      <c r="D28" s="314"/>
      <c r="E28" s="314"/>
      <c r="F28" s="314"/>
      <c r="G28" s="573"/>
      <c r="H28" s="574"/>
      <c r="I28" s="315"/>
      <c r="J28" s="316"/>
      <c r="K28" s="239"/>
      <c r="L28" s="239"/>
      <c r="M28" s="239"/>
      <c r="N28" s="239"/>
      <c r="O28" s="239"/>
      <c r="P28" s="239"/>
      <c r="Q28" s="239"/>
      <c r="R28" s="239"/>
      <c r="S28" s="239"/>
      <c r="T28" s="22"/>
      <c r="U28" s="317"/>
    </row>
    <row r="29" spans="1:255" ht="57.75" customHeight="1" x14ac:dyDescent="0.15">
      <c r="A29" s="318"/>
      <c r="B29" s="319">
        <v>4</v>
      </c>
      <c r="C29" s="319">
        <v>1</v>
      </c>
      <c r="D29" s="319">
        <v>4</v>
      </c>
      <c r="E29" s="319"/>
      <c r="F29" s="319"/>
      <c r="G29" s="567" t="s">
        <v>101</v>
      </c>
      <c r="H29" s="568"/>
      <c r="I29" s="320">
        <f>I11</f>
        <v>100521000</v>
      </c>
      <c r="J29" s="86">
        <v>1</v>
      </c>
      <c r="K29" s="288" t="s">
        <v>34</v>
      </c>
      <c r="L29" s="288" t="s">
        <v>33</v>
      </c>
      <c r="M29" s="86">
        <v>38</v>
      </c>
      <c r="N29" s="288" t="s">
        <v>41</v>
      </c>
      <c r="O29" s="68">
        <v>5</v>
      </c>
      <c r="P29" s="111">
        <v>2</v>
      </c>
      <c r="Q29" s="111"/>
      <c r="R29" s="111"/>
      <c r="S29" s="111"/>
      <c r="T29" s="164" t="s">
        <v>31</v>
      </c>
      <c r="U29" s="70">
        <v>203572220</v>
      </c>
    </row>
    <row r="30" spans="1:255" ht="31.5" customHeight="1" x14ac:dyDescent="0.15">
      <c r="A30" s="318"/>
      <c r="B30" s="319">
        <v>4</v>
      </c>
      <c r="C30" s="319">
        <v>1</v>
      </c>
      <c r="D30" s="319">
        <v>4</v>
      </c>
      <c r="E30" s="319">
        <v>16</v>
      </c>
      <c r="F30" s="319"/>
      <c r="G30" s="567" t="s">
        <v>102</v>
      </c>
      <c r="H30" s="568"/>
      <c r="I30" s="320">
        <f>I29</f>
        <v>100521000</v>
      </c>
      <c r="J30" s="86">
        <v>1</v>
      </c>
      <c r="K30" s="288" t="s">
        <v>34</v>
      </c>
      <c r="L30" s="288" t="s">
        <v>33</v>
      </c>
      <c r="M30" s="86">
        <v>38</v>
      </c>
      <c r="N30" s="288" t="s">
        <v>41</v>
      </c>
      <c r="O30" s="68">
        <v>5</v>
      </c>
      <c r="P30" s="111">
        <v>2</v>
      </c>
      <c r="Q30" s="89">
        <v>1</v>
      </c>
      <c r="R30" s="111"/>
      <c r="S30" s="111"/>
      <c r="T30" s="164" t="s">
        <v>32</v>
      </c>
      <c r="U30" s="70">
        <v>119517120</v>
      </c>
    </row>
    <row r="31" spans="1:255" ht="47.25" customHeight="1" x14ac:dyDescent="0.15">
      <c r="A31" s="318"/>
      <c r="B31" s="319">
        <v>4</v>
      </c>
      <c r="C31" s="319">
        <v>1</v>
      </c>
      <c r="D31" s="319">
        <v>4</v>
      </c>
      <c r="E31" s="319">
        <v>16</v>
      </c>
      <c r="F31" s="321" t="s">
        <v>35</v>
      </c>
      <c r="G31" s="567" t="s">
        <v>103</v>
      </c>
      <c r="H31" s="568"/>
      <c r="I31" s="320">
        <f>I30</f>
        <v>100521000</v>
      </c>
      <c r="J31" s="86">
        <v>1</v>
      </c>
      <c r="K31" s="288" t="s">
        <v>34</v>
      </c>
      <c r="L31" s="288" t="s">
        <v>33</v>
      </c>
      <c r="M31" s="86">
        <v>38</v>
      </c>
      <c r="N31" s="288" t="s">
        <v>41</v>
      </c>
      <c r="O31" s="68" t="s">
        <v>124</v>
      </c>
      <c r="P31" s="111" t="s">
        <v>95</v>
      </c>
      <c r="Q31" s="89" t="s">
        <v>95</v>
      </c>
      <c r="R31" s="111"/>
      <c r="S31" s="111"/>
      <c r="T31" s="71" t="s">
        <v>40</v>
      </c>
      <c r="U31" s="70">
        <v>49055100</v>
      </c>
    </row>
    <row r="32" spans="1:255" ht="26.25" customHeight="1" x14ac:dyDescent="0.15">
      <c r="A32" s="322"/>
      <c r="B32" s="323"/>
      <c r="C32" s="323"/>
      <c r="D32" s="323"/>
      <c r="E32" s="323"/>
      <c r="F32" s="323"/>
      <c r="G32" s="322"/>
      <c r="H32" s="324"/>
      <c r="I32" s="320"/>
      <c r="J32" s="86">
        <v>1</v>
      </c>
      <c r="K32" s="288" t="s">
        <v>34</v>
      </c>
      <c r="L32" s="288" t="s">
        <v>33</v>
      </c>
      <c r="M32" s="86">
        <v>38</v>
      </c>
      <c r="N32" s="288" t="s">
        <v>41</v>
      </c>
      <c r="O32" s="68" t="s">
        <v>124</v>
      </c>
      <c r="P32" s="111" t="s">
        <v>95</v>
      </c>
      <c r="Q32" s="89" t="s">
        <v>96</v>
      </c>
      <c r="R32" s="111"/>
      <c r="S32" s="111"/>
      <c r="T32" s="71" t="s">
        <v>86</v>
      </c>
      <c r="U32" s="70">
        <v>35000000</v>
      </c>
    </row>
    <row r="33" spans="1:23" ht="12.95" customHeight="1" x14ac:dyDescent="0.15">
      <c r="A33" s="284"/>
      <c r="B33" s="285"/>
      <c r="C33" s="285"/>
      <c r="D33" s="120"/>
      <c r="E33" s="120"/>
      <c r="F33" s="120"/>
      <c r="G33" s="284"/>
      <c r="H33" s="286"/>
      <c r="I33" s="287"/>
      <c r="J33" s="284"/>
      <c r="K33" s="285"/>
      <c r="L33" s="285"/>
      <c r="M33" s="120"/>
      <c r="N33" s="120"/>
      <c r="O33" s="118"/>
      <c r="P33" s="125"/>
      <c r="Q33" s="123"/>
      <c r="R33" s="125"/>
      <c r="S33" s="125"/>
      <c r="T33" s="94"/>
      <c r="U33" s="64"/>
    </row>
    <row r="34" spans="1:23" s="79" customFormat="1" x14ac:dyDescent="0.15">
      <c r="A34" s="284"/>
      <c r="B34" s="285"/>
      <c r="C34" s="285"/>
      <c r="D34" s="120"/>
      <c r="E34" s="120"/>
      <c r="F34" s="120"/>
      <c r="G34" s="284"/>
      <c r="H34" s="286"/>
      <c r="I34" s="287"/>
      <c r="J34" s="86">
        <v>1</v>
      </c>
      <c r="K34" s="288" t="s">
        <v>34</v>
      </c>
      <c r="L34" s="288" t="s">
        <v>33</v>
      </c>
      <c r="M34" s="86">
        <v>38</v>
      </c>
      <c r="N34" s="288" t="s">
        <v>41</v>
      </c>
      <c r="O34" s="86">
        <v>5</v>
      </c>
      <c r="P34" s="87">
        <v>2</v>
      </c>
      <c r="Q34" s="87">
        <v>1</v>
      </c>
      <c r="R34" s="87"/>
      <c r="S34" s="111"/>
      <c r="T34" s="164" t="s">
        <v>32</v>
      </c>
      <c r="U34" s="119">
        <v>119517120</v>
      </c>
    </row>
    <row r="35" spans="1:23" s="79" customFormat="1" x14ac:dyDescent="0.15">
      <c r="A35" s="284"/>
      <c r="B35" s="285"/>
      <c r="C35" s="285"/>
      <c r="D35" s="120"/>
      <c r="E35" s="120"/>
      <c r="F35" s="120"/>
      <c r="G35" s="284"/>
      <c r="H35" s="289"/>
      <c r="I35" s="287"/>
      <c r="J35" s="290">
        <v>1</v>
      </c>
      <c r="K35" s="291" t="s">
        <v>34</v>
      </c>
      <c r="L35" s="291" t="s">
        <v>33</v>
      </c>
      <c r="M35" s="290">
        <v>38</v>
      </c>
      <c r="N35" s="291" t="s">
        <v>41</v>
      </c>
      <c r="O35" s="290">
        <v>5</v>
      </c>
      <c r="P35" s="292">
        <v>2</v>
      </c>
      <c r="Q35" s="293">
        <v>1</v>
      </c>
      <c r="R35" s="292" t="s">
        <v>38</v>
      </c>
      <c r="S35" s="294" t="s">
        <v>33</v>
      </c>
      <c r="T35" s="50" t="s">
        <v>39</v>
      </c>
      <c r="U35" s="460">
        <v>119517120</v>
      </c>
    </row>
    <row r="36" spans="1:23" s="79" customFormat="1" x14ac:dyDescent="0.15">
      <c r="A36" s="284"/>
      <c r="B36" s="285"/>
      <c r="C36" s="285"/>
      <c r="D36" s="120"/>
      <c r="E36" s="120"/>
      <c r="F36" s="120"/>
      <c r="G36" s="284"/>
      <c r="H36" s="289"/>
      <c r="I36" s="287"/>
      <c r="J36" s="60">
        <v>1</v>
      </c>
      <c r="K36" s="295" t="s">
        <v>34</v>
      </c>
      <c r="L36" s="295" t="s">
        <v>33</v>
      </c>
      <c r="M36" s="60">
        <v>38</v>
      </c>
      <c r="N36" s="295" t="s">
        <v>41</v>
      </c>
      <c r="O36" s="39">
        <v>5</v>
      </c>
      <c r="P36" s="66">
        <v>2</v>
      </c>
      <c r="Q36" s="66">
        <v>1</v>
      </c>
      <c r="R36" s="66" t="s">
        <v>38</v>
      </c>
      <c r="S36" s="66" t="s">
        <v>33</v>
      </c>
      <c r="T36" s="94" t="s">
        <v>187</v>
      </c>
      <c r="U36" s="460">
        <v>119517120</v>
      </c>
    </row>
    <row r="37" spans="1:23" s="79" customFormat="1" x14ac:dyDescent="0.15">
      <c r="A37" s="284"/>
      <c r="B37" s="285"/>
      <c r="C37" s="285"/>
      <c r="D37" s="120"/>
      <c r="E37" s="120"/>
      <c r="F37" s="120"/>
      <c r="G37" s="284"/>
      <c r="H37" s="286"/>
      <c r="I37" s="287"/>
      <c r="J37" s="60"/>
      <c r="K37" s="295"/>
      <c r="L37" s="295"/>
      <c r="M37" s="60"/>
      <c r="N37" s="295"/>
      <c r="O37" s="39"/>
      <c r="P37" s="66"/>
      <c r="Q37" s="66"/>
      <c r="R37" s="66"/>
      <c r="S37" s="66"/>
      <c r="T37" s="94"/>
      <c r="U37" s="64"/>
    </row>
    <row r="38" spans="1:23" s="79" customFormat="1" x14ac:dyDescent="0.15">
      <c r="A38" s="284"/>
      <c r="B38" s="285"/>
      <c r="C38" s="285"/>
      <c r="D38" s="120"/>
      <c r="E38" s="120"/>
      <c r="F38" s="120"/>
      <c r="G38" s="284"/>
      <c r="H38" s="289"/>
      <c r="I38" s="287"/>
      <c r="J38" s="86">
        <v>1</v>
      </c>
      <c r="K38" s="288" t="s">
        <v>34</v>
      </c>
      <c r="L38" s="288" t="s">
        <v>33</v>
      </c>
      <c r="M38" s="86">
        <v>38</v>
      </c>
      <c r="N38" s="86" t="s">
        <v>41</v>
      </c>
      <c r="O38" s="68" t="s">
        <v>124</v>
      </c>
      <c r="P38" s="69" t="s">
        <v>95</v>
      </c>
      <c r="Q38" s="69" t="s">
        <v>95</v>
      </c>
      <c r="R38" s="69"/>
      <c r="S38" s="69"/>
      <c r="T38" s="71" t="s">
        <v>40</v>
      </c>
      <c r="U38" s="119">
        <v>49055100</v>
      </c>
    </row>
    <row r="39" spans="1:23" s="79" customFormat="1" x14ac:dyDescent="0.15">
      <c r="A39" s="284"/>
      <c r="B39" s="285"/>
      <c r="C39" s="285"/>
      <c r="D39" s="120"/>
      <c r="E39" s="120"/>
      <c r="F39" s="120"/>
      <c r="G39" s="284"/>
      <c r="H39" s="289"/>
      <c r="I39" s="287"/>
      <c r="J39" s="86">
        <v>1</v>
      </c>
      <c r="K39" s="288" t="s">
        <v>34</v>
      </c>
      <c r="L39" s="288" t="s">
        <v>33</v>
      </c>
      <c r="M39" s="86">
        <v>38</v>
      </c>
      <c r="N39" s="288" t="s">
        <v>41</v>
      </c>
      <c r="O39" s="86" t="s">
        <v>124</v>
      </c>
      <c r="P39" s="193" t="s">
        <v>95</v>
      </c>
      <c r="Q39" s="193" t="s">
        <v>95</v>
      </c>
      <c r="R39" s="193" t="s">
        <v>33</v>
      </c>
      <c r="S39" s="69"/>
      <c r="T39" s="194" t="s">
        <v>138</v>
      </c>
      <c r="U39" s="119">
        <v>26642000</v>
      </c>
      <c r="W39" s="330"/>
    </row>
    <row r="40" spans="1:23" s="79" customFormat="1" x14ac:dyDescent="0.15">
      <c r="A40" s="284"/>
      <c r="B40" s="285"/>
      <c r="C40" s="285"/>
      <c r="D40" s="120"/>
      <c r="E40" s="120"/>
      <c r="F40" s="120"/>
      <c r="G40" s="284"/>
      <c r="H40" s="289"/>
      <c r="I40" s="287"/>
      <c r="J40" s="60">
        <v>1</v>
      </c>
      <c r="K40" s="295" t="s">
        <v>34</v>
      </c>
      <c r="L40" s="295" t="s">
        <v>33</v>
      </c>
      <c r="M40" s="60">
        <v>38</v>
      </c>
      <c r="N40" s="295" t="s">
        <v>41</v>
      </c>
      <c r="O40" s="60" t="s">
        <v>124</v>
      </c>
      <c r="P40" s="22" t="s">
        <v>95</v>
      </c>
      <c r="Q40" s="22" t="s">
        <v>95</v>
      </c>
      <c r="R40" s="61" t="s">
        <v>33</v>
      </c>
      <c r="S40" s="62" t="s">
        <v>33</v>
      </c>
      <c r="T40" s="63" t="s">
        <v>139</v>
      </c>
      <c r="U40" s="64">
        <v>0</v>
      </c>
    </row>
    <row r="41" spans="1:23" s="79" customFormat="1" ht="26.25" x14ac:dyDescent="0.15">
      <c r="A41" s="284"/>
      <c r="B41" s="285"/>
      <c r="C41" s="285"/>
      <c r="D41" s="120"/>
      <c r="E41" s="120"/>
      <c r="F41" s="120"/>
      <c r="G41" s="284"/>
      <c r="H41" s="289"/>
      <c r="I41" s="287"/>
      <c r="J41" s="60">
        <v>1</v>
      </c>
      <c r="K41" s="295" t="s">
        <v>34</v>
      </c>
      <c r="L41" s="295" t="s">
        <v>33</v>
      </c>
      <c r="M41" s="60">
        <v>38</v>
      </c>
      <c r="N41" s="295" t="s">
        <v>41</v>
      </c>
      <c r="O41" s="60" t="s">
        <v>124</v>
      </c>
      <c r="P41" s="22" t="s">
        <v>95</v>
      </c>
      <c r="Q41" s="22" t="s">
        <v>95</v>
      </c>
      <c r="R41" s="61" t="s">
        <v>33</v>
      </c>
      <c r="S41" s="62" t="s">
        <v>35</v>
      </c>
      <c r="T41" s="63" t="s">
        <v>140</v>
      </c>
      <c r="U41" s="64">
        <v>0</v>
      </c>
    </row>
    <row r="42" spans="1:23" s="79" customFormat="1" x14ac:dyDescent="0.15">
      <c r="A42" s="284"/>
      <c r="B42" s="285"/>
      <c r="C42" s="285"/>
      <c r="D42" s="120"/>
      <c r="E42" s="120"/>
      <c r="F42" s="120"/>
      <c r="G42" s="284"/>
      <c r="H42" s="289"/>
      <c r="I42" s="287"/>
      <c r="J42" s="60">
        <v>1</v>
      </c>
      <c r="K42" s="295" t="s">
        <v>34</v>
      </c>
      <c r="L42" s="295" t="s">
        <v>33</v>
      </c>
      <c r="M42" s="60">
        <v>38</v>
      </c>
      <c r="N42" s="295" t="s">
        <v>41</v>
      </c>
      <c r="O42" s="60" t="s">
        <v>124</v>
      </c>
      <c r="P42" s="65" t="s">
        <v>95</v>
      </c>
      <c r="Q42" s="65" t="s">
        <v>95</v>
      </c>
      <c r="R42" s="65" t="s">
        <v>33</v>
      </c>
      <c r="S42" s="66" t="s">
        <v>41</v>
      </c>
      <c r="T42" s="67" t="s">
        <v>87</v>
      </c>
      <c r="U42" s="64">
        <v>0</v>
      </c>
    </row>
    <row r="43" spans="1:23" s="79" customFormat="1" ht="26.25" x14ac:dyDescent="0.15">
      <c r="A43" s="284"/>
      <c r="B43" s="285"/>
      <c r="C43" s="285"/>
      <c r="D43" s="120"/>
      <c r="E43" s="120"/>
      <c r="F43" s="120"/>
      <c r="G43" s="284"/>
      <c r="H43" s="289"/>
      <c r="I43" s="287"/>
      <c r="J43" s="60">
        <v>1</v>
      </c>
      <c r="K43" s="295" t="s">
        <v>34</v>
      </c>
      <c r="L43" s="295" t="s">
        <v>33</v>
      </c>
      <c r="M43" s="60">
        <v>38</v>
      </c>
      <c r="N43" s="295" t="s">
        <v>41</v>
      </c>
      <c r="O43" s="60" t="s">
        <v>124</v>
      </c>
      <c r="P43" s="65" t="s">
        <v>95</v>
      </c>
      <c r="Q43" s="65" t="s">
        <v>95</v>
      </c>
      <c r="R43" s="65" t="s">
        <v>33</v>
      </c>
      <c r="S43" s="66" t="s">
        <v>36</v>
      </c>
      <c r="T43" s="67" t="s">
        <v>141</v>
      </c>
      <c r="U43" s="64">
        <v>0</v>
      </c>
    </row>
    <row r="44" spans="1:23" s="79" customFormat="1" x14ac:dyDescent="0.15">
      <c r="A44" s="284"/>
      <c r="B44" s="285"/>
      <c r="C44" s="285"/>
      <c r="D44" s="120"/>
      <c r="E44" s="120"/>
      <c r="F44" s="120"/>
      <c r="G44" s="284"/>
      <c r="H44" s="289"/>
      <c r="I44" s="287"/>
      <c r="J44" s="60">
        <v>1</v>
      </c>
      <c r="K44" s="295" t="s">
        <v>34</v>
      </c>
      <c r="L44" s="295" t="s">
        <v>33</v>
      </c>
      <c r="M44" s="60">
        <v>38</v>
      </c>
      <c r="N44" s="295" t="s">
        <v>41</v>
      </c>
      <c r="O44" s="60">
        <v>5</v>
      </c>
      <c r="P44" s="65">
        <v>2</v>
      </c>
      <c r="Q44" s="65">
        <v>2</v>
      </c>
      <c r="R44" s="65" t="s">
        <v>33</v>
      </c>
      <c r="S44" s="66" t="s">
        <v>132</v>
      </c>
      <c r="T44" s="67" t="s">
        <v>142</v>
      </c>
      <c r="U44" s="64">
        <v>0</v>
      </c>
    </row>
    <row r="45" spans="1:23" s="79" customFormat="1" ht="16.5" customHeight="1" x14ac:dyDescent="0.15">
      <c r="A45" s="284"/>
      <c r="B45" s="285"/>
      <c r="C45" s="285"/>
      <c r="D45" s="120"/>
      <c r="E45" s="120"/>
      <c r="F45" s="120"/>
      <c r="G45" s="284"/>
      <c r="H45" s="289"/>
      <c r="I45" s="287"/>
      <c r="J45" s="60">
        <v>1</v>
      </c>
      <c r="K45" s="295" t="s">
        <v>34</v>
      </c>
      <c r="L45" s="295" t="s">
        <v>33</v>
      </c>
      <c r="M45" s="60">
        <v>38</v>
      </c>
      <c r="N45" s="60" t="s">
        <v>41</v>
      </c>
      <c r="O45" s="60">
        <v>5</v>
      </c>
      <c r="P45" s="65">
        <v>2</v>
      </c>
      <c r="Q45" s="65">
        <v>2</v>
      </c>
      <c r="R45" s="65" t="s">
        <v>33</v>
      </c>
      <c r="S45" s="66">
        <v>11</v>
      </c>
      <c r="T45" s="67" t="s">
        <v>88</v>
      </c>
      <c r="U45" s="64">
        <v>26642000</v>
      </c>
    </row>
    <row r="46" spans="1:23" s="79" customFormat="1" ht="16.5" customHeight="1" x14ac:dyDescent="0.15">
      <c r="A46" s="284"/>
      <c r="B46" s="285"/>
      <c r="C46" s="285"/>
      <c r="D46" s="120"/>
      <c r="E46" s="120"/>
      <c r="F46" s="120"/>
      <c r="G46" s="284"/>
      <c r="H46" s="289"/>
      <c r="I46" s="287"/>
      <c r="J46" s="60">
        <v>1</v>
      </c>
      <c r="K46" s="295" t="s">
        <v>34</v>
      </c>
      <c r="L46" s="295" t="s">
        <v>33</v>
      </c>
      <c r="M46" s="60">
        <v>38</v>
      </c>
      <c r="N46" s="60" t="s">
        <v>41</v>
      </c>
      <c r="O46" s="39">
        <v>5</v>
      </c>
      <c r="P46" s="66">
        <v>2</v>
      </c>
      <c r="Q46" s="66">
        <v>2</v>
      </c>
      <c r="R46" s="66" t="s">
        <v>33</v>
      </c>
      <c r="S46" s="66">
        <v>16</v>
      </c>
      <c r="T46" s="94" t="s">
        <v>92</v>
      </c>
      <c r="U46" s="64">
        <v>0</v>
      </c>
    </row>
    <row r="47" spans="1:23" s="79" customFormat="1" x14ac:dyDescent="0.15">
      <c r="A47" s="284"/>
      <c r="B47" s="285"/>
      <c r="C47" s="285"/>
      <c r="D47" s="120"/>
      <c r="E47" s="120"/>
      <c r="F47" s="120"/>
      <c r="G47" s="284"/>
      <c r="H47" s="289"/>
      <c r="I47" s="287"/>
      <c r="J47" s="86">
        <v>1</v>
      </c>
      <c r="K47" s="288" t="s">
        <v>34</v>
      </c>
      <c r="L47" s="288" t="s">
        <v>33</v>
      </c>
      <c r="M47" s="86">
        <v>38</v>
      </c>
      <c r="N47" s="86" t="s">
        <v>41</v>
      </c>
      <c r="O47" s="68">
        <v>5</v>
      </c>
      <c r="P47" s="69">
        <v>2</v>
      </c>
      <c r="Q47" s="69">
        <v>2</v>
      </c>
      <c r="R47" s="69" t="s">
        <v>34</v>
      </c>
      <c r="S47" s="69"/>
      <c r="T47" s="71" t="s">
        <v>154</v>
      </c>
      <c r="U47" s="70">
        <v>450000</v>
      </c>
    </row>
    <row r="48" spans="1:23" s="79" customFormat="1" ht="15.75" customHeight="1" x14ac:dyDescent="0.15">
      <c r="A48" s="284"/>
      <c r="B48" s="285"/>
      <c r="C48" s="285"/>
      <c r="D48" s="120"/>
      <c r="E48" s="120"/>
      <c r="F48" s="120"/>
      <c r="G48" s="284"/>
      <c r="H48" s="289"/>
      <c r="I48" s="287"/>
      <c r="J48" s="60">
        <v>1</v>
      </c>
      <c r="K48" s="295" t="s">
        <v>34</v>
      </c>
      <c r="L48" s="295" t="s">
        <v>33</v>
      </c>
      <c r="M48" s="60">
        <v>38</v>
      </c>
      <c r="N48" s="60" t="s">
        <v>41</v>
      </c>
      <c r="O48" s="39">
        <v>5</v>
      </c>
      <c r="P48" s="66">
        <v>2</v>
      </c>
      <c r="Q48" s="66">
        <v>2</v>
      </c>
      <c r="R48" s="66" t="s">
        <v>34</v>
      </c>
      <c r="S48" s="91" t="s">
        <v>37</v>
      </c>
      <c r="T48" s="67" t="s">
        <v>89</v>
      </c>
      <c r="U48" s="85">
        <v>450000</v>
      </c>
    </row>
    <row r="49" spans="1:21" s="79" customFormat="1" x14ac:dyDescent="0.15">
      <c r="A49" s="284"/>
      <c r="B49" s="285"/>
      <c r="C49" s="285"/>
      <c r="D49" s="120"/>
      <c r="E49" s="120"/>
      <c r="F49" s="120"/>
      <c r="G49" s="284"/>
      <c r="H49" s="289"/>
      <c r="I49" s="287"/>
      <c r="J49" s="86">
        <v>1</v>
      </c>
      <c r="K49" s="288" t="s">
        <v>34</v>
      </c>
      <c r="L49" s="288" t="s">
        <v>33</v>
      </c>
      <c r="M49" s="86">
        <v>38</v>
      </c>
      <c r="N49" s="86" t="s">
        <v>41</v>
      </c>
      <c r="O49" s="68" t="s">
        <v>124</v>
      </c>
      <c r="P49" s="69" t="s">
        <v>95</v>
      </c>
      <c r="Q49" s="69" t="s">
        <v>95</v>
      </c>
      <c r="R49" s="69" t="s">
        <v>35</v>
      </c>
      <c r="S49" s="69"/>
      <c r="T49" s="194" t="s">
        <v>43</v>
      </c>
      <c r="U49" s="70">
        <v>1755100</v>
      </c>
    </row>
    <row r="50" spans="1:21" s="79" customFormat="1" ht="17.25" customHeight="1" x14ac:dyDescent="0.15">
      <c r="A50" s="284"/>
      <c r="B50" s="285"/>
      <c r="C50" s="285"/>
      <c r="D50" s="120"/>
      <c r="E50" s="120"/>
      <c r="F50" s="120"/>
      <c r="G50" s="284"/>
      <c r="H50" s="289"/>
      <c r="I50" s="287"/>
      <c r="J50" s="60">
        <v>1</v>
      </c>
      <c r="K50" s="295" t="s">
        <v>34</v>
      </c>
      <c r="L50" s="295" t="s">
        <v>33</v>
      </c>
      <c r="M50" s="60">
        <v>38</v>
      </c>
      <c r="N50" s="60" t="s">
        <v>41</v>
      </c>
      <c r="O50" s="39" t="s">
        <v>124</v>
      </c>
      <c r="P50" s="66" t="s">
        <v>95</v>
      </c>
      <c r="Q50" s="66" t="s">
        <v>95</v>
      </c>
      <c r="R50" s="66" t="s">
        <v>35</v>
      </c>
      <c r="S50" s="66" t="s">
        <v>37</v>
      </c>
      <c r="T50" s="94" t="s">
        <v>93</v>
      </c>
      <c r="U50" s="64">
        <v>759300</v>
      </c>
    </row>
    <row r="51" spans="1:21" s="79" customFormat="1" ht="17.25" customHeight="1" x14ac:dyDescent="0.15">
      <c r="A51" s="284"/>
      <c r="B51" s="285"/>
      <c r="C51" s="285"/>
      <c r="D51" s="120"/>
      <c r="E51" s="120"/>
      <c r="F51" s="120"/>
      <c r="G51" s="284"/>
      <c r="H51" s="289"/>
      <c r="I51" s="287"/>
      <c r="J51" s="60">
        <v>1</v>
      </c>
      <c r="K51" s="295" t="s">
        <v>34</v>
      </c>
      <c r="L51" s="295" t="s">
        <v>33</v>
      </c>
      <c r="M51" s="60">
        <v>38</v>
      </c>
      <c r="N51" s="60" t="s">
        <v>41</v>
      </c>
      <c r="O51" s="39" t="s">
        <v>124</v>
      </c>
      <c r="P51" s="66" t="s">
        <v>95</v>
      </c>
      <c r="Q51" s="66" t="s">
        <v>95</v>
      </c>
      <c r="R51" s="66" t="s">
        <v>35</v>
      </c>
      <c r="S51" s="62" t="s">
        <v>42</v>
      </c>
      <c r="T51" s="186" t="s">
        <v>44</v>
      </c>
      <c r="U51" s="64">
        <v>5800</v>
      </c>
    </row>
    <row r="52" spans="1:21" s="79" customFormat="1" ht="26.25" x14ac:dyDescent="0.15">
      <c r="A52" s="284"/>
      <c r="B52" s="285"/>
      <c r="C52" s="285"/>
      <c r="D52" s="120"/>
      <c r="E52" s="120"/>
      <c r="F52" s="120"/>
      <c r="G52" s="284"/>
      <c r="H52" s="289"/>
      <c r="I52" s="287"/>
      <c r="J52" s="60">
        <v>1</v>
      </c>
      <c r="K52" s="295" t="s">
        <v>34</v>
      </c>
      <c r="L52" s="295" t="s">
        <v>33</v>
      </c>
      <c r="M52" s="60">
        <v>38</v>
      </c>
      <c r="N52" s="60" t="s">
        <v>41</v>
      </c>
      <c r="O52" s="182">
        <v>5</v>
      </c>
      <c r="P52" s="296">
        <v>2</v>
      </c>
      <c r="Q52" s="296">
        <v>2</v>
      </c>
      <c r="R52" s="296" t="s">
        <v>35</v>
      </c>
      <c r="S52" s="62" t="s">
        <v>143</v>
      </c>
      <c r="T52" s="63" t="s">
        <v>188</v>
      </c>
      <c r="U52" s="64">
        <v>990000</v>
      </c>
    </row>
    <row r="53" spans="1:21" s="79" customFormat="1" x14ac:dyDescent="0.15">
      <c r="A53" s="284"/>
      <c r="B53" s="285"/>
      <c r="C53" s="285"/>
      <c r="D53" s="120"/>
      <c r="E53" s="120"/>
      <c r="F53" s="120"/>
      <c r="G53" s="284"/>
      <c r="H53" s="289"/>
      <c r="I53" s="287"/>
      <c r="J53" s="86">
        <v>1</v>
      </c>
      <c r="K53" s="288" t="s">
        <v>34</v>
      </c>
      <c r="L53" s="288" t="s">
        <v>33</v>
      </c>
      <c r="M53" s="86">
        <v>38</v>
      </c>
      <c r="N53" s="86" t="s">
        <v>41</v>
      </c>
      <c r="O53" s="68">
        <v>5</v>
      </c>
      <c r="P53" s="69">
        <v>2</v>
      </c>
      <c r="Q53" s="69">
        <v>2</v>
      </c>
      <c r="R53" s="69" t="s">
        <v>36</v>
      </c>
      <c r="S53" s="89"/>
      <c r="T53" s="297" t="s">
        <v>198</v>
      </c>
      <c r="U53" s="70">
        <v>220000</v>
      </c>
    </row>
    <row r="54" spans="1:21" s="79" customFormat="1" ht="17.25" customHeight="1" x14ac:dyDescent="0.15">
      <c r="A54" s="284"/>
      <c r="B54" s="285"/>
      <c r="C54" s="285"/>
      <c r="D54" s="120"/>
      <c r="E54" s="120"/>
      <c r="F54" s="120"/>
      <c r="G54" s="284"/>
      <c r="H54" s="289"/>
      <c r="I54" s="287"/>
      <c r="J54" s="60">
        <v>1</v>
      </c>
      <c r="K54" s="295" t="s">
        <v>34</v>
      </c>
      <c r="L54" s="295" t="s">
        <v>33</v>
      </c>
      <c r="M54" s="60">
        <v>38</v>
      </c>
      <c r="N54" s="60" t="s">
        <v>41</v>
      </c>
      <c r="O54" s="60">
        <v>5</v>
      </c>
      <c r="P54" s="65">
        <v>2</v>
      </c>
      <c r="Q54" s="65">
        <v>2</v>
      </c>
      <c r="R54" s="65" t="s">
        <v>36</v>
      </c>
      <c r="S54" s="62" t="s">
        <v>33</v>
      </c>
      <c r="T54" s="63" t="s">
        <v>199</v>
      </c>
      <c r="U54" s="85">
        <v>220000</v>
      </c>
    </row>
    <row r="55" spans="1:21" s="79" customFormat="1" ht="17.25" customHeight="1" x14ac:dyDescent="0.15">
      <c r="A55" s="284"/>
      <c r="B55" s="285"/>
      <c r="C55" s="285"/>
      <c r="D55" s="120"/>
      <c r="E55" s="120"/>
      <c r="F55" s="120"/>
      <c r="G55" s="284"/>
      <c r="H55" s="289"/>
      <c r="I55" s="287"/>
      <c r="J55" s="60">
        <v>1</v>
      </c>
      <c r="K55" s="295" t="s">
        <v>34</v>
      </c>
      <c r="L55" s="295" t="s">
        <v>33</v>
      </c>
      <c r="M55" s="60">
        <v>38</v>
      </c>
      <c r="N55" s="60" t="s">
        <v>41</v>
      </c>
      <c r="O55" s="39">
        <v>5</v>
      </c>
      <c r="P55" s="82">
        <v>2</v>
      </c>
      <c r="Q55" s="82">
        <v>2</v>
      </c>
      <c r="R55" s="62" t="s">
        <v>36</v>
      </c>
      <c r="S55" s="82" t="s">
        <v>41</v>
      </c>
      <c r="T55" s="186" t="s">
        <v>200</v>
      </c>
      <c r="U55" s="64">
        <v>0</v>
      </c>
    </row>
    <row r="56" spans="1:21" s="79" customFormat="1" x14ac:dyDescent="0.15">
      <c r="A56" s="284"/>
      <c r="B56" s="285"/>
      <c r="C56" s="285"/>
      <c r="D56" s="120"/>
      <c r="E56" s="120"/>
      <c r="F56" s="120"/>
      <c r="G56" s="284"/>
      <c r="H56" s="289"/>
      <c r="I56" s="287"/>
      <c r="J56" s="86">
        <v>1</v>
      </c>
      <c r="K56" s="288" t="s">
        <v>34</v>
      </c>
      <c r="L56" s="288" t="s">
        <v>33</v>
      </c>
      <c r="M56" s="86">
        <v>38</v>
      </c>
      <c r="N56" s="86" t="s">
        <v>41</v>
      </c>
      <c r="O56" s="298">
        <v>5</v>
      </c>
      <c r="P56" s="299">
        <v>2</v>
      </c>
      <c r="Q56" s="299">
        <v>2</v>
      </c>
      <c r="R56" s="300" t="s">
        <v>37</v>
      </c>
      <c r="S56" s="89"/>
      <c r="T56" s="164" t="s">
        <v>151</v>
      </c>
      <c r="U56" s="70">
        <v>9738000</v>
      </c>
    </row>
    <row r="57" spans="1:21" s="79" customFormat="1" x14ac:dyDescent="0.15">
      <c r="A57" s="284"/>
      <c r="B57" s="285"/>
      <c r="C57" s="285"/>
      <c r="D57" s="120"/>
      <c r="E57" s="120"/>
      <c r="F57" s="120"/>
      <c r="G57" s="284"/>
      <c r="H57" s="289"/>
      <c r="I57" s="287"/>
      <c r="J57" s="60">
        <v>1</v>
      </c>
      <c r="K57" s="295" t="s">
        <v>34</v>
      </c>
      <c r="L57" s="295" t="s">
        <v>33</v>
      </c>
      <c r="M57" s="60">
        <v>38</v>
      </c>
      <c r="N57" s="60" t="s">
        <v>41</v>
      </c>
      <c r="O57" s="60">
        <v>5</v>
      </c>
      <c r="P57" s="22">
        <v>2</v>
      </c>
      <c r="Q57" s="22">
        <v>2</v>
      </c>
      <c r="R57" s="61" t="s">
        <v>37</v>
      </c>
      <c r="S57" s="62" t="s">
        <v>33</v>
      </c>
      <c r="T57" s="63" t="s">
        <v>90</v>
      </c>
      <c r="U57" s="64">
        <v>9513000</v>
      </c>
    </row>
    <row r="58" spans="1:21" s="79" customFormat="1" x14ac:dyDescent="0.15">
      <c r="A58" s="284"/>
      <c r="B58" s="285"/>
      <c r="C58" s="285"/>
      <c r="D58" s="120"/>
      <c r="E58" s="120"/>
      <c r="F58" s="120"/>
      <c r="G58" s="284"/>
      <c r="H58" s="289"/>
      <c r="I58" s="287"/>
      <c r="J58" s="60">
        <v>1</v>
      </c>
      <c r="K58" s="295" t="s">
        <v>34</v>
      </c>
      <c r="L58" s="295" t="s">
        <v>33</v>
      </c>
      <c r="M58" s="60">
        <v>38</v>
      </c>
      <c r="N58" s="60" t="s">
        <v>41</v>
      </c>
      <c r="O58" s="60">
        <v>5</v>
      </c>
      <c r="P58" s="22">
        <v>2</v>
      </c>
      <c r="Q58" s="22">
        <v>2</v>
      </c>
      <c r="R58" s="61" t="s">
        <v>37</v>
      </c>
      <c r="S58" s="91" t="s">
        <v>34</v>
      </c>
      <c r="T58" s="67" t="s">
        <v>189</v>
      </c>
      <c r="U58" s="64">
        <v>225000</v>
      </c>
    </row>
    <row r="59" spans="1:21" s="79" customFormat="1" x14ac:dyDescent="0.15">
      <c r="A59" s="284"/>
      <c r="B59" s="285"/>
      <c r="C59" s="285"/>
      <c r="D59" s="120"/>
      <c r="E59" s="120"/>
      <c r="F59" s="120"/>
      <c r="G59" s="284"/>
      <c r="H59" s="289"/>
      <c r="I59" s="287"/>
      <c r="J59" s="86">
        <v>1</v>
      </c>
      <c r="K59" s="288" t="s">
        <v>34</v>
      </c>
      <c r="L59" s="288" t="s">
        <v>33</v>
      </c>
      <c r="M59" s="86">
        <v>38</v>
      </c>
      <c r="N59" s="86" t="s">
        <v>41</v>
      </c>
      <c r="O59" s="68">
        <v>5</v>
      </c>
      <c r="P59" s="69">
        <v>2</v>
      </c>
      <c r="Q59" s="69">
        <v>2</v>
      </c>
      <c r="R59" s="92">
        <v>11</v>
      </c>
      <c r="S59" s="92"/>
      <c r="T59" s="71" t="s">
        <v>91</v>
      </c>
      <c r="U59" s="70">
        <v>750000</v>
      </c>
    </row>
    <row r="60" spans="1:21" s="79" customFormat="1" x14ac:dyDescent="0.15">
      <c r="A60" s="284"/>
      <c r="B60" s="285"/>
      <c r="C60" s="285"/>
      <c r="D60" s="120"/>
      <c r="E60" s="120"/>
      <c r="F60" s="120"/>
      <c r="G60" s="284"/>
      <c r="H60" s="289"/>
      <c r="I60" s="287"/>
      <c r="J60" s="60">
        <v>1</v>
      </c>
      <c r="K60" s="295" t="s">
        <v>34</v>
      </c>
      <c r="L60" s="295" t="s">
        <v>33</v>
      </c>
      <c r="M60" s="60">
        <v>38</v>
      </c>
      <c r="N60" s="60" t="s">
        <v>41</v>
      </c>
      <c r="O60" s="39">
        <v>5</v>
      </c>
      <c r="P60" s="82">
        <v>2</v>
      </c>
      <c r="Q60" s="82">
        <v>2</v>
      </c>
      <c r="R60" s="66">
        <v>11</v>
      </c>
      <c r="S60" s="66" t="s">
        <v>34</v>
      </c>
      <c r="T60" s="94" t="s">
        <v>153</v>
      </c>
      <c r="U60" s="64">
        <v>750000</v>
      </c>
    </row>
    <row r="61" spans="1:21" s="79" customFormat="1" x14ac:dyDescent="0.15">
      <c r="A61" s="284"/>
      <c r="B61" s="285"/>
      <c r="C61" s="285"/>
      <c r="D61" s="120"/>
      <c r="E61" s="120"/>
      <c r="F61" s="120"/>
      <c r="G61" s="284"/>
      <c r="H61" s="289"/>
      <c r="I61" s="287"/>
      <c r="J61" s="86">
        <v>1</v>
      </c>
      <c r="K61" s="288" t="s">
        <v>34</v>
      </c>
      <c r="L61" s="288" t="s">
        <v>33</v>
      </c>
      <c r="M61" s="86">
        <v>38</v>
      </c>
      <c r="N61" s="86" t="s">
        <v>41</v>
      </c>
      <c r="O61" s="68" t="s">
        <v>124</v>
      </c>
      <c r="P61" s="111" t="s">
        <v>95</v>
      </c>
      <c r="Q61" s="111" t="s">
        <v>95</v>
      </c>
      <c r="R61" s="69" t="s">
        <v>97</v>
      </c>
      <c r="S61" s="89"/>
      <c r="T61" s="297" t="s">
        <v>190</v>
      </c>
      <c r="U61" s="70">
        <v>4500000</v>
      </c>
    </row>
    <row r="62" spans="1:21" s="79" customFormat="1" x14ac:dyDescent="0.15">
      <c r="A62" s="284"/>
      <c r="B62" s="285"/>
      <c r="C62" s="285"/>
      <c r="D62" s="120"/>
      <c r="E62" s="120"/>
      <c r="F62" s="120"/>
      <c r="G62" s="284"/>
      <c r="H62" s="289"/>
      <c r="I62" s="287"/>
      <c r="J62" s="60">
        <v>1</v>
      </c>
      <c r="K62" s="295" t="s">
        <v>34</v>
      </c>
      <c r="L62" s="295" t="s">
        <v>33</v>
      </c>
      <c r="M62" s="60">
        <v>38</v>
      </c>
      <c r="N62" s="60" t="s">
        <v>41</v>
      </c>
      <c r="O62" s="60" t="s">
        <v>124</v>
      </c>
      <c r="P62" s="22" t="s">
        <v>95</v>
      </c>
      <c r="Q62" s="22" t="s">
        <v>95</v>
      </c>
      <c r="R62" s="66" t="s">
        <v>97</v>
      </c>
      <c r="S62" s="62" t="s">
        <v>41</v>
      </c>
      <c r="T62" s="96" t="s">
        <v>194</v>
      </c>
      <c r="U62" s="64">
        <v>4500000</v>
      </c>
    </row>
    <row r="63" spans="1:21" s="79" customFormat="1" x14ac:dyDescent="0.15">
      <c r="A63" s="284"/>
      <c r="B63" s="285"/>
      <c r="C63" s="285"/>
      <c r="D63" s="120"/>
      <c r="E63" s="120"/>
      <c r="F63" s="120"/>
      <c r="G63" s="284"/>
      <c r="H63" s="289"/>
      <c r="I63" s="287"/>
      <c r="J63" s="86">
        <v>1</v>
      </c>
      <c r="K63" s="288" t="s">
        <v>34</v>
      </c>
      <c r="L63" s="288" t="s">
        <v>33</v>
      </c>
      <c r="M63" s="86">
        <v>38</v>
      </c>
      <c r="N63" s="86" t="s">
        <v>41</v>
      </c>
      <c r="O63" s="86">
        <v>5</v>
      </c>
      <c r="P63" s="87">
        <v>2</v>
      </c>
      <c r="Q63" s="87">
        <v>2</v>
      </c>
      <c r="R63" s="92">
        <v>15</v>
      </c>
      <c r="S63" s="89"/>
      <c r="T63" s="194" t="s">
        <v>201</v>
      </c>
      <c r="U63" s="70">
        <v>0</v>
      </c>
    </row>
    <row r="64" spans="1:21" s="79" customFormat="1" ht="26.25" x14ac:dyDescent="0.15">
      <c r="A64" s="284"/>
      <c r="B64" s="285"/>
      <c r="C64" s="285"/>
      <c r="D64" s="120"/>
      <c r="E64" s="120"/>
      <c r="F64" s="120"/>
      <c r="G64" s="284"/>
      <c r="H64" s="289"/>
      <c r="I64" s="287"/>
      <c r="J64" s="60">
        <v>1</v>
      </c>
      <c r="K64" s="295" t="s">
        <v>34</v>
      </c>
      <c r="L64" s="295" t="s">
        <v>33</v>
      </c>
      <c r="M64" s="60">
        <v>38</v>
      </c>
      <c r="N64" s="60" t="s">
        <v>41</v>
      </c>
      <c r="O64" s="60">
        <v>5</v>
      </c>
      <c r="P64" s="22">
        <v>2</v>
      </c>
      <c r="Q64" s="22">
        <v>2</v>
      </c>
      <c r="R64" s="66">
        <v>15</v>
      </c>
      <c r="S64" s="62" t="s">
        <v>33</v>
      </c>
      <c r="T64" s="94" t="s">
        <v>202</v>
      </c>
      <c r="U64" s="64">
        <v>0</v>
      </c>
    </row>
    <row r="65" spans="1:21" s="79" customFormat="1" ht="34.5" customHeight="1" x14ac:dyDescent="0.15">
      <c r="A65" s="284"/>
      <c r="B65" s="285"/>
      <c r="C65" s="285"/>
      <c r="D65" s="120"/>
      <c r="E65" s="120"/>
      <c r="F65" s="120"/>
      <c r="G65" s="284"/>
      <c r="H65" s="289"/>
      <c r="I65" s="287"/>
      <c r="J65" s="86">
        <v>1</v>
      </c>
      <c r="K65" s="288" t="s">
        <v>34</v>
      </c>
      <c r="L65" s="288" t="s">
        <v>33</v>
      </c>
      <c r="M65" s="86">
        <v>38</v>
      </c>
      <c r="N65" s="86" t="s">
        <v>41</v>
      </c>
      <c r="O65" s="298">
        <v>5</v>
      </c>
      <c r="P65" s="299">
        <v>2</v>
      </c>
      <c r="Q65" s="299">
        <v>2</v>
      </c>
      <c r="R65" s="300">
        <v>17</v>
      </c>
      <c r="S65" s="89"/>
      <c r="T65" s="71" t="s">
        <v>191</v>
      </c>
      <c r="U65" s="70">
        <v>0</v>
      </c>
    </row>
    <row r="66" spans="1:21" s="176" customFormat="1" x14ac:dyDescent="0.2">
      <c r="A66" s="301"/>
      <c r="B66" s="302"/>
      <c r="C66" s="302"/>
      <c r="D66" s="303"/>
      <c r="E66" s="303"/>
      <c r="F66" s="303"/>
      <c r="G66" s="301"/>
      <c r="H66" s="304"/>
      <c r="I66" s="305"/>
      <c r="J66" s="60">
        <v>1</v>
      </c>
      <c r="K66" s="295" t="s">
        <v>34</v>
      </c>
      <c r="L66" s="295" t="s">
        <v>33</v>
      </c>
      <c r="M66" s="60">
        <v>38</v>
      </c>
      <c r="N66" s="60" t="s">
        <v>41</v>
      </c>
      <c r="O66" s="182">
        <v>5</v>
      </c>
      <c r="P66" s="183">
        <v>2</v>
      </c>
      <c r="Q66" s="183">
        <v>2</v>
      </c>
      <c r="R66" s="184">
        <v>17</v>
      </c>
      <c r="S66" s="62" t="s">
        <v>33</v>
      </c>
      <c r="T66" s="94" t="s">
        <v>144</v>
      </c>
      <c r="U66" s="64">
        <v>0</v>
      </c>
    </row>
    <row r="67" spans="1:21" s="79" customFormat="1" x14ac:dyDescent="0.15">
      <c r="A67" s="284"/>
      <c r="B67" s="285"/>
      <c r="C67" s="285"/>
      <c r="D67" s="120"/>
      <c r="E67" s="120"/>
      <c r="F67" s="120"/>
      <c r="G67" s="284"/>
      <c r="H67" s="289"/>
      <c r="I67" s="287"/>
      <c r="J67" s="86">
        <v>1</v>
      </c>
      <c r="K67" s="288" t="s">
        <v>34</v>
      </c>
      <c r="L67" s="288" t="s">
        <v>33</v>
      </c>
      <c r="M67" s="86">
        <v>38</v>
      </c>
      <c r="N67" s="86" t="s">
        <v>41</v>
      </c>
      <c r="O67" s="86">
        <v>5</v>
      </c>
      <c r="P67" s="87">
        <v>2</v>
      </c>
      <c r="Q67" s="87">
        <v>2</v>
      </c>
      <c r="R67" s="88">
        <v>20</v>
      </c>
      <c r="S67" s="89"/>
      <c r="T67" s="95" t="s">
        <v>195</v>
      </c>
      <c r="U67" s="70">
        <v>0</v>
      </c>
    </row>
    <row r="68" spans="1:21" s="79" customFormat="1" x14ac:dyDescent="0.15">
      <c r="A68" s="284"/>
      <c r="B68" s="285"/>
      <c r="C68" s="285"/>
      <c r="D68" s="120"/>
      <c r="E68" s="120"/>
      <c r="F68" s="120"/>
      <c r="G68" s="284"/>
      <c r="H68" s="289"/>
      <c r="I68" s="287"/>
      <c r="J68" s="60">
        <v>1</v>
      </c>
      <c r="K68" s="295" t="s">
        <v>34</v>
      </c>
      <c r="L68" s="295" t="s">
        <v>33</v>
      </c>
      <c r="M68" s="60">
        <v>38</v>
      </c>
      <c r="N68" s="60" t="s">
        <v>41</v>
      </c>
      <c r="O68" s="60">
        <v>5</v>
      </c>
      <c r="P68" s="22">
        <v>2</v>
      </c>
      <c r="Q68" s="22">
        <v>2</v>
      </c>
      <c r="R68" s="61">
        <v>20</v>
      </c>
      <c r="S68" s="62" t="s">
        <v>35</v>
      </c>
      <c r="T68" s="96" t="s">
        <v>145</v>
      </c>
      <c r="U68" s="64">
        <v>0</v>
      </c>
    </row>
    <row r="69" spans="1:21" s="79" customFormat="1" x14ac:dyDescent="0.15">
      <c r="A69" s="284"/>
      <c r="B69" s="285"/>
      <c r="C69" s="285"/>
      <c r="D69" s="120"/>
      <c r="E69" s="120"/>
      <c r="F69" s="120"/>
      <c r="G69" s="284"/>
      <c r="H69" s="289"/>
      <c r="I69" s="287"/>
      <c r="J69" s="60">
        <v>1</v>
      </c>
      <c r="K69" s="295" t="s">
        <v>34</v>
      </c>
      <c r="L69" s="295" t="s">
        <v>33</v>
      </c>
      <c r="M69" s="60">
        <v>38</v>
      </c>
      <c r="N69" s="60" t="s">
        <v>41</v>
      </c>
      <c r="O69" s="60">
        <v>5</v>
      </c>
      <c r="P69" s="22">
        <v>2</v>
      </c>
      <c r="Q69" s="22">
        <v>2</v>
      </c>
      <c r="R69" s="61">
        <v>20</v>
      </c>
      <c r="S69" s="62" t="s">
        <v>132</v>
      </c>
      <c r="T69" s="99" t="s">
        <v>203</v>
      </c>
      <c r="U69" s="64"/>
    </row>
    <row r="70" spans="1:21" s="79" customFormat="1" x14ac:dyDescent="0.15">
      <c r="A70" s="284"/>
      <c r="B70" s="285"/>
      <c r="C70" s="285"/>
      <c r="D70" s="120"/>
      <c r="E70" s="120"/>
      <c r="F70" s="120"/>
      <c r="G70" s="284"/>
      <c r="H70" s="289"/>
      <c r="I70" s="287"/>
      <c r="J70" s="60">
        <v>1</v>
      </c>
      <c r="K70" s="295" t="s">
        <v>34</v>
      </c>
      <c r="L70" s="295" t="s">
        <v>33</v>
      </c>
      <c r="M70" s="60">
        <v>38</v>
      </c>
      <c r="N70" s="60" t="s">
        <v>41</v>
      </c>
      <c r="O70" s="60">
        <v>5</v>
      </c>
      <c r="P70" s="22">
        <v>2</v>
      </c>
      <c r="Q70" s="22">
        <v>2</v>
      </c>
      <c r="R70" s="61">
        <v>20</v>
      </c>
      <c r="S70" s="62" t="s">
        <v>125</v>
      </c>
      <c r="T70" s="172" t="s">
        <v>126</v>
      </c>
      <c r="U70" s="64">
        <v>0</v>
      </c>
    </row>
    <row r="71" spans="1:21" s="79" customFormat="1" x14ac:dyDescent="0.15">
      <c r="A71" s="284"/>
      <c r="B71" s="285"/>
      <c r="C71" s="285"/>
      <c r="D71" s="120"/>
      <c r="E71" s="120"/>
      <c r="F71" s="120"/>
      <c r="G71" s="284"/>
      <c r="H71" s="289"/>
      <c r="I71" s="287"/>
      <c r="J71" s="86">
        <v>1</v>
      </c>
      <c r="K71" s="288" t="s">
        <v>34</v>
      </c>
      <c r="L71" s="288" t="s">
        <v>33</v>
      </c>
      <c r="M71" s="86">
        <v>38</v>
      </c>
      <c r="N71" s="86" t="s">
        <v>41</v>
      </c>
      <c r="O71" s="87">
        <v>5</v>
      </c>
      <c r="P71" s="87">
        <v>2</v>
      </c>
      <c r="Q71" s="87">
        <v>2</v>
      </c>
      <c r="R71" s="88">
        <v>25</v>
      </c>
      <c r="S71" s="100"/>
      <c r="T71" s="97" t="s">
        <v>127</v>
      </c>
      <c r="U71" s="70">
        <v>0</v>
      </c>
    </row>
    <row r="72" spans="1:21" s="79" customFormat="1" x14ac:dyDescent="0.15">
      <c r="A72" s="284"/>
      <c r="B72" s="285"/>
      <c r="C72" s="285"/>
      <c r="D72" s="120"/>
      <c r="E72" s="120"/>
      <c r="F72" s="120"/>
      <c r="G72" s="284"/>
      <c r="H72" s="289"/>
      <c r="I72" s="287"/>
      <c r="J72" s="60">
        <v>1</v>
      </c>
      <c r="K72" s="295" t="s">
        <v>34</v>
      </c>
      <c r="L72" s="295" t="s">
        <v>33</v>
      </c>
      <c r="M72" s="60">
        <v>38</v>
      </c>
      <c r="N72" s="60" t="s">
        <v>41</v>
      </c>
      <c r="O72" s="22">
        <v>5</v>
      </c>
      <c r="P72" s="22">
        <v>2</v>
      </c>
      <c r="Q72" s="22">
        <v>2</v>
      </c>
      <c r="R72" s="61" t="s">
        <v>128</v>
      </c>
      <c r="S72" s="98" t="s">
        <v>42</v>
      </c>
      <c r="T72" s="94" t="s">
        <v>196</v>
      </c>
      <c r="U72" s="64">
        <v>0</v>
      </c>
    </row>
    <row r="73" spans="1:21" s="79" customFormat="1" ht="26.25" x14ac:dyDescent="0.15">
      <c r="A73" s="284"/>
      <c r="B73" s="285"/>
      <c r="C73" s="285"/>
      <c r="D73" s="120"/>
      <c r="E73" s="120"/>
      <c r="F73" s="120"/>
      <c r="G73" s="284"/>
      <c r="H73" s="289"/>
      <c r="I73" s="287"/>
      <c r="J73" s="86">
        <v>1</v>
      </c>
      <c r="K73" s="288" t="s">
        <v>34</v>
      </c>
      <c r="L73" s="288" t="s">
        <v>33</v>
      </c>
      <c r="M73" s="86">
        <v>38</v>
      </c>
      <c r="N73" s="86" t="s">
        <v>41</v>
      </c>
      <c r="O73" s="87">
        <v>5</v>
      </c>
      <c r="P73" s="87">
        <v>2</v>
      </c>
      <c r="Q73" s="87">
        <v>2</v>
      </c>
      <c r="R73" s="88">
        <v>31</v>
      </c>
      <c r="S73" s="100"/>
      <c r="T73" s="71" t="s">
        <v>152</v>
      </c>
      <c r="U73" s="70">
        <v>5000000</v>
      </c>
    </row>
    <row r="74" spans="1:21" s="79" customFormat="1" x14ac:dyDescent="0.15">
      <c r="A74" s="284"/>
      <c r="B74" s="285"/>
      <c r="C74" s="285"/>
      <c r="D74" s="120"/>
      <c r="E74" s="120"/>
      <c r="F74" s="120"/>
      <c r="G74" s="284"/>
      <c r="H74" s="289"/>
      <c r="I74" s="287"/>
      <c r="J74" s="60">
        <v>1</v>
      </c>
      <c r="K74" s="295" t="s">
        <v>34</v>
      </c>
      <c r="L74" s="295" t="s">
        <v>33</v>
      </c>
      <c r="M74" s="60">
        <v>38</v>
      </c>
      <c r="N74" s="60" t="s">
        <v>41</v>
      </c>
      <c r="O74" s="22">
        <v>5</v>
      </c>
      <c r="P74" s="22">
        <v>2</v>
      </c>
      <c r="Q74" s="22">
        <v>2</v>
      </c>
      <c r="R74" s="62">
        <v>31</v>
      </c>
      <c r="S74" s="62" t="s">
        <v>34</v>
      </c>
      <c r="T74" s="101" t="s">
        <v>192</v>
      </c>
      <c r="U74" s="64">
        <v>0</v>
      </c>
    </row>
    <row r="75" spans="1:21" s="79" customFormat="1" x14ac:dyDescent="0.15">
      <c r="A75" s="284"/>
      <c r="B75" s="285"/>
      <c r="C75" s="285"/>
      <c r="D75" s="120"/>
      <c r="E75" s="120"/>
      <c r="F75" s="120"/>
      <c r="G75" s="284"/>
      <c r="H75" s="289"/>
      <c r="I75" s="287"/>
      <c r="J75" s="60">
        <v>1</v>
      </c>
      <c r="K75" s="295" t="s">
        <v>34</v>
      </c>
      <c r="L75" s="295" t="s">
        <v>33</v>
      </c>
      <c r="M75" s="60">
        <v>38</v>
      </c>
      <c r="N75" s="60" t="s">
        <v>41</v>
      </c>
      <c r="O75" s="22" t="s">
        <v>124</v>
      </c>
      <c r="P75" s="22" t="s">
        <v>95</v>
      </c>
      <c r="Q75" s="22" t="s">
        <v>95</v>
      </c>
      <c r="R75" s="62">
        <v>31</v>
      </c>
      <c r="S75" s="62" t="s">
        <v>35</v>
      </c>
      <c r="T75" s="101" t="s">
        <v>193</v>
      </c>
      <c r="U75" s="64">
        <v>5000000</v>
      </c>
    </row>
    <row r="76" spans="1:21" s="79" customFormat="1" x14ac:dyDescent="0.15">
      <c r="A76" s="284"/>
      <c r="B76" s="285"/>
      <c r="C76" s="285"/>
      <c r="D76" s="120"/>
      <c r="E76" s="120"/>
      <c r="F76" s="120"/>
      <c r="G76" s="284"/>
      <c r="H76" s="289"/>
      <c r="I76" s="287"/>
      <c r="J76" s="86">
        <v>1</v>
      </c>
      <c r="K76" s="288" t="s">
        <v>34</v>
      </c>
      <c r="L76" s="288" t="s">
        <v>33</v>
      </c>
      <c r="M76" s="86">
        <v>38</v>
      </c>
      <c r="N76" s="86" t="s">
        <v>41</v>
      </c>
      <c r="O76" s="87">
        <v>5</v>
      </c>
      <c r="P76" s="87">
        <v>2</v>
      </c>
      <c r="Q76" s="87">
        <v>2</v>
      </c>
      <c r="R76" s="89" t="s">
        <v>129</v>
      </c>
      <c r="S76" s="89"/>
      <c r="T76" s="102" t="s">
        <v>130</v>
      </c>
      <c r="U76" s="70">
        <v>0</v>
      </c>
    </row>
    <row r="77" spans="1:21" s="79" customFormat="1" x14ac:dyDescent="0.15">
      <c r="A77" s="284"/>
      <c r="B77" s="285"/>
      <c r="C77" s="285"/>
      <c r="D77" s="120"/>
      <c r="E77" s="120"/>
      <c r="F77" s="120"/>
      <c r="G77" s="284"/>
      <c r="H77" s="289"/>
      <c r="I77" s="287"/>
      <c r="J77" s="60">
        <v>1</v>
      </c>
      <c r="K77" s="295" t="s">
        <v>34</v>
      </c>
      <c r="L77" s="295" t="s">
        <v>33</v>
      </c>
      <c r="M77" s="60">
        <v>38</v>
      </c>
      <c r="N77" s="60" t="s">
        <v>41</v>
      </c>
      <c r="O77" s="22">
        <v>5</v>
      </c>
      <c r="P77" s="22">
        <v>2</v>
      </c>
      <c r="Q77" s="22">
        <v>2</v>
      </c>
      <c r="R77" s="62" t="s">
        <v>129</v>
      </c>
      <c r="S77" s="62" t="s">
        <v>33</v>
      </c>
      <c r="T77" s="101" t="s">
        <v>131</v>
      </c>
      <c r="U77" s="64">
        <v>0</v>
      </c>
    </row>
    <row r="78" spans="1:21" s="79" customFormat="1" ht="17.25" customHeight="1" x14ac:dyDescent="0.15">
      <c r="A78" s="284"/>
      <c r="B78" s="285"/>
      <c r="C78" s="285"/>
      <c r="D78" s="120"/>
      <c r="E78" s="120"/>
      <c r="F78" s="120"/>
      <c r="G78" s="284"/>
      <c r="H78" s="289"/>
      <c r="I78" s="287"/>
      <c r="J78" s="60"/>
      <c r="K78" s="295"/>
      <c r="L78" s="295"/>
      <c r="M78" s="60"/>
      <c r="N78" s="60"/>
      <c r="O78" s="22"/>
      <c r="P78" s="22"/>
      <c r="Q78" s="22"/>
      <c r="R78" s="61"/>
      <c r="S78" s="62"/>
      <c r="T78" s="192"/>
      <c r="U78" s="64"/>
    </row>
    <row r="79" spans="1:21" ht="12.95" customHeight="1" x14ac:dyDescent="0.15">
      <c r="A79" s="284"/>
      <c r="B79" s="285"/>
      <c r="C79" s="285"/>
      <c r="D79" s="120"/>
      <c r="E79" s="120"/>
      <c r="F79" s="120"/>
      <c r="G79" s="284"/>
      <c r="H79" s="289"/>
      <c r="I79" s="287"/>
      <c r="J79" s="86">
        <v>1</v>
      </c>
      <c r="K79" s="288" t="s">
        <v>34</v>
      </c>
      <c r="L79" s="288" t="s">
        <v>33</v>
      </c>
      <c r="M79" s="86">
        <v>38</v>
      </c>
      <c r="N79" s="86" t="s">
        <v>41</v>
      </c>
      <c r="O79" s="87" t="s">
        <v>124</v>
      </c>
      <c r="P79" s="87" t="s">
        <v>95</v>
      </c>
      <c r="Q79" s="87" t="s">
        <v>96</v>
      </c>
      <c r="R79" s="88"/>
      <c r="S79" s="89"/>
      <c r="T79" s="306" t="s">
        <v>146</v>
      </c>
      <c r="U79" s="70">
        <v>35000000</v>
      </c>
    </row>
    <row r="80" spans="1:21" ht="12.75" customHeight="1" x14ac:dyDescent="0.15">
      <c r="A80" s="284"/>
      <c r="B80" s="285"/>
      <c r="C80" s="285"/>
      <c r="D80" s="120"/>
      <c r="E80" s="120"/>
      <c r="F80" s="120"/>
      <c r="G80" s="284"/>
      <c r="H80" s="289"/>
      <c r="I80" s="287"/>
      <c r="J80" s="86">
        <v>1</v>
      </c>
      <c r="K80" s="288" t="s">
        <v>34</v>
      </c>
      <c r="L80" s="288" t="s">
        <v>33</v>
      </c>
      <c r="M80" s="86">
        <v>38</v>
      </c>
      <c r="N80" s="86" t="s">
        <v>41</v>
      </c>
      <c r="O80" s="87" t="s">
        <v>124</v>
      </c>
      <c r="P80" s="87" t="s">
        <v>95</v>
      </c>
      <c r="Q80" s="87" t="s">
        <v>96</v>
      </c>
      <c r="R80" s="89" t="s">
        <v>204</v>
      </c>
      <c r="S80" s="89"/>
      <c r="T80" s="97" t="s">
        <v>94</v>
      </c>
      <c r="U80" s="70">
        <v>0</v>
      </c>
    </row>
    <row r="81" spans="1:21" s="79" customFormat="1" ht="32.25" customHeight="1" x14ac:dyDescent="0.15">
      <c r="A81" s="284"/>
      <c r="B81" s="285"/>
      <c r="C81" s="285"/>
      <c r="D81" s="120"/>
      <c r="E81" s="120"/>
      <c r="F81" s="120"/>
      <c r="G81" s="284"/>
      <c r="H81" s="289"/>
      <c r="I81" s="287"/>
      <c r="J81" s="60">
        <v>1</v>
      </c>
      <c r="K81" s="295" t="s">
        <v>34</v>
      </c>
      <c r="L81" s="295" t="s">
        <v>33</v>
      </c>
      <c r="M81" s="60">
        <v>38</v>
      </c>
      <c r="N81" s="60" t="s">
        <v>41</v>
      </c>
      <c r="O81" s="22" t="s">
        <v>124</v>
      </c>
      <c r="P81" s="22" t="s">
        <v>95</v>
      </c>
      <c r="Q81" s="22" t="s">
        <v>96</v>
      </c>
      <c r="R81" s="98" t="s">
        <v>204</v>
      </c>
      <c r="S81" s="112" t="s">
        <v>41</v>
      </c>
      <c r="T81" s="99" t="s">
        <v>147</v>
      </c>
      <c r="U81" s="64">
        <v>0</v>
      </c>
    </row>
    <row r="82" spans="1:21" s="79" customFormat="1" ht="24.75" customHeight="1" x14ac:dyDescent="0.15">
      <c r="A82" s="284"/>
      <c r="B82" s="285"/>
      <c r="C82" s="285"/>
      <c r="D82" s="120"/>
      <c r="E82" s="120"/>
      <c r="F82" s="120"/>
      <c r="G82" s="284"/>
      <c r="H82" s="289"/>
      <c r="I82" s="287"/>
      <c r="J82" s="60">
        <v>1</v>
      </c>
      <c r="K82" s="295" t="s">
        <v>34</v>
      </c>
      <c r="L82" s="295" t="s">
        <v>33</v>
      </c>
      <c r="M82" s="60">
        <v>38</v>
      </c>
      <c r="N82" s="60" t="s">
        <v>41</v>
      </c>
      <c r="O82" s="82" t="s">
        <v>124</v>
      </c>
      <c r="P82" s="82" t="s">
        <v>95</v>
      </c>
      <c r="Q82" s="82" t="s">
        <v>96</v>
      </c>
      <c r="R82" s="98" t="s">
        <v>204</v>
      </c>
      <c r="S82" s="112" t="s">
        <v>36</v>
      </c>
      <c r="T82" s="99" t="s">
        <v>148</v>
      </c>
      <c r="U82" s="64">
        <v>0</v>
      </c>
    </row>
    <row r="83" spans="1:21" s="79" customFormat="1" ht="14.25" customHeight="1" x14ac:dyDescent="0.15">
      <c r="A83" s="284"/>
      <c r="B83" s="285"/>
      <c r="C83" s="285"/>
      <c r="D83" s="120"/>
      <c r="E83" s="120"/>
      <c r="F83" s="120"/>
      <c r="G83" s="284"/>
      <c r="H83" s="289"/>
      <c r="I83" s="287"/>
      <c r="J83" s="86">
        <v>1</v>
      </c>
      <c r="K83" s="288" t="s">
        <v>34</v>
      </c>
      <c r="L83" s="288" t="s">
        <v>33</v>
      </c>
      <c r="M83" s="86">
        <v>38</v>
      </c>
      <c r="N83" s="86" t="s">
        <v>41</v>
      </c>
      <c r="O83" s="68" t="s">
        <v>124</v>
      </c>
      <c r="P83" s="111" t="s">
        <v>95</v>
      </c>
      <c r="Q83" s="111" t="s">
        <v>96</v>
      </c>
      <c r="R83" s="89" t="s">
        <v>205</v>
      </c>
      <c r="S83" s="89"/>
      <c r="T83" s="71" t="s">
        <v>149</v>
      </c>
      <c r="U83" s="70">
        <v>35000000</v>
      </c>
    </row>
    <row r="84" spans="1:21" s="79" customFormat="1" ht="21" customHeight="1" x14ac:dyDescent="0.15">
      <c r="A84" s="284"/>
      <c r="B84" s="285"/>
      <c r="C84" s="285"/>
      <c r="D84" s="120"/>
      <c r="E84" s="120"/>
      <c r="F84" s="120"/>
      <c r="G84" s="284"/>
      <c r="H84" s="289"/>
      <c r="I84" s="287"/>
      <c r="J84" s="60">
        <v>1</v>
      </c>
      <c r="K84" s="295" t="s">
        <v>34</v>
      </c>
      <c r="L84" s="295" t="s">
        <v>33</v>
      </c>
      <c r="M84" s="60">
        <v>38</v>
      </c>
      <c r="N84" s="60" t="s">
        <v>41</v>
      </c>
      <c r="O84" s="39" t="s">
        <v>124</v>
      </c>
      <c r="P84" s="82" t="s">
        <v>95</v>
      </c>
      <c r="Q84" s="82" t="s">
        <v>96</v>
      </c>
      <c r="R84" s="62" t="s">
        <v>205</v>
      </c>
      <c r="S84" s="62" t="s">
        <v>33</v>
      </c>
      <c r="T84" s="94" t="s">
        <v>150</v>
      </c>
      <c r="U84" s="64">
        <v>35000000</v>
      </c>
    </row>
    <row r="85" spans="1:21" s="79" customFormat="1" ht="26.25" x14ac:dyDescent="0.15">
      <c r="A85" s="284"/>
      <c r="B85" s="285"/>
      <c r="C85" s="285"/>
      <c r="D85" s="120"/>
      <c r="E85" s="120"/>
      <c r="F85" s="120"/>
      <c r="G85" s="284"/>
      <c r="H85" s="289"/>
      <c r="I85" s="287"/>
      <c r="J85" s="60">
        <v>1</v>
      </c>
      <c r="K85" s="295" t="s">
        <v>34</v>
      </c>
      <c r="L85" s="295" t="s">
        <v>33</v>
      </c>
      <c r="M85" s="60">
        <v>38</v>
      </c>
      <c r="N85" s="60" t="s">
        <v>41</v>
      </c>
      <c r="O85" s="39" t="s">
        <v>124</v>
      </c>
      <c r="P85" s="82" t="s">
        <v>95</v>
      </c>
      <c r="Q85" s="82" t="s">
        <v>96</v>
      </c>
      <c r="R85" s="62" t="s">
        <v>205</v>
      </c>
      <c r="S85" s="62" t="s">
        <v>37</v>
      </c>
      <c r="T85" s="94" t="s">
        <v>207</v>
      </c>
      <c r="U85" s="64">
        <v>0</v>
      </c>
    </row>
    <row r="86" spans="1:21" s="79" customFormat="1" ht="26.25" x14ac:dyDescent="0.15">
      <c r="A86" s="284"/>
      <c r="B86" s="285"/>
      <c r="C86" s="285"/>
      <c r="D86" s="120"/>
      <c r="E86" s="120"/>
      <c r="F86" s="120"/>
      <c r="G86" s="284"/>
      <c r="H86" s="289"/>
      <c r="I86" s="287"/>
      <c r="J86" s="86">
        <v>1</v>
      </c>
      <c r="K86" s="288" t="s">
        <v>34</v>
      </c>
      <c r="L86" s="288" t="s">
        <v>33</v>
      </c>
      <c r="M86" s="86">
        <v>38</v>
      </c>
      <c r="N86" s="86" t="s">
        <v>41</v>
      </c>
      <c r="O86" s="68" t="s">
        <v>124</v>
      </c>
      <c r="P86" s="111" t="s">
        <v>95</v>
      </c>
      <c r="Q86" s="111" t="s">
        <v>96</v>
      </c>
      <c r="R86" s="89" t="s">
        <v>208</v>
      </c>
      <c r="S86" s="89"/>
      <c r="T86" s="71" t="s">
        <v>209</v>
      </c>
      <c r="U86" s="70">
        <v>0</v>
      </c>
    </row>
    <row r="87" spans="1:21" s="79" customFormat="1" x14ac:dyDescent="0.15">
      <c r="A87" s="284"/>
      <c r="B87" s="285"/>
      <c r="C87" s="285"/>
      <c r="D87" s="120"/>
      <c r="E87" s="120"/>
      <c r="F87" s="120"/>
      <c r="G87" s="284"/>
      <c r="H87" s="289"/>
      <c r="I87" s="287"/>
      <c r="J87" s="60">
        <v>1</v>
      </c>
      <c r="K87" s="295" t="s">
        <v>34</v>
      </c>
      <c r="L87" s="295" t="s">
        <v>33</v>
      </c>
      <c r="M87" s="60">
        <v>38</v>
      </c>
      <c r="N87" s="60" t="s">
        <v>41</v>
      </c>
      <c r="O87" s="82" t="s">
        <v>124</v>
      </c>
      <c r="P87" s="82" t="s">
        <v>95</v>
      </c>
      <c r="Q87" s="82" t="s">
        <v>96</v>
      </c>
      <c r="R87" s="98" t="s">
        <v>208</v>
      </c>
      <c r="S87" s="112" t="s">
        <v>33</v>
      </c>
      <c r="T87" s="99" t="s">
        <v>210</v>
      </c>
      <c r="U87" s="64">
        <v>0</v>
      </c>
    </row>
    <row r="88" spans="1:21" s="79" customFormat="1" ht="26.25" x14ac:dyDescent="0.15">
      <c r="A88" s="284"/>
      <c r="B88" s="285"/>
      <c r="C88" s="285"/>
      <c r="D88" s="120"/>
      <c r="E88" s="120"/>
      <c r="F88" s="120"/>
      <c r="G88" s="284"/>
      <c r="H88" s="289"/>
      <c r="I88" s="287"/>
      <c r="J88" s="60">
        <v>1</v>
      </c>
      <c r="K88" s="295" t="s">
        <v>34</v>
      </c>
      <c r="L88" s="295" t="s">
        <v>33</v>
      </c>
      <c r="M88" s="60">
        <v>38</v>
      </c>
      <c r="N88" s="60" t="s">
        <v>41</v>
      </c>
      <c r="O88" s="82" t="s">
        <v>124</v>
      </c>
      <c r="P88" s="82" t="s">
        <v>95</v>
      </c>
      <c r="Q88" s="82" t="s">
        <v>96</v>
      </c>
      <c r="R88" s="98" t="s">
        <v>208</v>
      </c>
      <c r="S88" s="112" t="s">
        <v>36</v>
      </c>
      <c r="T88" s="113" t="s">
        <v>211</v>
      </c>
      <c r="U88" s="64">
        <v>0</v>
      </c>
    </row>
    <row r="89" spans="1:21" s="79" customFormat="1" ht="26.25" x14ac:dyDescent="0.15">
      <c r="A89" s="284"/>
      <c r="B89" s="285"/>
      <c r="C89" s="285"/>
      <c r="D89" s="120"/>
      <c r="E89" s="120"/>
      <c r="F89" s="120"/>
      <c r="G89" s="284"/>
      <c r="H89" s="289"/>
      <c r="I89" s="287"/>
      <c r="J89" s="86">
        <v>1</v>
      </c>
      <c r="K89" s="288" t="s">
        <v>34</v>
      </c>
      <c r="L89" s="288" t="s">
        <v>33</v>
      </c>
      <c r="M89" s="86">
        <v>38</v>
      </c>
      <c r="N89" s="86" t="s">
        <v>41</v>
      </c>
      <c r="O89" s="68">
        <v>5</v>
      </c>
      <c r="P89" s="111">
        <v>2</v>
      </c>
      <c r="Q89" s="111">
        <v>3</v>
      </c>
      <c r="R89" s="89" t="s">
        <v>128</v>
      </c>
      <c r="S89" s="89"/>
      <c r="T89" s="194" t="s">
        <v>213</v>
      </c>
      <c r="U89" s="70">
        <v>0</v>
      </c>
    </row>
    <row r="90" spans="1:21" s="79" customFormat="1" ht="27" customHeight="1" x14ac:dyDescent="0.15">
      <c r="A90" s="284"/>
      <c r="B90" s="285"/>
      <c r="C90" s="285"/>
      <c r="D90" s="120"/>
      <c r="E90" s="120"/>
      <c r="F90" s="120"/>
      <c r="G90" s="284"/>
      <c r="H90" s="289"/>
      <c r="I90" s="287"/>
      <c r="J90" s="60">
        <v>1</v>
      </c>
      <c r="K90" s="295" t="s">
        <v>34</v>
      </c>
      <c r="L90" s="295" t="s">
        <v>33</v>
      </c>
      <c r="M90" s="60">
        <v>38</v>
      </c>
      <c r="N90" s="60" t="s">
        <v>41</v>
      </c>
      <c r="O90" s="39">
        <v>5</v>
      </c>
      <c r="P90" s="66">
        <v>2</v>
      </c>
      <c r="Q90" s="66">
        <v>3</v>
      </c>
      <c r="R90" s="91" t="s">
        <v>128</v>
      </c>
      <c r="S90" s="66" t="s">
        <v>212</v>
      </c>
      <c r="T90" s="94" t="s">
        <v>217</v>
      </c>
      <c r="U90" s="64">
        <v>0</v>
      </c>
    </row>
    <row r="91" spans="1:21" s="79" customFormat="1" x14ac:dyDescent="0.15">
      <c r="A91" s="284"/>
      <c r="B91" s="285"/>
      <c r="C91" s="285"/>
      <c r="D91" s="120"/>
      <c r="E91" s="120"/>
      <c r="F91" s="120"/>
      <c r="G91" s="284"/>
      <c r="H91" s="289"/>
      <c r="I91" s="287"/>
      <c r="J91" s="86">
        <v>1</v>
      </c>
      <c r="K91" s="288" t="s">
        <v>34</v>
      </c>
      <c r="L91" s="288" t="s">
        <v>33</v>
      </c>
      <c r="M91" s="86">
        <v>38</v>
      </c>
      <c r="N91" s="86" t="s">
        <v>41</v>
      </c>
      <c r="O91" s="68">
        <v>5</v>
      </c>
      <c r="P91" s="69">
        <v>2</v>
      </c>
      <c r="Q91" s="69">
        <v>3</v>
      </c>
      <c r="R91" s="69" t="s">
        <v>252</v>
      </c>
      <c r="S91" s="69"/>
      <c r="T91" s="71" t="s">
        <v>253</v>
      </c>
      <c r="U91" s="70">
        <v>0</v>
      </c>
    </row>
    <row r="92" spans="1:21" s="79" customFormat="1" x14ac:dyDescent="0.15">
      <c r="A92" s="284"/>
      <c r="B92" s="285"/>
      <c r="C92" s="285"/>
      <c r="D92" s="120"/>
      <c r="E92" s="120"/>
      <c r="F92" s="120"/>
      <c r="G92" s="284"/>
      <c r="H92" s="289"/>
      <c r="I92" s="287"/>
      <c r="J92" s="60">
        <v>1</v>
      </c>
      <c r="K92" s="295" t="s">
        <v>34</v>
      </c>
      <c r="L92" s="295" t="s">
        <v>33</v>
      </c>
      <c r="M92" s="60">
        <v>38</v>
      </c>
      <c r="N92" s="60" t="s">
        <v>41</v>
      </c>
      <c r="O92" s="39">
        <v>5</v>
      </c>
      <c r="P92" s="66">
        <v>2</v>
      </c>
      <c r="Q92" s="66">
        <v>3</v>
      </c>
      <c r="R92" s="66" t="s">
        <v>252</v>
      </c>
      <c r="S92" s="91" t="s">
        <v>34</v>
      </c>
      <c r="T92" s="99" t="s">
        <v>254</v>
      </c>
      <c r="U92" s="524">
        <v>0</v>
      </c>
    </row>
    <row r="93" spans="1:21" s="79" customFormat="1" x14ac:dyDescent="0.15">
      <c r="A93" s="284"/>
      <c r="B93" s="285"/>
      <c r="C93" s="285"/>
      <c r="D93" s="120"/>
      <c r="E93" s="120"/>
      <c r="F93" s="120"/>
      <c r="G93" s="284"/>
      <c r="H93" s="289"/>
      <c r="I93" s="287"/>
      <c r="J93" s="60">
        <v>1</v>
      </c>
      <c r="K93" s="295" t="s">
        <v>34</v>
      </c>
      <c r="L93" s="295" t="s">
        <v>33</v>
      </c>
      <c r="M93" s="60">
        <v>38</v>
      </c>
      <c r="N93" s="60" t="s">
        <v>41</v>
      </c>
      <c r="O93" s="39">
        <v>5</v>
      </c>
      <c r="P93" s="66">
        <v>2</v>
      </c>
      <c r="Q93" s="66">
        <v>3</v>
      </c>
      <c r="R93" s="66" t="s">
        <v>252</v>
      </c>
      <c r="S93" s="91" t="s">
        <v>35</v>
      </c>
      <c r="T93" s="525" t="s">
        <v>255</v>
      </c>
      <c r="U93" s="524">
        <v>0</v>
      </c>
    </row>
    <row r="94" spans="1:21" s="79" customFormat="1" ht="26.25" x14ac:dyDescent="0.15">
      <c r="A94" s="284"/>
      <c r="B94" s="285"/>
      <c r="C94" s="285"/>
      <c r="D94" s="120"/>
      <c r="E94" s="120"/>
      <c r="F94" s="120"/>
      <c r="G94" s="284"/>
      <c r="H94" s="289"/>
      <c r="I94" s="287"/>
      <c r="J94" s="530">
        <v>1</v>
      </c>
      <c r="K94" s="531" t="s">
        <v>34</v>
      </c>
      <c r="L94" s="531" t="s">
        <v>33</v>
      </c>
      <c r="M94" s="530">
        <v>38</v>
      </c>
      <c r="N94" s="530" t="s">
        <v>41</v>
      </c>
      <c r="O94" s="244">
        <v>5</v>
      </c>
      <c r="P94" s="245">
        <v>2</v>
      </c>
      <c r="Q94" s="245">
        <v>3</v>
      </c>
      <c r="R94" s="245">
        <v>39</v>
      </c>
      <c r="S94" s="246"/>
      <c r="T94" s="473" t="s">
        <v>215</v>
      </c>
      <c r="U94" s="70">
        <v>0</v>
      </c>
    </row>
    <row r="95" spans="1:21" s="79" customFormat="1" x14ac:dyDescent="0.15">
      <c r="A95" s="284"/>
      <c r="B95" s="285"/>
      <c r="C95" s="285"/>
      <c r="D95" s="120"/>
      <c r="E95" s="120"/>
      <c r="F95" s="120"/>
      <c r="G95" s="284"/>
      <c r="H95" s="289"/>
      <c r="I95" s="287"/>
      <c r="J95" s="60">
        <v>1</v>
      </c>
      <c r="K95" s="295" t="s">
        <v>34</v>
      </c>
      <c r="L95" s="295" t="s">
        <v>33</v>
      </c>
      <c r="M95" s="60">
        <v>38</v>
      </c>
      <c r="N95" s="60" t="s">
        <v>41</v>
      </c>
      <c r="O95" s="39">
        <v>5</v>
      </c>
      <c r="P95" s="66">
        <v>2</v>
      </c>
      <c r="Q95" s="66">
        <v>3</v>
      </c>
      <c r="R95" s="66">
        <v>39</v>
      </c>
      <c r="S95" s="91" t="s">
        <v>41</v>
      </c>
      <c r="T95" s="525" t="s">
        <v>216</v>
      </c>
      <c r="U95" s="524">
        <v>0</v>
      </c>
    </row>
    <row r="96" spans="1:21" s="79" customFormat="1" ht="26.25" x14ac:dyDescent="0.15">
      <c r="A96" s="284"/>
      <c r="B96" s="285"/>
      <c r="C96" s="285"/>
      <c r="D96" s="120"/>
      <c r="E96" s="120"/>
      <c r="F96" s="120"/>
      <c r="G96" s="284"/>
      <c r="H96" s="289"/>
      <c r="I96" s="287"/>
      <c r="J96" s="530">
        <v>1</v>
      </c>
      <c r="K96" s="531" t="s">
        <v>34</v>
      </c>
      <c r="L96" s="531" t="s">
        <v>33</v>
      </c>
      <c r="M96" s="530">
        <v>38</v>
      </c>
      <c r="N96" s="530" t="s">
        <v>41</v>
      </c>
      <c r="O96" s="244" t="s">
        <v>124</v>
      </c>
      <c r="P96" s="245" t="s">
        <v>95</v>
      </c>
      <c r="Q96" s="245" t="s">
        <v>96</v>
      </c>
      <c r="R96" s="245" t="s">
        <v>256</v>
      </c>
      <c r="S96" s="246"/>
      <c r="T96" s="473" t="s">
        <v>258</v>
      </c>
      <c r="U96" s="70">
        <v>0</v>
      </c>
    </row>
    <row r="97" spans="1:24" s="79" customFormat="1" x14ac:dyDescent="0.15">
      <c r="A97" s="284"/>
      <c r="B97" s="285"/>
      <c r="C97" s="285"/>
      <c r="D97" s="120"/>
      <c r="E97" s="120"/>
      <c r="F97" s="120"/>
      <c r="G97" s="284"/>
      <c r="H97" s="289"/>
      <c r="I97" s="287"/>
      <c r="J97" s="60">
        <v>1</v>
      </c>
      <c r="K97" s="295" t="s">
        <v>34</v>
      </c>
      <c r="L97" s="295" t="s">
        <v>33</v>
      </c>
      <c r="M97" s="60">
        <v>38</v>
      </c>
      <c r="N97" s="60" t="s">
        <v>41</v>
      </c>
      <c r="O97" s="39" t="s">
        <v>124</v>
      </c>
      <c r="P97" s="66" t="s">
        <v>95</v>
      </c>
      <c r="Q97" s="66" t="s">
        <v>96</v>
      </c>
      <c r="R97" s="66" t="s">
        <v>256</v>
      </c>
      <c r="S97" s="91" t="s">
        <v>257</v>
      </c>
      <c r="T97" s="525" t="s">
        <v>259</v>
      </c>
      <c r="U97" s="524">
        <v>0</v>
      </c>
    </row>
    <row r="98" spans="1:24" s="79" customFormat="1" x14ac:dyDescent="0.15">
      <c r="A98" s="284"/>
      <c r="B98" s="285"/>
      <c r="C98" s="285"/>
      <c r="D98" s="120"/>
      <c r="E98" s="120"/>
      <c r="F98" s="120"/>
      <c r="G98" s="284"/>
      <c r="H98" s="289"/>
      <c r="I98" s="287"/>
      <c r="J98" s="60">
        <v>1</v>
      </c>
      <c r="K98" s="295" t="s">
        <v>34</v>
      </c>
      <c r="L98" s="295" t="s">
        <v>33</v>
      </c>
      <c r="M98" s="60">
        <v>38</v>
      </c>
      <c r="N98" s="60" t="s">
        <v>41</v>
      </c>
      <c r="O98" s="39" t="s">
        <v>124</v>
      </c>
      <c r="P98" s="66" t="s">
        <v>95</v>
      </c>
      <c r="Q98" s="66" t="s">
        <v>96</v>
      </c>
      <c r="R98" s="66" t="s">
        <v>256</v>
      </c>
      <c r="S98" s="91" t="s">
        <v>257</v>
      </c>
      <c r="T98" s="525" t="s">
        <v>260</v>
      </c>
      <c r="U98" s="524">
        <v>0</v>
      </c>
    </row>
    <row r="99" spans="1:24" s="90" customFormat="1" ht="21.75" customHeight="1" x14ac:dyDescent="0.15">
      <c r="A99" s="564" t="s">
        <v>19</v>
      </c>
      <c r="B99" s="565"/>
      <c r="C99" s="565"/>
      <c r="D99" s="565"/>
      <c r="E99" s="565"/>
      <c r="F99" s="565"/>
      <c r="G99" s="565"/>
      <c r="H99" s="565"/>
      <c r="I99" s="307">
        <f>I31</f>
        <v>100521000</v>
      </c>
      <c r="J99" s="564" t="s">
        <v>20</v>
      </c>
      <c r="K99" s="565"/>
      <c r="L99" s="565"/>
      <c r="M99" s="565"/>
      <c r="N99" s="565"/>
      <c r="O99" s="565"/>
      <c r="P99" s="565"/>
      <c r="Q99" s="565"/>
      <c r="R99" s="565"/>
      <c r="S99" s="565"/>
      <c r="T99" s="566"/>
      <c r="U99" s="70">
        <f>U29</f>
        <v>203572220</v>
      </c>
    </row>
    <row r="100" spans="1:24" x14ac:dyDescent="0.15">
      <c r="A100" s="239"/>
      <c r="B100" s="239"/>
      <c r="C100" s="239"/>
      <c r="D100" s="239"/>
      <c r="E100" s="239"/>
      <c r="F100" s="239"/>
      <c r="G100" s="239"/>
      <c r="H100" s="239"/>
      <c r="I100" s="325"/>
      <c r="J100" s="239"/>
      <c r="K100" s="326"/>
      <c r="L100" s="326"/>
      <c r="M100" s="239"/>
      <c r="N100" s="239"/>
      <c r="O100" s="127"/>
      <c r="P100" s="127"/>
      <c r="Q100" s="127"/>
      <c r="R100" s="127"/>
      <c r="S100" s="128"/>
      <c r="T100" s="278"/>
      <c r="U100" s="166"/>
      <c r="V100" s="327"/>
    </row>
    <row r="101" spans="1:24" x14ac:dyDescent="0.15">
      <c r="A101" s="38"/>
      <c r="B101" s="38"/>
      <c r="C101" s="38"/>
      <c r="D101" s="38"/>
      <c r="E101" s="38"/>
      <c r="F101" s="38"/>
      <c r="G101" s="38"/>
      <c r="H101" s="38"/>
      <c r="J101" s="38"/>
      <c r="K101" s="38"/>
      <c r="L101" s="38"/>
      <c r="M101" s="38"/>
      <c r="N101" s="38"/>
      <c r="O101" s="38"/>
      <c r="P101" s="38"/>
      <c r="Q101" s="38"/>
      <c r="R101" s="38"/>
      <c r="S101" s="38"/>
      <c r="T101" s="327" t="s">
        <v>361</v>
      </c>
      <c r="U101" s="166"/>
      <c r="V101" s="177"/>
      <c r="W101" s="170"/>
      <c r="X101" s="169"/>
    </row>
    <row r="102" spans="1:24" x14ac:dyDescent="0.15">
      <c r="A102" s="38"/>
      <c r="B102" s="38"/>
      <c r="C102" s="38"/>
      <c r="D102" s="38"/>
      <c r="E102" s="38"/>
      <c r="F102" s="38"/>
      <c r="G102" s="38"/>
      <c r="H102" s="38"/>
      <c r="J102" s="38"/>
      <c r="K102" s="38"/>
      <c r="L102" s="38"/>
      <c r="M102" s="38"/>
      <c r="N102" s="38"/>
      <c r="O102" s="38"/>
      <c r="P102" s="38"/>
      <c r="Q102" s="38"/>
      <c r="R102" s="38"/>
      <c r="S102" s="38"/>
      <c r="T102" s="79" t="s">
        <v>30</v>
      </c>
      <c r="U102" s="166"/>
      <c r="V102" s="327"/>
      <c r="X102" s="236"/>
    </row>
    <row r="103" spans="1:24" x14ac:dyDescent="0.15">
      <c r="T103" s="79"/>
      <c r="U103" s="166"/>
      <c r="V103" s="327"/>
      <c r="X103" s="236"/>
    </row>
    <row r="104" spans="1:24" x14ac:dyDescent="0.15">
      <c r="J104" s="170"/>
      <c r="T104" s="79"/>
      <c r="U104" s="328"/>
      <c r="V104" s="327"/>
      <c r="X104" s="236"/>
    </row>
    <row r="105" spans="1:24" x14ac:dyDescent="0.15">
      <c r="J105" s="170"/>
      <c r="T105" s="329" t="s">
        <v>45</v>
      </c>
      <c r="U105" s="328"/>
      <c r="V105" s="327"/>
      <c r="X105" s="236"/>
    </row>
    <row r="106" spans="1:24" x14ac:dyDescent="0.15">
      <c r="J106" s="170"/>
      <c r="T106" s="79" t="s">
        <v>46</v>
      </c>
      <c r="U106" s="6"/>
      <c r="V106" s="177"/>
      <c r="W106" s="170"/>
      <c r="X106" s="169"/>
    </row>
    <row r="107" spans="1:24" x14ac:dyDescent="0.15">
      <c r="J107" s="170"/>
      <c r="U107" s="6"/>
      <c r="V107" s="327"/>
    </row>
    <row r="108" spans="1:24" x14ac:dyDescent="0.15">
      <c r="J108" s="170"/>
    </row>
    <row r="109" spans="1:24" x14ac:dyDescent="0.15">
      <c r="J109" s="170"/>
      <c r="O109" s="79"/>
      <c r="P109" s="79"/>
      <c r="Q109" s="79"/>
      <c r="R109" s="79"/>
      <c r="S109" s="79"/>
      <c r="T109" s="79"/>
    </row>
    <row r="110" spans="1:24" x14ac:dyDescent="0.15">
      <c r="A110" s="79"/>
      <c r="B110" s="79"/>
      <c r="C110" s="79"/>
      <c r="D110" s="79"/>
      <c r="E110" s="79"/>
      <c r="F110" s="79"/>
      <c r="G110" s="79"/>
      <c r="H110" s="79"/>
      <c r="I110" s="79"/>
      <c r="J110" s="170"/>
      <c r="K110" s="79"/>
      <c r="L110" s="79"/>
      <c r="M110" s="79"/>
      <c r="N110" s="79"/>
      <c r="O110" s="79"/>
      <c r="P110" s="79"/>
      <c r="Q110" s="79"/>
      <c r="R110" s="79"/>
      <c r="S110" s="79"/>
      <c r="T110" s="79"/>
      <c r="U110" s="330"/>
    </row>
    <row r="111" spans="1:24" x14ac:dyDescent="0.15">
      <c r="A111" s="79"/>
      <c r="B111" s="79"/>
      <c r="C111" s="79"/>
      <c r="D111" s="79"/>
      <c r="E111" s="79"/>
      <c r="F111" s="79"/>
      <c r="G111" s="79"/>
      <c r="H111" s="79"/>
      <c r="I111" s="79"/>
      <c r="K111" s="79"/>
      <c r="L111" s="79"/>
      <c r="M111" s="79"/>
      <c r="N111" s="79"/>
      <c r="O111" s="79"/>
      <c r="P111" s="79"/>
      <c r="Q111" s="79"/>
      <c r="R111" s="79"/>
      <c r="S111" s="79"/>
      <c r="T111" s="79"/>
      <c r="U111" s="330"/>
    </row>
    <row r="112" spans="1:24" x14ac:dyDescent="0.15">
      <c r="A112" s="79"/>
      <c r="B112" s="79"/>
      <c r="C112" s="79"/>
      <c r="D112" s="79"/>
      <c r="E112" s="79"/>
      <c r="F112" s="79"/>
      <c r="G112" s="79"/>
      <c r="H112" s="79"/>
      <c r="I112" s="79"/>
      <c r="K112" s="79"/>
      <c r="L112" s="79"/>
      <c r="M112" s="79"/>
      <c r="N112" s="79"/>
      <c r="O112" s="79"/>
      <c r="P112" s="79"/>
      <c r="Q112" s="79"/>
      <c r="R112" s="79"/>
      <c r="S112" s="79"/>
      <c r="T112" s="79"/>
      <c r="U112" s="330"/>
    </row>
    <row r="113" spans="1:21" x14ac:dyDescent="0.15">
      <c r="A113" s="79"/>
      <c r="B113" s="79"/>
      <c r="C113" s="79"/>
      <c r="D113" s="79"/>
      <c r="E113" s="79"/>
      <c r="F113" s="79"/>
      <c r="G113" s="79"/>
      <c r="H113" s="79"/>
      <c r="I113" s="79"/>
      <c r="K113" s="79"/>
      <c r="L113" s="79"/>
      <c r="M113" s="79"/>
      <c r="N113" s="79"/>
      <c r="O113" s="79"/>
      <c r="P113" s="79"/>
      <c r="Q113" s="79"/>
      <c r="R113" s="79"/>
      <c r="S113" s="79"/>
      <c r="T113" s="79"/>
      <c r="U113" s="330"/>
    </row>
    <row r="114" spans="1:21" x14ac:dyDescent="0.15">
      <c r="O114" s="79"/>
      <c r="P114" s="79"/>
      <c r="Q114" s="79"/>
      <c r="R114" s="79"/>
      <c r="S114" s="79"/>
      <c r="T114" s="79"/>
    </row>
  </sheetData>
  <mergeCells count="26">
    <mergeCell ref="A1:U1"/>
    <mergeCell ref="G30:H30"/>
    <mergeCell ref="G29:H29"/>
    <mergeCell ref="J27:S27"/>
    <mergeCell ref="A27:F27"/>
    <mergeCell ref="K15:O15"/>
    <mergeCell ref="J24:P24"/>
    <mergeCell ref="K22:O22"/>
    <mergeCell ref="A18:U18"/>
    <mergeCell ref="A19:U19"/>
    <mergeCell ref="A20:U20"/>
    <mergeCell ref="A99:H99"/>
    <mergeCell ref="J99:T99"/>
    <mergeCell ref="G31:H31"/>
    <mergeCell ref="A4:U4"/>
    <mergeCell ref="A3:U3"/>
    <mergeCell ref="G27:H27"/>
    <mergeCell ref="Q15:U15"/>
    <mergeCell ref="G28:H28"/>
    <mergeCell ref="A21:H23"/>
    <mergeCell ref="A15:H15"/>
    <mergeCell ref="J25:P25"/>
    <mergeCell ref="Q21:U21"/>
    <mergeCell ref="A26:I26"/>
    <mergeCell ref="K21:O21"/>
    <mergeCell ref="J26:U26"/>
  </mergeCells>
  <pageMargins left="0.23622047244094491" right="0.11811023622047245" top="0.19685039370078741" bottom="0.67" header="0.39370078740157483" footer="0.31496062992125984"/>
  <pageSetup paperSize="10000" scale="68" fitToHeight="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68FD4"/>
    <pageSetUpPr fitToPage="1"/>
  </sheetPr>
  <dimension ref="A1:IH110"/>
  <sheetViews>
    <sheetView topLeftCell="A75" zoomScale="90" zoomScaleNormal="90" workbookViewId="0">
      <selection activeCell="H13" sqref="H13:H82"/>
    </sheetView>
  </sheetViews>
  <sheetFormatPr defaultColWidth="9.01171875" defaultRowHeight="13.5" x14ac:dyDescent="0.15"/>
  <cols>
    <col min="1" max="5" width="4.70703125" style="36" customWidth="1"/>
    <col min="6" max="6" width="45.87109375" style="172" customWidth="1"/>
    <col min="7" max="7" width="18.4296875" style="276" customWidth="1"/>
    <col min="8" max="8" width="17.08203125" style="276" customWidth="1"/>
    <col min="9" max="9" width="19.50390625" style="276" customWidth="1"/>
    <col min="10" max="10" width="13.31640625" style="79" customWidth="1"/>
    <col min="11" max="242" width="9.14453125" style="79" customWidth="1"/>
    <col min="243" max="16384" width="9.01171875" style="20"/>
  </cols>
  <sheetData>
    <row r="1" spans="1:242" ht="18" x14ac:dyDescent="0.2">
      <c r="A1" s="582" t="s">
        <v>72</v>
      </c>
      <c r="B1" s="582"/>
      <c r="C1" s="582"/>
      <c r="D1" s="582"/>
      <c r="E1" s="582"/>
      <c r="F1" s="582"/>
      <c r="G1" s="582"/>
      <c r="H1" s="582"/>
      <c r="I1" s="582"/>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c r="EC1" s="20"/>
      <c r="ED1" s="20"/>
      <c r="EE1" s="20"/>
      <c r="EF1" s="20"/>
      <c r="EG1" s="20"/>
      <c r="EH1" s="20"/>
      <c r="EI1" s="20"/>
      <c r="EJ1" s="20"/>
      <c r="EK1" s="20"/>
      <c r="EL1" s="20"/>
      <c r="EM1" s="20"/>
      <c r="EN1" s="20"/>
      <c r="EO1" s="20"/>
      <c r="EP1" s="20"/>
      <c r="EQ1" s="20"/>
      <c r="ER1" s="20"/>
      <c r="ES1" s="20"/>
      <c r="ET1" s="20"/>
      <c r="EU1" s="20"/>
      <c r="EV1" s="20"/>
      <c r="EW1" s="20"/>
      <c r="EX1" s="20"/>
      <c r="EY1" s="20"/>
      <c r="EZ1" s="20"/>
      <c r="FA1" s="20"/>
      <c r="FB1" s="20"/>
      <c r="FC1" s="20"/>
      <c r="FD1" s="20"/>
      <c r="FE1" s="20"/>
      <c r="FF1" s="20"/>
      <c r="FG1" s="20"/>
      <c r="FH1" s="20"/>
      <c r="FI1" s="20"/>
      <c r="FJ1" s="20"/>
      <c r="FK1" s="20"/>
      <c r="FL1" s="20"/>
      <c r="FM1" s="20"/>
      <c r="FN1" s="20"/>
      <c r="FO1" s="20"/>
      <c r="FP1" s="20"/>
      <c r="FQ1" s="20"/>
      <c r="FR1" s="20"/>
      <c r="FS1" s="20"/>
      <c r="FT1" s="20"/>
      <c r="FU1" s="20"/>
      <c r="FV1" s="20"/>
      <c r="FW1" s="20"/>
      <c r="FX1" s="20"/>
      <c r="FY1" s="20"/>
      <c r="FZ1" s="20"/>
      <c r="GA1" s="20"/>
      <c r="GB1" s="20"/>
      <c r="GC1" s="20"/>
      <c r="GD1" s="20"/>
      <c r="GE1" s="20"/>
      <c r="GF1" s="20"/>
      <c r="GG1" s="20"/>
      <c r="GH1" s="20"/>
      <c r="GI1" s="20"/>
      <c r="GJ1" s="20"/>
      <c r="GK1" s="20"/>
      <c r="GL1" s="20"/>
      <c r="GM1" s="20"/>
      <c r="GN1" s="20"/>
      <c r="GO1" s="20"/>
      <c r="GP1" s="20"/>
      <c r="GQ1" s="20"/>
      <c r="GR1" s="20"/>
      <c r="GS1" s="20"/>
      <c r="GT1" s="20"/>
      <c r="GU1" s="20"/>
      <c r="GV1" s="20"/>
      <c r="GW1" s="20"/>
      <c r="GX1" s="20"/>
      <c r="GY1" s="20"/>
      <c r="GZ1" s="20"/>
      <c r="HA1" s="20"/>
      <c r="HB1" s="20"/>
      <c r="HC1" s="20"/>
      <c r="HD1" s="20"/>
      <c r="HE1" s="20"/>
      <c r="HF1" s="20"/>
      <c r="HG1" s="20"/>
      <c r="HH1" s="20"/>
      <c r="HI1" s="20"/>
      <c r="HJ1" s="20"/>
      <c r="HK1" s="20"/>
      <c r="HL1" s="20"/>
      <c r="HM1" s="20"/>
      <c r="HN1" s="20"/>
      <c r="HO1" s="20"/>
      <c r="HP1" s="20"/>
      <c r="HQ1" s="20"/>
      <c r="HR1" s="20"/>
      <c r="HS1" s="20"/>
      <c r="HT1" s="20"/>
      <c r="HU1" s="20"/>
      <c r="HV1" s="20"/>
      <c r="HW1" s="20"/>
      <c r="HX1" s="20"/>
      <c r="HY1" s="20"/>
      <c r="HZ1" s="20"/>
      <c r="IA1" s="20"/>
      <c r="IB1" s="20"/>
      <c r="IC1" s="20"/>
      <c r="ID1" s="20"/>
      <c r="IE1" s="20"/>
      <c r="IF1" s="20"/>
      <c r="IG1" s="20"/>
      <c r="IH1" s="20"/>
    </row>
    <row r="2" spans="1:242" ht="18" x14ac:dyDescent="0.2">
      <c r="A2" s="582" t="s">
        <v>5</v>
      </c>
      <c r="B2" s="582"/>
      <c r="C2" s="582"/>
      <c r="D2" s="582"/>
      <c r="E2" s="582"/>
      <c r="F2" s="582"/>
      <c r="G2" s="582"/>
      <c r="H2" s="582"/>
      <c r="I2" s="582"/>
      <c r="J2" s="20"/>
      <c r="K2" s="20"/>
      <c r="L2" s="20"/>
      <c r="M2" s="20"/>
      <c r="N2" s="20"/>
      <c r="O2" s="20"/>
      <c r="P2" s="20"/>
      <c r="Q2" s="20"/>
      <c r="R2" s="20"/>
      <c r="S2" s="20"/>
      <c r="T2" s="20"/>
      <c r="U2" s="20"/>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c r="BE2" s="20"/>
      <c r="BF2" s="20"/>
      <c r="BG2" s="20"/>
      <c r="BH2" s="20"/>
      <c r="BI2" s="20"/>
      <c r="BJ2" s="20"/>
      <c r="BK2" s="20"/>
      <c r="BL2" s="20"/>
      <c r="BM2" s="20"/>
      <c r="BN2" s="20"/>
      <c r="BO2" s="20"/>
      <c r="BP2" s="20"/>
      <c r="BQ2" s="20"/>
      <c r="BR2" s="20"/>
      <c r="BS2" s="20"/>
      <c r="BT2" s="20"/>
      <c r="BU2" s="20"/>
      <c r="BV2" s="20"/>
      <c r="BW2" s="20"/>
      <c r="BX2" s="20"/>
      <c r="BY2" s="20"/>
      <c r="BZ2" s="20"/>
      <c r="CA2" s="20"/>
      <c r="CB2" s="20"/>
      <c r="CC2" s="20"/>
      <c r="CD2" s="20"/>
      <c r="CE2" s="20"/>
      <c r="CF2" s="20"/>
      <c r="CG2" s="20"/>
      <c r="CH2" s="20"/>
      <c r="CI2" s="20"/>
      <c r="CJ2" s="20"/>
      <c r="CK2" s="20"/>
      <c r="CL2" s="20"/>
      <c r="CM2" s="20"/>
      <c r="CN2" s="20"/>
      <c r="CO2" s="20"/>
      <c r="CP2" s="20"/>
      <c r="CQ2" s="20"/>
      <c r="CR2" s="20"/>
      <c r="CS2" s="20"/>
      <c r="CT2" s="20"/>
      <c r="CU2" s="20"/>
      <c r="CV2" s="20"/>
      <c r="CW2" s="20"/>
      <c r="CX2" s="20"/>
      <c r="CY2" s="20"/>
      <c r="CZ2" s="20"/>
      <c r="DA2" s="20"/>
      <c r="DB2" s="20"/>
      <c r="DC2" s="20"/>
      <c r="DD2" s="20"/>
      <c r="DE2" s="20"/>
      <c r="DF2" s="20"/>
      <c r="DG2" s="20"/>
      <c r="DH2" s="20"/>
      <c r="DI2" s="20"/>
      <c r="DJ2" s="20"/>
      <c r="DK2" s="20"/>
      <c r="DL2" s="20"/>
      <c r="DM2" s="20"/>
      <c r="DN2" s="20"/>
      <c r="DO2" s="20"/>
      <c r="DP2" s="20"/>
      <c r="DQ2" s="20"/>
      <c r="DR2" s="20"/>
      <c r="DS2" s="20"/>
      <c r="DT2" s="20"/>
      <c r="DU2" s="20"/>
      <c r="DV2" s="20"/>
      <c r="DW2" s="20"/>
      <c r="DX2" s="20"/>
      <c r="DY2" s="20"/>
      <c r="DZ2" s="20"/>
      <c r="EA2" s="20"/>
      <c r="EB2" s="20"/>
      <c r="EC2" s="20"/>
      <c r="ED2" s="20"/>
      <c r="EE2" s="20"/>
      <c r="EF2" s="20"/>
      <c r="EG2" s="20"/>
      <c r="EH2" s="20"/>
      <c r="EI2" s="20"/>
      <c r="EJ2" s="20"/>
      <c r="EK2" s="20"/>
      <c r="EL2" s="20"/>
      <c r="EM2" s="20"/>
      <c r="EN2" s="20"/>
      <c r="EO2" s="20"/>
      <c r="EP2" s="20"/>
      <c r="EQ2" s="20"/>
      <c r="ER2" s="20"/>
      <c r="ES2" s="20"/>
      <c r="ET2" s="20"/>
      <c r="EU2" s="20"/>
      <c r="EV2" s="20"/>
      <c r="EW2" s="20"/>
      <c r="EX2" s="20"/>
      <c r="EY2" s="20"/>
      <c r="EZ2" s="20"/>
      <c r="FA2" s="20"/>
      <c r="FB2" s="20"/>
      <c r="FC2" s="20"/>
      <c r="FD2" s="20"/>
      <c r="FE2" s="20"/>
      <c r="FF2" s="20"/>
      <c r="FG2" s="20"/>
      <c r="FH2" s="20"/>
      <c r="FI2" s="20"/>
      <c r="FJ2" s="20"/>
      <c r="FK2" s="20"/>
      <c r="FL2" s="20"/>
      <c r="FM2" s="20"/>
      <c r="FN2" s="20"/>
      <c r="FO2" s="20"/>
      <c r="FP2" s="20"/>
      <c r="FQ2" s="20"/>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c r="GV2" s="20"/>
      <c r="GW2" s="20"/>
      <c r="GX2" s="20"/>
      <c r="GY2" s="20"/>
      <c r="GZ2" s="20"/>
      <c r="HA2" s="20"/>
      <c r="HB2" s="20"/>
      <c r="HC2" s="20"/>
      <c r="HD2" s="20"/>
      <c r="HE2" s="20"/>
      <c r="HF2" s="20"/>
      <c r="HG2" s="20"/>
      <c r="HH2" s="20"/>
      <c r="HI2" s="20"/>
      <c r="HJ2" s="20"/>
      <c r="HK2" s="20"/>
      <c r="HL2" s="20"/>
      <c r="HM2" s="20"/>
      <c r="HN2" s="20"/>
      <c r="HO2" s="20"/>
      <c r="HP2" s="20"/>
      <c r="HQ2" s="20"/>
      <c r="HR2" s="20"/>
      <c r="HS2" s="20"/>
      <c r="HT2" s="20"/>
      <c r="HU2" s="20"/>
      <c r="HV2" s="20"/>
      <c r="HW2" s="20"/>
      <c r="HX2" s="20"/>
      <c r="HY2" s="20"/>
      <c r="HZ2" s="20"/>
      <c r="IA2" s="20"/>
      <c r="IB2" s="20"/>
      <c r="IC2" s="20"/>
      <c r="ID2" s="20"/>
      <c r="IE2" s="20"/>
      <c r="IF2" s="20"/>
      <c r="IG2" s="20"/>
      <c r="IH2" s="20"/>
    </row>
    <row r="3" spans="1:242" x14ac:dyDescent="0.2">
      <c r="F3" s="167"/>
      <c r="G3" s="249"/>
      <c r="H3" s="249"/>
      <c r="I3" s="249"/>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c r="BV3" s="20"/>
      <c r="BW3" s="20"/>
      <c r="BX3" s="20"/>
      <c r="BY3" s="20"/>
      <c r="BZ3" s="20"/>
      <c r="CA3" s="20"/>
      <c r="CB3" s="20"/>
      <c r="CC3" s="20"/>
      <c r="CD3" s="20"/>
      <c r="CE3" s="20"/>
      <c r="CF3" s="20"/>
      <c r="CG3" s="20"/>
      <c r="CH3" s="20"/>
      <c r="CI3" s="20"/>
      <c r="CJ3" s="20"/>
      <c r="CK3" s="20"/>
      <c r="CL3" s="20"/>
      <c r="CM3" s="20"/>
      <c r="CN3" s="20"/>
      <c r="CO3" s="20"/>
      <c r="CP3" s="20"/>
      <c r="CQ3" s="20"/>
      <c r="CR3" s="20"/>
      <c r="CS3" s="20"/>
      <c r="CT3" s="20"/>
      <c r="CU3" s="20"/>
      <c r="CV3" s="20"/>
      <c r="CW3" s="20"/>
      <c r="CX3" s="20"/>
      <c r="CY3" s="20"/>
      <c r="CZ3" s="20"/>
      <c r="DA3" s="20"/>
      <c r="DB3" s="20"/>
      <c r="DC3" s="20"/>
      <c r="DD3" s="20"/>
      <c r="DE3" s="20"/>
      <c r="DF3" s="20"/>
      <c r="DG3" s="20"/>
      <c r="DH3" s="20"/>
      <c r="DI3" s="20"/>
      <c r="DJ3" s="20"/>
      <c r="DK3" s="20"/>
      <c r="DL3" s="20"/>
      <c r="DM3" s="20"/>
      <c r="DN3" s="20"/>
      <c r="DO3" s="20"/>
      <c r="DP3" s="20"/>
      <c r="DQ3" s="20"/>
      <c r="DR3" s="20"/>
      <c r="DS3" s="20"/>
      <c r="DT3" s="20"/>
      <c r="DU3" s="20"/>
      <c r="DV3" s="20"/>
      <c r="DW3" s="20"/>
      <c r="DX3" s="20"/>
      <c r="DY3" s="20"/>
      <c r="DZ3" s="20"/>
      <c r="EA3" s="20"/>
      <c r="EB3" s="20"/>
      <c r="EC3" s="20"/>
      <c r="ED3" s="20"/>
      <c r="EE3" s="20"/>
      <c r="EF3" s="20"/>
      <c r="EG3" s="20"/>
      <c r="EH3" s="20"/>
      <c r="EI3" s="20"/>
      <c r="EJ3" s="20"/>
      <c r="EK3" s="20"/>
      <c r="EL3" s="20"/>
      <c r="EM3" s="20"/>
      <c r="EN3" s="20"/>
      <c r="EO3" s="20"/>
      <c r="EP3" s="20"/>
      <c r="EQ3" s="20"/>
      <c r="ER3" s="20"/>
      <c r="ES3" s="20"/>
      <c r="ET3" s="20"/>
      <c r="EU3" s="20"/>
      <c r="EV3" s="20"/>
      <c r="EW3" s="20"/>
      <c r="EX3" s="20"/>
      <c r="EY3" s="20"/>
      <c r="EZ3" s="20"/>
      <c r="FA3" s="20"/>
      <c r="FB3" s="20"/>
      <c r="FC3" s="20"/>
      <c r="FD3" s="20"/>
      <c r="FE3" s="20"/>
      <c r="FF3" s="20"/>
      <c r="FG3" s="20"/>
      <c r="FH3" s="20"/>
      <c r="FI3" s="20"/>
      <c r="FJ3" s="20"/>
      <c r="FK3" s="20"/>
      <c r="FL3" s="20"/>
      <c r="FM3" s="20"/>
      <c r="FN3" s="20"/>
      <c r="FO3" s="20"/>
      <c r="FP3" s="20"/>
      <c r="FQ3" s="20"/>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c r="GW3" s="20"/>
      <c r="GX3" s="20"/>
      <c r="GY3" s="20"/>
      <c r="GZ3" s="20"/>
      <c r="HA3" s="20"/>
      <c r="HB3" s="20"/>
      <c r="HC3" s="20"/>
      <c r="HD3" s="20"/>
      <c r="HE3" s="20"/>
      <c r="HF3" s="20"/>
      <c r="HG3" s="20"/>
      <c r="HH3" s="20"/>
      <c r="HI3" s="20"/>
      <c r="HJ3" s="20"/>
      <c r="HK3" s="20"/>
      <c r="HL3" s="20"/>
      <c r="HM3" s="20"/>
      <c r="HN3" s="20"/>
      <c r="HO3" s="20"/>
      <c r="HP3" s="20"/>
      <c r="HQ3" s="20"/>
      <c r="HR3" s="20"/>
      <c r="HS3" s="20"/>
      <c r="HT3" s="20"/>
      <c r="HU3" s="20"/>
      <c r="HV3" s="20"/>
      <c r="HW3" s="20"/>
      <c r="HX3" s="20"/>
      <c r="HY3" s="20"/>
      <c r="HZ3" s="20"/>
      <c r="IA3" s="20"/>
      <c r="IB3" s="20"/>
      <c r="IC3" s="20"/>
      <c r="ID3" s="20"/>
      <c r="IE3" s="20"/>
      <c r="IF3" s="20"/>
      <c r="IG3" s="20"/>
      <c r="IH3" s="20"/>
    </row>
    <row r="4" spans="1:242" ht="21.75" customHeight="1" x14ac:dyDescent="0.2">
      <c r="A4" s="583" t="s">
        <v>280</v>
      </c>
      <c r="B4" s="583"/>
      <c r="C4" s="583"/>
      <c r="D4" s="583"/>
      <c r="E4" s="583"/>
      <c r="F4" s="583"/>
      <c r="G4" s="583"/>
      <c r="H4" s="583"/>
      <c r="I4" s="583"/>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c r="EC4" s="20"/>
      <c r="ED4" s="20"/>
      <c r="EE4" s="20"/>
      <c r="EF4" s="20"/>
      <c r="EG4" s="20"/>
      <c r="EH4" s="20"/>
      <c r="EI4" s="20"/>
      <c r="EJ4" s="20"/>
      <c r="EK4" s="20"/>
      <c r="EL4" s="20"/>
      <c r="EM4" s="20"/>
      <c r="EN4" s="20"/>
      <c r="EO4" s="20"/>
      <c r="EP4" s="20"/>
      <c r="EQ4" s="20"/>
      <c r="ER4" s="20"/>
      <c r="ES4" s="20"/>
      <c r="ET4" s="20"/>
      <c r="EU4" s="20"/>
      <c r="EV4" s="20"/>
      <c r="EW4" s="20"/>
      <c r="EX4" s="20"/>
      <c r="EY4" s="20"/>
      <c r="EZ4" s="20"/>
      <c r="FA4" s="20"/>
      <c r="FB4" s="20"/>
      <c r="FC4" s="20"/>
      <c r="FD4" s="20"/>
      <c r="FE4" s="20"/>
      <c r="FF4" s="20"/>
      <c r="FG4" s="20"/>
      <c r="FH4" s="20"/>
      <c r="FI4" s="20"/>
      <c r="FJ4" s="20"/>
      <c r="FK4" s="20"/>
      <c r="FL4" s="20"/>
      <c r="FM4" s="20"/>
      <c r="FN4" s="20"/>
      <c r="FO4" s="20"/>
      <c r="FP4" s="20"/>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c r="GW4" s="20"/>
      <c r="GX4" s="20"/>
      <c r="GY4" s="20"/>
      <c r="GZ4" s="20"/>
      <c r="HA4" s="20"/>
      <c r="HB4" s="20"/>
      <c r="HC4" s="20"/>
      <c r="HD4" s="20"/>
      <c r="HE4" s="20"/>
      <c r="HF4" s="20"/>
      <c r="HG4" s="20"/>
      <c r="HH4" s="20"/>
      <c r="HI4" s="20"/>
      <c r="HJ4" s="20"/>
      <c r="HK4" s="20"/>
      <c r="HL4" s="20"/>
      <c r="HM4" s="20"/>
      <c r="HN4" s="20"/>
      <c r="HO4" s="20"/>
      <c r="HP4" s="20"/>
      <c r="HQ4" s="20"/>
      <c r="HR4" s="20"/>
      <c r="HS4" s="20"/>
      <c r="HT4" s="20"/>
      <c r="HU4" s="20"/>
      <c r="HV4" s="20"/>
      <c r="HW4" s="20"/>
      <c r="HX4" s="20"/>
      <c r="HY4" s="20"/>
      <c r="HZ4" s="20"/>
      <c r="IA4" s="20"/>
      <c r="IB4" s="20"/>
      <c r="IC4" s="20"/>
      <c r="ID4" s="20"/>
      <c r="IE4" s="20"/>
      <c r="IF4" s="20"/>
      <c r="IG4" s="20"/>
      <c r="IH4" s="20"/>
    </row>
    <row r="5" spans="1:242" x14ac:dyDescent="0.2">
      <c r="A5" s="37"/>
      <c r="B5" s="37"/>
      <c r="C5" s="37"/>
      <c r="D5" s="37"/>
      <c r="E5" s="37"/>
      <c r="F5" s="191"/>
      <c r="G5" s="250"/>
      <c r="H5" s="250"/>
      <c r="I5" s="25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c r="HS5" s="20"/>
      <c r="HT5" s="20"/>
      <c r="HU5" s="20"/>
      <c r="HV5" s="20"/>
      <c r="HW5" s="20"/>
      <c r="HX5" s="20"/>
      <c r="HY5" s="20"/>
      <c r="HZ5" s="20"/>
      <c r="IA5" s="20"/>
      <c r="IB5" s="20"/>
      <c r="IC5" s="20"/>
      <c r="ID5" s="20"/>
      <c r="IE5" s="20"/>
      <c r="IF5" s="20"/>
      <c r="IG5" s="20"/>
      <c r="IH5" s="20"/>
    </row>
    <row r="6" spans="1:242" s="38" customFormat="1" ht="54.75" customHeight="1" x14ac:dyDescent="0.15">
      <c r="A6" s="180" t="s">
        <v>9</v>
      </c>
      <c r="B6" s="180"/>
      <c r="C6" s="180"/>
      <c r="D6" s="180"/>
      <c r="E6" s="180"/>
      <c r="F6" s="40" t="s">
        <v>2</v>
      </c>
      <c r="G6" s="251" t="s">
        <v>6</v>
      </c>
      <c r="H6" s="251" t="s">
        <v>7</v>
      </c>
      <c r="I6" s="251" t="s">
        <v>8</v>
      </c>
    </row>
    <row r="7" spans="1:242" s="38" customFormat="1" ht="15.75" customHeight="1" x14ac:dyDescent="0.2">
      <c r="A7" s="39"/>
      <c r="B7" s="39"/>
      <c r="C7" s="39"/>
      <c r="D7" s="39"/>
      <c r="E7" s="39"/>
      <c r="F7" s="40" t="s">
        <v>134</v>
      </c>
      <c r="G7" s="252">
        <f>bku!G10</f>
        <v>179510129</v>
      </c>
      <c r="H7" s="251"/>
      <c r="I7" s="251"/>
    </row>
    <row r="8" spans="1:242" s="38" customFormat="1" ht="15.75" customHeight="1" x14ac:dyDescent="0.2">
      <c r="A8" s="39">
        <v>4</v>
      </c>
      <c r="B8" s="39">
        <v>1</v>
      </c>
      <c r="C8" s="39">
        <v>4</v>
      </c>
      <c r="D8" s="39"/>
      <c r="E8" s="39"/>
      <c r="F8" s="40" t="s">
        <v>73</v>
      </c>
      <c r="G8" s="253">
        <f>'buku bank'!D31</f>
        <v>100521000</v>
      </c>
      <c r="H8" s="251"/>
      <c r="I8" s="251"/>
    </row>
    <row r="9" spans="1:242" s="38" customFormat="1" ht="15.75" customHeight="1" x14ac:dyDescent="0.2">
      <c r="A9" s="39">
        <v>4</v>
      </c>
      <c r="B9" s="39">
        <v>1</v>
      </c>
      <c r="C9" s="39">
        <v>4</v>
      </c>
      <c r="D9" s="39">
        <v>16</v>
      </c>
      <c r="E9" s="39"/>
      <c r="F9" s="40" t="s">
        <v>74</v>
      </c>
      <c r="G9" s="251">
        <f>G8</f>
        <v>100521000</v>
      </c>
      <c r="H9" s="251"/>
      <c r="I9" s="251"/>
    </row>
    <row r="10" spans="1:242" s="38" customFormat="1" ht="15.75" customHeight="1" x14ac:dyDescent="0.2">
      <c r="A10" s="39">
        <v>4</v>
      </c>
      <c r="B10" s="39">
        <v>1</v>
      </c>
      <c r="C10" s="39">
        <v>4</v>
      </c>
      <c r="D10" s="39">
        <v>16</v>
      </c>
      <c r="E10" s="41" t="s">
        <v>35</v>
      </c>
      <c r="F10" s="40" t="s">
        <v>75</v>
      </c>
      <c r="G10" s="251">
        <f>G9</f>
        <v>100521000</v>
      </c>
      <c r="H10" s="251"/>
      <c r="I10" s="251"/>
    </row>
    <row r="11" spans="1:242" s="38" customFormat="1" ht="15.75" customHeight="1" x14ac:dyDescent="0.2">
      <c r="A11" s="39"/>
      <c r="B11" s="39"/>
      <c r="C11" s="39"/>
      <c r="D11" s="39"/>
      <c r="E11" s="39"/>
      <c r="F11" s="40" t="s">
        <v>61</v>
      </c>
      <c r="G11" s="251">
        <f>G7+G8</f>
        <v>280031129</v>
      </c>
      <c r="H11" s="251"/>
      <c r="I11" s="251"/>
    </row>
    <row r="12" spans="1:242" s="38" customFormat="1" ht="15.75" customHeight="1" x14ac:dyDescent="0.2">
      <c r="A12" s="39"/>
      <c r="B12" s="39"/>
      <c r="C12" s="39"/>
      <c r="D12" s="39"/>
      <c r="E12" s="39"/>
      <c r="F12" s="40"/>
      <c r="G12" s="251"/>
      <c r="H12" s="251"/>
      <c r="I12" s="251"/>
      <c r="J12" s="196"/>
    </row>
    <row r="13" spans="1:242" x14ac:dyDescent="0.2">
      <c r="A13" s="42">
        <v>5</v>
      </c>
      <c r="B13" s="43">
        <v>2</v>
      </c>
      <c r="C13" s="43"/>
      <c r="D13" s="43"/>
      <c r="E13" s="44"/>
      <c r="F13" s="45" t="s">
        <v>31</v>
      </c>
      <c r="G13" s="254">
        <v>1187534674</v>
      </c>
      <c r="H13" s="254">
        <f>H14+H15+H16</f>
        <v>203572220</v>
      </c>
      <c r="I13" s="255">
        <f t="shared" ref="I13:I74" si="0">G13-H13</f>
        <v>983962454</v>
      </c>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0"/>
      <c r="DN13" s="20"/>
      <c r="DO13" s="20"/>
      <c r="DP13" s="20"/>
      <c r="DQ13" s="20"/>
      <c r="DR13" s="20"/>
      <c r="DS13" s="20"/>
      <c r="DT13" s="20"/>
      <c r="DU13" s="20"/>
      <c r="DV13" s="20"/>
      <c r="DW13" s="20"/>
      <c r="DX13" s="20"/>
      <c r="DY13" s="20"/>
      <c r="DZ13" s="20"/>
      <c r="EA13" s="20"/>
      <c r="EB13" s="20"/>
      <c r="EC13" s="20"/>
      <c r="ED13" s="20"/>
      <c r="EE13" s="20"/>
      <c r="EF13" s="20"/>
      <c r="EG13" s="20"/>
      <c r="EH13" s="20"/>
      <c r="EI13" s="20"/>
      <c r="EJ13" s="20"/>
      <c r="EK13" s="20"/>
      <c r="EL13" s="20"/>
      <c r="EM13" s="20"/>
      <c r="EN13" s="20"/>
      <c r="EO13" s="20"/>
      <c r="EP13" s="20"/>
      <c r="EQ13" s="20"/>
      <c r="ER13" s="20"/>
      <c r="ES13" s="20"/>
      <c r="ET13" s="20"/>
      <c r="EU13" s="20"/>
      <c r="EV13" s="20"/>
      <c r="EW13" s="20"/>
      <c r="EX13" s="20"/>
      <c r="EY13" s="20"/>
      <c r="EZ13" s="20"/>
      <c r="FA13" s="20"/>
      <c r="FB13" s="20"/>
      <c r="FC13" s="20"/>
      <c r="FD13" s="20"/>
      <c r="FE13" s="20"/>
      <c r="FF13" s="20"/>
      <c r="FG13" s="20"/>
      <c r="FH13" s="20"/>
      <c r="FI13" s="20"/>
      <c r="FJ13" s="20"/>
      <c r="FK13" s="20"/>
      <c r="FL13" s="20"/>
      <c r="FM13" s="20"/>
      <c r="FN13" s="20"/>
      <c r="FO13" s="20"/>
      <c r="FP13" s="20"/>
      <c r="FQ13" s="20"/>
      <c r="FR13" s="20"/>
      <c r="FS13" s="20"/>
      <c r="FT13" s="20"/>
      <c r="FU13" s="20"/>
      <c r="FV13" s="20"/>
      <c r="FW13" s="20"/>
      <c r="FX13" s="20"/>
      <c r="FY13" s="20"/>
      <c r="FZ13" s="20"/>
      <c r="GA13" s="20"/>
      <c r="GB13" s="20"/>
      <c r="GC13" s="20"/>
      <c r="GD13" s="20"/>
      <c r="GE13" s="20"/>
      <c r="GF13" s="20"/>
      <c r="GG13" s="20"/>
      <c r="GH13" s="20"/>
      <c r="GI13" s="20"/>
      <c r="GJ13" s="20"/>
      <c r="GK13" s="20"/>
      <c r="GL13" s="20"/>
      <c r="GM13" s="20"/>
      <c r="GN13" s="20"/>
      <c r="GO13" s="20"/>
      <c r="GP13" s="20"/>
      <c r="GQ13" s="20"/>
      <c r="GR13" s="20"/>
      <c r="GS13" s="20"/>
      <c r="GT13" s="20"/>
      <c r="GU13" s="20"/>
      <c r="GV13" s="20"/>
      <c r="GW13" s="20"/>
      <c r="GX13" s="20"/>
      <c r="GY13" s="20"/>
      <c r="GZ13" s="20"/>
      <c r="HA13" s="20"/>
      <c r="HB13" s="20"/>
      <c r="HC13" s="20"/>
      <c r="HD13" s="20"/>
      <c r="HE13" s="20"/>
      <c r="HF13" s="20"/>
      <c r="HG13" s="20"/>
      <c r="HH13" s="20"/>
      <c r="HI13" s="20"/>
      <c r="HJ13" s="20"/>
      <c r="HK13" s="20"/>
      <c r="HL13" s="20"/>
      <c r="HM13" s="20"/>
      <c r="HN13" s="20"/>
      <c r="HO13" s="20"/>
      <c r="HP13" s="20"/>
      <c r="HQ13" s="20"/>
      <c r="HR13" s="20"/>
      <c r="HS13" s="20"/>
      <c r="HT13" s="20"/>
      <c r="HU13" s="20"/>
      <c r="HV13" s="20"/>
      <c r="HW13" s="20"/>
      <c r="HX13" s="20"/>
      <c r="HY13" s="20"/>
      <c r="HZ13" s="20"/>
      <c r="IA13" s="20"/>
      <c r="IB13" s="20"/>
      <c r="IC13" s="20"/>
      <c r="ID13" s="20"/>
      <c r="IE13" s="20"/>
      <c r="IF13" s="20"/>
      <c r="IG13" s="20"/>
      <c r="IH13" s="20"/>
    </row>
    <row r="14" spans="1:242" x14ac:dyDescent="0.2">
      <c r="A14" s="46">
        <v>5</v>
      </c>
      <c r="B14" s="47">
        <v>2</v>
      </c>
      <c r="C14" s="48">
        <v>1</v>
      </c>
      <c r="D14" s="47"/>
      <c r="E14" s="49"/>
      <c r="F14" s="50" t="s">
        <v>32</v>
      </c>
      <c r="G14" s="442">
        <v>700106976</v>
      </c>
      <c r="H14" s="256">
        <f>H19</f>
        <v>119517120</v>
      </c>
      <c r="I14" s="257">
        <f t="shared" si="0"/>
        <v>580589856</v>
      </c>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row>
    <row r="15" spans="1:242" x14ac:dyDescent="0.2">
      <c r="A15" s="51" t="s">
        <v>124</v>
      </c>
      <c r="B15" s="52" t="s">
        <v>95</v>
      </c>
      <c r="C15" s="52" t="s">
        <v>95</v>
      </c>
      <c r="D15" s="52"/>
      <c r="E15" s="52"/>
      <c r="F15" s="53" t="s">
        <v>40</v>
      </c>
      <c r="G15" s="256">
        <v>281877698</v>
      </c>
      <c r="H15" s="256">
        <f>H22</f>
        <v>49055100</v>
      </c>
      <c r="I15" s="257">
        <f t="shared" si="0"/>
        <v>232822598</v>
      </c>
      <c r="J15" s="20">
        <v>119517120</v>
      </c>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c r="CR15" s="20"/>
      <c r="CS15" s="20"/>
      <c r="CT15" s="20"/>
      <c r="CU15" s="20"/>
      <c r="CV15" s="20"/>
      <c r="CW15" s="20"/>
      <c r="CX15" s="20"/>
      <c r="CY15" s="20"/>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W15" s="20"/>
      <c r="DX15" s="20"/>
      <c r="DY15" s="20"/>
      <c r="DZ15" s="20"/>
      <c r="EA15" s="20"/>
      <c r="EB15" s="20"/>
      <c r="EC15" s="20"/>
      <c r="ED15" s="20"/>
      <c r="EE15" s="20"/>
      <c r="EF15" s="20"/>
      <c r="EG15" s="20"/>
      <c r="EH15" s="20"/>
      <c r="EI15" s="20"/>
      <c r="EJ15" s="20"/>
      <c r="EK15" s="20"/>
      <c r="EL15" s="20"/>
      <c r="EM15" s="20"/>
      <c r="EN15" s="20"/>
      <c r="EO15" s="20"/>
      <c r="EP15" s="20"/>
      <c r="EQ15" s="20"/>
      <c r="ER15" s="20"/>
      <c r="ES15" s="20"/>
      <c r="ET15" s="20"/>
      <c r="EU15" s="20"/>
      <c r="EV15" s="20"/>
      <c r="EW15" s="20"/>
      <c r="EX15" s="20"/>
      <c r="EY15" s="20"/>
      <c r="EZ15" s="20"/>
      <c r="FA15" s="20"/>
      <c r="FB15" s="20"/>
      <c r="FC15" s="20"/>
      <c r="FD15" s="20"/>
      <c r="FE15" s="20"/>
      <c r="FF15" s="20"/>
      <c r="FG15" s="20"/>
      <c r="FH15" s="20"/>
      <c r="FI15" s="20"/>
      <c r="FJ15" s="20"/>
      <c r="FK15" s="20"/>
      <c r="FL15" s="20"/>
      <c r="FM15" s="20"/>
      <c r="FN15" s="20"/>
      <c r="FO15" s="20"/>
      <c r="FP15" s="20"/>
      <c r="FQ15" s="20"/>
      <c r="FR15" s="20"/>
      <c r="FS15" s="20"/>
      <c r="FT15" s="20"/>
      <c r="FU15" s="20"/>
      <c r="FV15" s="20"/>
      <c r="FW15" s="20"/>
      <c r="FX15" s="20"/>
      <c r="FY15" s="20"/>
      <c r="FZ15" s="20"/>
      <c r="GA15" s="20"/>
      <c r="GB15" s="20"/>
      <c r="GC15" s="20"/>
      <c r="GD15" s="20"/>
      <c r="GE15" s="20"/>
      <c r="GF15" s="20"/>
      <c r="GG15" s="20"/>
      <c r="GH15" s="20"/>
      <c r="GI15" s="20"/>
      <c r="GJ15" s="20"/>
      <c r="GK15" s="20"/>
      <c r="GL15" s="20"/>
      <c r="GM15" s="20"/>
      <c r="GN15" s="20"/>
      <c r="GO15" s="20"/>
      <c r="GP15" s="20"/>
      <c r="GQ15" s="20"/>
      <c r="GR15" s="20"/>
      <c r="GS15" s="20"/>
      <c r="GT15" s="20"/>
      <c r="GU15" s="20"/>
      <c r="GV15" s="20"/>
      <c r="GW15" s="20"/>
      <c r="GX15" s="20"/>
      <c r="GY15" s="20"/>
      <c r="GZ15" s="20"/>
      <c r="HA15" s="20"/>
      <c r="HB15" s="20"/>
      <c r="HC15" s="20"/>
      <c r="HD15" s="20"/>
      <c r="HE15" s="20"/>
      <c r="HF15" s="20"/>
      <c r="HG15" s="20"/>
      <c r="HH15" s="20"/>
      <c r="HI15" s="20"/>
      <c r="HJ15" s="20"/>
      <c r="HK15" s="20"/>
      <c r="HL15" s="20"/>
      <c r="HM15" s="20"/>
      <c r="HN15" s="20"/>
      <c r="HO15" s="20"/>
      <c r="HP15" s="20"/>
      <c r="HQ15" s="20"/>
      <c r="HR15" s="20"/>
      <c r="HS15" s="20"/>
      <c r="HT15" s="20"/>
      <c r="HU15" s="20"/>
      <c r="HV15" s="20"/>
      <c r="HW15" s="20"/>
      <c r="HX15" s="20"/>
      <c r="HY15" s="20"/>
      <c r="HZ15" s="20"/>
      <c r="IA15" s="20"/>
      <c r="IB15" s="20"/>
      <c r="IC15" s="20"/>
      <c r="ID15" s="20"/>
      <c r="IE15" s="20"/>
      <c r="IF15" s="20"/>
      <c r="IG15" s="20"/>
      <c r="IH15" s="20"/>
    </row>
    <row r="16" spans="1:242" x14ac:dyDescent="0.2">
      <c r="A16" s="51" t="s">
        <v>124</v>
      </c>
      <c r="B16" s="52" t="s">
        <v>95</v>
      </c>
      <c r="C16" s="52" t="s">
        <v>96</v>
      </c>
      <c r="D16" s="52"/>
      <c r="E16" s="52"/>
      <c r="F16" s="53" t="s">
        <v>86</v>
      </c>
      <c r="G16" s="256">
        <v>205550000</v>
      </c>
      <c r="H16" s="256">
        <f>H63</f>
        <v>35000000</v>
      </c>
      <c r="I16" s="257">
        <f t="shared" si="0"/>
        <v>170550000</v>
      </c>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c r="ES16" s="20"/>
      <c r="ET16" s="20"/>
      <c r="EU16" s="20"/>
      <c r="EV16" s="20"/>
      <c r="EW16" s="20"/>
      <c r="EX16" s="20"/>
      <c r="EY16" s="20"/>
      <c r="EZ16" s="20"/>
      <c r="FA16" s="20"/>
      <c r="FB16" s="20"/>
      <c r="FC16" s="20"/>
      <c r="FD16" s="20"/>
      <c r="FE16" s="20"/>
      <c r="FF16" s="20"/>
      <c r="FG16" s="20"/>
      <c r="FH16" s="20"/>
      <c r="FI16" s="20"/>
      <c r="FJ16" s="20"/>
      <c r="FK16" s="20"/>
      <c r="FL16" s="20"/>
      <c r="FM16" s="20"/>
      <c r="FN16" s="20"/>
      <c r="FO16" s="20"/>
      <c r="FP16" s="20"/>
      <c r="FQ16" s="20"/>
      <c r="FR16" s="20"/>
      <c r="FS16" s="20"/>
      <c r="FT16" s="20"/>
      <c r="FU16" s="20"/>
      <c r="FV16" s="20"/>
      <c r="FW16" s="20"/>
      <c r="FX16" s="20"/>
      <c r="FY16" s="20"/>
      <c r="FZ16" s="20"/>
      <c r="GA16" s="20"/>
      <c r="GB16" s="20"/>
      <c r="GC16" s="20"/>
      <c r="GD16" s="20"/>
      <c r="GE16" s="20"/>
      <c r="GF16" s="20"/>
      <c r="GG16" s="20"/>
      <c r="GH16" s="20"/>
      <c r="GI16" s="20"/>
      <c r="GJ16" s="20"/>
      <c r="GK16" s="20"/>
      <c r="GL16" s="20"/>
      <c r="GM16" s="20"/>
      <c r="GN16" s="20"/>
      <c r="GO16" s="20"/>
      <c r="GP16" s="20"/>
      <c r="GQ16" s="20"/>
      <c r="GR16" s="20"/>
      <c r="GS16" s="20"/>
      <c r="GT16" s="20"/>
      <c r="GU16" s="20"/>
      <c r="GV16" s="20"/>
      <c r="GW16" s="20"/>
      <c r="GX16" s="20"/>
      <c r="GY16" s="20"/>
      <c r="GZ16" s="20"/>
      <c r="HA16" s="20"/>
      <c r="HB16" s="20"/>
      <c r="HC16" s="20"/>
      <c r="HD16" s="20"/>
      <c r="HE16" s="20"/>
      <c r="HF16" s="20"/>
      <c r="HG16" s="20"/>
      <c r="HH16" s="20"/>
      <c r="HI16" s="20"/>
      <c r="HJ16" s="20"/>
      <c r="HK16" s="20"/>
      <c r="HL16" s="20"/>
      <c r="HM16" s="20"/>
      <c r="HN16" s="20"/>
      <c r="HO16" s="20"/>
      <c r="HP16" s="20"/>
      <c r="HQ16" s="20"/>
      <c r="HR16" s="20"/>
      <c r="HS16" s="20"/>
      <c r="HT16" s="20"/>
      <c r="HU16" s="20"/>
      <c r="HV16" s="20"/>
      <c r="HW16" s="20"/>
      <c r="HX16" s="20"/>
      <c r="HY16" s="20"/>
      <c r="HZ16" s="20"/>
      <c r="IA16" s="20"/>
      <c r="IB16" s="20"/>
      <c r="IC16" s="20"/>
      <c r="ID16" s="20"/>
      <c r="IE16" s="20"/>
      <c r="IF16" s="20"/>
      <c r="IG16" s="20"/>
      <c r="IH16" s="20"/>
    </row>
    <row r="17" spans="1:242" x14ac:dyDescent="0.2">
      <c r="A17" s="51"/>
      <c r="B17" s="52"/>
      <c r="C17" s="52"/>
      <c r="D17" s="52"/>
      <c r="E17" s="52"/>
      <c r="F17" s="54"/>
      <c r="G17" s="258"/>
      <c r="H17" s="258"/>
      <c r="I17" s="257">
        <f t="shared" si="0"/>
        <v>0</v>
      </c>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c r="CN17" s="20"/>
      <c r="CO17" s="20"/>
      <c r="CP17" s="20"/>
      <c r="CQ17" s="20"/>
      <c r="CR17" s="20"/>
      <c r="CS17" s="20"/>
      <c r="CT17" s="20"/>
      <c r="CU17" s="20"/>
      <c r="CV17" s="20"/>
      <c r="CW17" s="20"/>
      <c r="CX17" s="20"/>
      <c r="CY17" s="20"/>
      <c r="CZ17" s="20"/>
      <c r="DA17" s="20"/>
      <c r="DB17" s="20"/>
      <c r="DC17" s="20"/>
      <c r="DD17" s="20"/>
      <c r="DE17" s="20"/>
      <c r="DF17" s="20"/>
      <c r="DG17" s="20"/>
      <c r="DH17" s="20"/>
      <c r="DI17" s="20"/>
      <c r="DJ17" s="20"/>
      <c r="DK17" s="20"/>
      <c r="DL17" s="20"/>
      <c r="DM17" s="20"/>
      <c r="DN17" s="20"/>
      <c r="DO17" s="20"/>
      <c r="DP17" s="20"/>
      <c r="DQ17" s="20"/>
      <c r="DR17" s="20"/>
      <c r="DS17" s="20"/>
      <c r="DT17" s="20"/>
      <c r="DU17" s="20"/>
      <c r="DV17" s="20"/>
      <c r="DW17" s="20"/>
      <c r="DX17" s="20"/>
      <c r="DY17" s="20"/>
      <c r="DZ17" s="20"/>
      <c r="EA17" s="20"/>
      <c r="EB17" s="20"/>
      <c r="EC17" s="20"/>
      <c r="ED17" s="20"/>
      <c r="EE17" s="20"/>
      <c r="EF17" s="20"/>
      <c r="EG17" s="20"/>
      <c r="EH17" s="20"/>
      <c r="EI17" s="20"/>
      <c r="EJ17" s="20"/>
      <c r="EK17" s="20"/>
      <c r="EL17" s="20"/>
      <c r="EM17" s="20"/>
      <c r="EN17" s="20"/>
      <c r="EO17" s="20"/>
      <c r="EP17" s="20"/>
      <c r="EQ17" s="20"/>
      <c r="ER17" s="20"/>
      <c r="ES17" s="20"/>
      <c r="ET17" s="20"/>
      <c r="EU17" s="20"/>
      <c r="EV17" s="20"/>
      <c r="EW17" s="20"/>
      <c r="EX17" s="20"/>
      <c r="EY17" s="20"/>
      <c r="EZ17" s="20"/>
      <c r="FA17" s="20"/>
      <c r="FB17" s="20"/>
      <c r="FC17" s="20"/>
      <c r="FD17" s="20"/>
      <c r="FE17" s="20"/>
      <c r="FF17" s="20"/>
      <c r="FG17" s="20"/>
      <c r="FH17" s="20"/>
      <c r="FI17" s="20"/>
      <c r="FJ17" s="20"/>
      <c r="FK17" s="20"/>
      <c r="FL17" s="20"/>
      <c r="FM17" s="20"/>
      <c r="FN17" s="20"/>
      <c r="FO17" s="20"/>
      <c r="FP17" s="20"/>
      <c r="FQ17" s="20"/>
      <c r="FR17" s="20"/>
      <c r="FS17" s="20"/>
      <c r="FT17" s="20"/>
      <c r="FU17" s="20"/>
      <c r="FV17" s="20"/>
      <c r="FW17" s="20"/>
      <c r="FX17" s="20"/>
      <c r="FY17" s="20"/>
      <c r="FZ17" s="20"/>
      <c r="GA17" s="20"/>
      <c r="GB17" s="20"/>
      <c r="GC17" s="20"/>
      <c r="GD17" s="20"/>
      <c r="GE17" s="20"/>
      <c r="GF17" s="20"/>
      <c r="GG17" s="20"/>
      <c r="GH17" s="20"/>
      <c r="GI17" s="20"/>
      <c r="GJ17" s="20"/>
      <c r="GK17" s="20"/>
      <c r="GL17" s="20"/>
      <c r="GM17" s="20"/>
      <c r="GN17" s="20"/>
      <c r="GO17" s="20"/>
      <c r="GP17" s="20"/>
      <c r="GQ17" s="20"/>
      <c r="GR17" s="20"/>
      <c r="GS17" s="20"/>
      <c r="GT17" s="20"/>
      <c r="GU17" s="20"/>
      <c r="GV17" s="20"/>
      <c r="GW17" s="20"/>
      <c r="GX17" s="20"/>
      <c r="GY17" s="20"/>
      <c r="GZ17" s="20"/>
      <c r="HA17" s="20"/>
      <c r="HB17" s="20"/>
      <c r="HC17" s="20"/>
      <c r="HD17" s="20"/>
      <c r="HE17" s="20"/>
      <c r="HF17" s="20"/>
      <c r="HG17" s="20"/>
      <c r="HH17" s="20"/>
      <c r="HI17" s="20"/>
      <c r="HJ17" s="20"/>
      <c r="HK17" s="20"/>
      <c r="HL17" s="20"/>
      <c r="HM17" s="20"/>
      <c r="HN17" s="20"/>
      <c r="HO17" s="20"/>
      <c r="HP17" s="20"/>
      <c r="HQ17" s="20"/>
      <c r="HR17" s="20"/>
      <c r="HS17" s="20"/>
      <c r="HT17" s="20"/>
      <c r="HU17" s="20"/>
      <c r="HV17" s="20"/>
      <c r="HW17" s="20"/>
      <c r="HX17" s="20"/>
      <c r="HY17" s="20"/>
      <c r="HZ17" s="20"/>
      <c r="IA17" s="20"/>
      <c r="IB17" s="20"/>
      <c r="IC17" s="20"/>
      <c r="ID17" s="20"/>
      <c r="IE17" s="20"/>
      <c r="IF17" s="20"/>
      <c r="IG17" s="20"/>
      <c r="IH17" s="20"/>
    </row>
    <row r="18" spans="1:242" ht="15" x14ac:dyDescent="0.2">
      <c r="A18" s="42">
        <v>5</v>
      </c>
      <c r="B18" s="55">
        <v>2</v>
      </c>
      <c r="C18" s="55">
        <v>1</v>
      </c>
      <c r="D18" s="55"/>
      <c r="E18" s="56"/>
      <c r="F18" s="57" t="s">
        <v>32</v>
      </c>
      <c r="G18" s="254">
        <v>700106976</v>
      </c>
      <c r="H18" s="254">
        <f>H19</f>
        <v>119517120</v>
      </c>
      <c r="I18" s="255">
        <f t="shared" si="0"/>
        <v>580589856</v>
      </c>
      <c r="J18" s="469">
        <v>58800000</v>
      </c>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c r="CJ18" s="20"/>
      <c r="CK18" s="20"/>
      <c r="CL18" s="20"/>
      <c r="CM18" s="20"/>
      <c r="CN18" s="20"/>
      <c r="CO18" s="20"/>
      <c r="CP18" s="20"/>
      <c r="CQ18" s="20"/>
      <c r="CR18" s="20"/>
      <c r="CS18" s="20"/>
      <c r="CT18" s="20"/>
      <c r="CU18" s="20"/>
      <c r="CV18" s="20"/>
      <c r="CW18" s="20"/>
      <c r="CX18" s="20"/>
      <c r="CY18" s="20"/>
      <c r="CZ18" s="20"/>
      <c r="DA18" s="20"/>
      <c r="DB18" s="20"/>
      <c r="DC18" s="20"/>
      <c r="DD18" s="20"/>
      <c r="DE18" s="20"/>
      <c r="DF18" s="20"/>
      <c r="DG18" s="20"/>
      <c r="DH18" s="20"/>
      <c r="DI18" s="20"/>
      <c r="DJ18" s="20"/>
      <c r="DK18" s="20"/>
      <c r="DL18" s="20"/>
      <c r="DM18" s="20"/>
      <c r="DN18" s="20"/>
      <c r="DO18" s="20"/>
      <c r="DP18" s="20"/>
      <c r="DQ18" s="20"/>
      <c r="DR18" s="20"/>
      <c r="DS18" s="20"/>
      <c r="DT18" s="20"/>
      <c r="DU18" s="20"/>
      <c r="DV18" s="20"/>
      <c r="DW18" s="20"/>
      <c r="DX18" s="20"/>
      <c r="DY18" s="20"/>
      <c r="DZ18" s="20"/>
      <c r="EA18" s="20"/>
      <c r="EB18" s="20"/>
      <c r="EC18" s="20"/>
      <c r="ED18" s="20"/>
      <c r="EE18" s="20"/>
      <c r="EF18" s="20"/>
      <c r="EG18" s="20"/>
      <c r="EH18" s="20"/>
      <c r="EI18" s="20"/>
      <c r="EJ18" s="20"/>
      <c r="EK18" s="20"/>
      <c r="EL18" s="20"/>
      <c r="EM18" s="20"/>
      <c r="EN18" s="20"/>
      <c r="EO18" s="20"/>
      <c r="EP18" s="20"/>
      <c r="EQ18" s="20"/>
      <c r="ER18" s="20"/>
      <c r="ES18" s="20"/>
      <c r="ET18" s="20"/>
      <c r="EU18" s="20"/>
      <c r="EV18" s="20"/>
      <c r="EW18" s="20"/>
      <c r="EX18" s="20"/>
      <c r="EY18" s="20"/>
      <c r="EZ18" s="20"/>
      <c r="FA18" s="20"/>
      <c r="FB18" s="20"/>
      <c r="FC18" s="20"/>
      <c r="FD18" s="20"/>
      <c r="FE18" s="20"/>
      <c r="FF18" s="20"/>
      <c r="FG18" s="20"/>
      <c r="FH18" s="20"/>
      <c r="FI18" s="20"/>
      <c r="FJ18" s="20"/>
      <c r="FK18" s="20"/>
      <c r="FL18" s="20"/>
      <c r="FM18" s="20"/>
      <c r="FN18" s="20"/>
      <c r="FO18" s="20"/>
      <c r="FP18" s="20"/>
      <c r="FQ18" s="20"/>
      <c r="FR18" s="20"/>
      <c r="FS18" s="20"/>
      <c r="FT18" s="20"/>
      <c r="FU18" s="20"/>
      <c r="FV18" s="20"/>
      <c r="FW18" s="20"/>
      <c r="FX18" s="20"/>
      <c r="FY18" s="20"/>
      <c r="FZ18" s="20"/>
      <c r="GA18" s="20"/>
      <c r="GB18" s="20"/>
      <c r="GC18" s="20"/>
      <c r="GD18" s="20"/>
      <c r="GE18" s="20"/>
      <c r="GF18" s="20"/>
      <c r="GG18" s="20"/>
      <c r="GH18" s="20"/>
      <c r="GI18" s="20"/>
      <c r="GJ18" s="20"/>
      <c r="GK18" s="20"/>
      <c r="GL18" s="20"/>
      <c r="GM18" s="20"/>
      <c r="GN18" s="20"/>
      <c r="GO18" s="20"/>
      <c r="GP18" s="20"/>
      <c r="GQ18" s="20"/>
      <c r="GR18" s="20"/>
      <c r="GS18" s="20"/>
      <c r="GT18" s="20"/>
      <c r="GU18" s="20"/>
      <c r="GV18" s="20"/>
      <c r="GW18" s="20"/>
      <c r="GX18" s="20"/>
      <c r="GY18" s="20"/>
      <c r="GZ18" s="20"/>
      <c r="HA18" s="20"/>
      <c r="HB18" s="20"/>
      <c r="HC18" s="20"/>
      <c r="HD18" s="20"/>
      <c r="HE18" s="20"/>
      <c r="HF18" s="20"/>
      <c r="HG18" s="20"/>
      <c r="HH18" s="20"/>
      <c r="HI18" s="20"/>
      <c r="HJ18" s="20"/>
      <c r="HK18" s="20"/>
      <c r="HL18" s="20"/>
      <c r="HM18" s="20"/>
      <c r="HN18" s="20"/>
      <c r="HO18" s="20"/>
      <c r="HP18" s="20"/>
      <c r="HQ18" s="20"/>
      <c r="HR18" s="20"/>
      <c r="HS18" s="20"/>
      <c r="HT18" s="20"/>
      <c r="HU18" s="20"/>
      <c r="HV18" s="20"/>
      <c r="HW18" s="20"/>
      <c r="HX18" s="20"/>
      <c r="HY18" s="20"/>
      <c r="HZ18" s="20"/>
      <c r="IA18" s="20"/>
      <c r="IB18" s="20"/>
      <c r="IC18" s="20"/>
      <c r="ID18" s="20"/>
      <c r="IE18" s="20"/>
      <c r="IF18" s="20"/>
      <c r="IG18" s="20"/>
      <c r="IH18" s="20"/>
    </row>
    <row r="19" spans="1:242" x14ac:dyDescent="0.2">
      <c r="A19" s="42">
        <v>5</v>
      </c>
      <c r="B19" s="55">
        <v>2</v>
      </c>
      <c r="C19" s="55">
        <v>1</v>
      </c>
      <c r="D19" s="55" t="s">
        <v>38</v>
      </c>
      <c r="E19" s="56" t="s">
        <v>33</v>
      </c>
      <c r="F19" s="57" t="s">
        <v>39</v>
      </c>
      <c r="G19" s="254">
        <v>700106976</v>
      </c>
      <c r="H19" s="254">
        <f>H20</f>
        <v>119517120</v>
      </c>
      <c r="I19" s="255">
        <f t="shared" si="0"/>
        <v>580589856</v>
      </c>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c r="CJ19" s="20"/>
      <c r="CK19" s="20"/>
      <c r="CL19" s="20"/>
      <c r="CM19" s="20"/>
      <c r="CN19" s="20"/>
      <c r="CO19" s="20"/>
      <c r="CP19" s="20"/>
      <c r="CQ19" s="20"/>
      <c r="CR19" s="20"/>
      <c r="CS19" s="20"/>
      <c r="CT19" s="20"/>
      <c r="CU19" s="20"/>
      <c r="CV19" s="20"/>
      <c r="CW19" s="20"/>
      <c r="CX19" s="20"/>
      <c r="CY19" s="20"/>
      <c r="CZ19" s="20"/>
      <c r="DA19" s="20"/>
      <c r="DB19" s="20"/>
      <c r="DC19" s="20"/>
      <c r="DD19" s="20"/>
      <c r="DE19" s="20"/>
      <c r="DF19" s="20"/>
      <c r="DG19" s="20"/>
      <c r="DH19" s="20"/>
      <c r="DI19" s="20"/>
      <c r="DJ19" s="20"/>
      <c r="DK19" s="20"/>
      <c r="DL19" s="20"/>
      <c r="DM19" s="20"/>
      <c r="DN19" s="20"/>
      <c r="DO19" s="20"/>
      <c r="DP19" s="20"/>
      <c r="DQ19" s="20"/>
      <c r="DR19" s="20"/>
      <c r="DS19" s="20"/>
      <c r="DT19" s="20"/>
      <c r="DU19" s="20"/>
      <c r="DV19" s="20"/>
      <c r="DW19" s="20"/>
      <c r="DX19" s="20"/>
      <c r="DY19" s="20"/>
      <c r="DZ19" s="20"/>
      <c r="EA19" s="20"/>
      <c r="EB19" s="20"/>
      <c r="EC19" s="20"/>
      <c r="ED19" s="20"/>
      <c r="EE19" s="20"/>
      <c r="EF19" s="20"/>
      <c r="EG19" s="20"/>
      <c r="EH19" s="20"/>
      <c r="EI19" s="20"/>
      <c r="EJ19" s="20"/>
      <c r="EK19" s="20"/>
      <c r="EL19" s="20"/>
      <c r="EM19" s="20"/>
      <c r="EN19" s="20"/>
      <c r="EO19" s="20"/>
      <c r="EP19" s="20"/>
      <c r="EQ19" s="20"/>
      <c r="ER19" s="20"/>
      <c r="ES19" s="20"/>
      <c r="ET19" s="20"/>
      <c r="EU19" s="20"/>
      <c r="EV19" s="20"/>
      <c r="EW19" s="20"/>
      <c r="EX19" s="20"/>
      <c r="EY19" s="20"/>
      <c r="EZ19" s="20"/>
      <c r="FA19" s="20"/>
      <c r="FB19" s="20"/>
      <c r="FC19" s="20"/>
      <c r="FD19" s="20"/>
      <c r="FE19" s="20"/>
      <c r="FF19" s="20"/>
      <c r="FG19" s="20"/>
      <c r="FH19" s="20"/>
      <c r="FI19" s="20"/>
      <c r="FJ19" s="20"/>
      <c r="FK19" s="20"/>
      <c r="FL19" s="20"/>
      <c r="FM19" s="20"/>
      <c r="FN19" s="20"/>
      <c r="FO19" s="20"/>
      <c r="FP19" s="20"/>
      <c r="FQ19" s="20"/>
      <c r="FR19" s="20"/>
      <c r="FS19" s="20"/>
      <c r="FT19" s="20"/>
      <c r="FU19" s="20"/>
      <c r="FV19" s="20"/>
      <c r="FW19" s="20"/>
      <c r="FX19" s="20"/>
      <c r="FY19" s="20"/>
      <c r="FZ19" s="20"/>
      <c r="GA19" s="20"/>
      <c r="GB19" s="20"/>
      <c r="GC19" s="20"/>
      <c r="GD19" s="20"/>
      <c r="GE19" s="20"/>
      <c r="GF19" s="20"/>
      <c r="GG19" s="20"/>
      <c r="GH19" s="20"/>
      <c r="GI19" s="20"/>
      <c r="GJ19" s="20"/>
      <c r="GK19" s="20"/>
      <c r="GL19" s="20"/>
      <c r="GM19" s="20"/>
      <c r="GN19" s="20"/>
      <c r="GO19" s="20"/>
      <c r="GP19" s="20"/>
      <c r="GQ19" s="20"/>
      <c r="GR19" s="20"/>
      <c r="GS19" s="20"/>
      <c r="GT19" s="20"/>
      <c r="GU19" s="20"/>
      <c r="GV19" s="20"/>
      <c r="GW19" s="20"/>
      <c r="GX19" s="20"/>
      <c r="GY19" s="20"/>
      <c r="GZ19" s="20"/>
      <c r="HA19" s="20"/>
      <c r="HB19" s="20"/>
      <c r="HC19" s="20"/>
      <c r="HD19" s="20"/>
      <c r="HE19" s="20"/>
      <c r="HF19" s="20"/>
      <c r="HG19" s="20"/>
      <c r="HH19" s="20"/>
      <c r="HI19" s="20"/>
      <c r="HJ19" s="20"/>
      <c r="HK19" s="20"/>
      <c r="HL19" s="20"/>
      <c r="HM19" s="20"/>
      <c r="HN19" s="20"/>
      <c r="HO19" s="20"/>
      <c r="HP19" s="20"/>
      <c r="HQ19" s="20"/>
      <c r="HR19" s="20"/>
      <c r="HS19" s="20"/>
      <c r="HT19" s="20"/>
      <c r="HU19" s="20"/>
      <c r="HV19" s="20"/>
      <c r="HW19" s="20"/>
      <c r="HX19" s="20"/>
      <c r="HY19" s="20"/>
      <c r="HZ19" s="20"/>
      <c r="IA19" s="20"/>
      <c r="IB19" s="20"/>
      <c r="IC19" s="20"/>
      <c r="ID19" s="20"/>
      <c r="IE19" s="20"/>
      <c r="IF19" s="20"/>
      <c r="IG19" s="20"/>
      <c r="IH19" s="20"/>
    </row>
    <row r="20" spans="1:242" s="38" customFormat="1" x14ac:dyDescent="0.2">
      <c r="A20" s="60">
        <v>5</v>
      </c>
      <c r="B20" s="65">
        <v>2</v>
      </c>
      <c r="C20" s="65">
        <v>1</v>
      </c>
      <c r="D20" s="65" t="s">
        <v>38</v>
      </c>
      <c r="E20" s="66" t="s">
        <v>33</v>
      </c>
      <c r="F20" s="67" t="s">
        <v>187</v>
      </c>
      <c r="G20" s="259">
        <v>700106976</v>
      </c>
      <c r="H20" s="259">
        <v>119517120</v>
      </c>
      <c r="I20" s="260">
        <f t="shared" si="0"/>
        <v>580589856</v>
      </c>
      <c r="J20" s="38">
        <v>59168880</v>
      </c>
    </row>
    <row r="21" spans="1:242" s="38" customFormat="1" x14ac:dyDescent="0.2">
      <c r="A21" s="60"/>
      <c r="B21" s="65"/>
      <c r="C21" s="65"/>
      <c r="D21" s="65"/>
      <c r="E21" s="66"/>
      <c r="F21" s="67"/>
      <c r="G21" s="259"/>
      <c r="H21" s="259"/>
      <c r="I21" s="260"/>
      <c r="J21" s="174">
        <f>J18+J20</f>
        <v>117968880</v>
      </c>
    </row>
    <row r="22" spans="1:242" s="38" customFormat="1" x14ac:dyDescent="0.2">
      <c r="A22" s="86" t="s">
        <v>124</v>
      </c>
      <c r="B22" s="193" t="s">
        <v>95</v>
      </c>
      <c r="C22" s="193" t="s">
        <v>95</v>
      </c>
      <c r="D22" s="193"/>
      <c r="E22" s="69"/>
      <c r="F22" s="194" t="s">
        <v>40</v>
      </c>
      <c r="G22" s="261">
        <v>281877698</v>
      </c>
      <c r="H22" s="261">
        <f>H23+H31+H33+H40+H43+H45+H49+H51+H55+H57+H60+H37+H47</f>
        <v>49055100</v>
      </c>
      <c r="I22" s="262"/>
    </row>
    <row r="23" spans="1:242" s="59" customFormat="1" x14ac:dyDescent="0.2">
      <c r="A23" s="68" t="s">
        <v>124</v>
      </c>
      <c r="B23" s="69" t="s">
        <v>95</v>
      </c>
      <c r="C23" s="69" t="s">
        <v>95</v>
      </c>
      <c r="D23" s="69" t="s">
        <v>33</v>
      </c>
      <c r="E23" s="69"/>
      <c r="F23" s="71" t="s">
        <v>138</v>
      </c>
      <c r="G23" s="261">
        <v>135785898</v>
      </c>
      <c r="H23" s="261">
        <f>SUM(H24:H30)</f>
        <v>26642000</v>
      </c>
      <c r="I23" s="262">
        <f t="shared" si="0"/>
        <v>109143898</v>
      </c>
    </row>
    <row r="24" spans="1:242" s="38" customFormat="1" ht="27.75" customHeight="1" x14ac:dyDescent="0.2">
      <c r="A24" s="39" t="s">
        <v>124</v>
      </c>
      <c r="B24" s="66" t="s">
        <v>95</v>
      </c>
      <c r="C24" s="66" t="s">
        <v>95</v>
      </c>
      <c r="D24" s="66" t="s">
        <v>33</v>
      </c>
      <c r="E24" s="66" t="s">
        <v>33</v>
      </c>
      <c r="F24" s="94" t="s">
        <v>139</v>
      </c>
      <c r="G24" s="259">
        <v>25597800</v>
      </c>
      <c r="H24" s="443">
        <v>0</v>
      </c>
      <c r="I24" s="260">
        <f t="shared" si="0"/>
        <v>25597800</v>
      </c>
    </row>
    <row r="25" spans="1:242" ht="25.5" customHeight="1" x14ac:dyDescent="0.15">
      <c r="A25" s="72" t="s">
        <v>124</v>
      </c>
      <c r="B25" s="73" t="s">
        <v>95</v>
      </c>
      <c r="C25" s="73" t="s">
        <v>95</v>
      </c>
      <c r="D25" s="73" t="s">
        <v>33</v>
      </c>
      <c r="E25" s="74" t="s">
        <v>35</v>
      </c>
      <c r="F25" s="75" t="s">
        <v>140</v>
      </c>
      <c r="G25" s="264">
        <v>2390000</v>
      </c>
      <c r="H25" s="264">
        <v>0</v>
      </c>
      <c r="I25" s="260">
        <f t="shared" si="0"/>
        <v>2390000</v>
      </c>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c r="CT25" s="20"/>
      <c r="CU25" s="20"/>
      <c r="CV25" s="20"/>
      <c r="CW25" s="20"/>
      <c r="CX25" s="20"/>
      <c r="CY25" s="20"/>
      <c r="CZ25" s="20"/>
      <c r="DA25" s="20"/>
      <c r="DB25" s="20"/>
      <c r="DC25" s="20"/>
      <c r="DD25" s="20"/>
      <c r="DE25" s="20"/>
      <c r="DF25" s="20"/>
      <c r="DG25" s="20"/>
      <c r="DH25" s="20"/>
      <c r="DI25" s="20"/>
      <c r="DJ25" s="20"/>
      <c r="DK25" s="20"/>
      <c r="DL25" s="20"/>
      <c r="DM25" s="20"/>
      <c r="DN25" s="20"/>
      <c r="DO25" s="20"/>
      <c r="DP25" s="20"/>
      <c r="DQ25" s="20"/>
      <c r="DR25" s="20"/>
      <c r="DS25" s="20"/>
      <c r="DT25" s="20"/>
      <c r="DU25" s="20"/>
      <c r="DV25" s="20"/>
      <c r="DW25" s="20"/>
      <c r="DX25" s="20"/>
      <c r="DY25" s="20"/>
      <c r="DZ25" s="20"/>
      <c r="EA25" s="20"/>
      <c r="EB25" s="20"/>
      <c r="EC25" s="20"/>
      <c r="ED25" s="20"/>
      <c r="EE25" s="20"/>
      <c r="EF25" s="20"/>
      <c r="EG25" s="20"/>
      <c r="EH25" s="20"/>
      <c r="EI25" s="20"/>
      <c r="EJ25" s="20"/>
      <c r="EK25" s="20"/>
      <c r="EL25" s="20"/>
      <c r="EM25" s="20"/>
      <c r="EN25" s="20"/>
      <c r="EO25" s="20"/>
      <c r="EP25" s="20"/>
      <c r="EQ25" s="20"/>
      <c r="ER25" s="20"/>
      <c r="ES25" s="20"/>
      <c r="ET25" s="20"/>
      <c r="EU25" s="20"/>
      <c r="EV25" s="20"/>
      <c r="EW25" s="20"/>
      <c r="EX25" s="20"/>
      <c r="EY25" s="20"/>
      <c r="EZ25" s="20"/>
      <c r="FA25" s="20"/>
      <c r="FB25" s="20"/>
      <c r="FC25" s="20"/>
      <c r="FD25" s="20"/>
      <c r="FE25" s="20"/>
      <c r="FF25" s="20"/>
      <c r="FG25" s="20"/>
      <c r="FH25" s="20"/>
      <c r="FI25" s="20"/>
      <c r="FJ25" s="20"/>
      <c r="FK25" s="20"/>
      <c r="FL25" s="20"/>
      <c r="FM25" s="20"/>
      <c r="FN25" s="20"/>
      <c r="FO25" s="20"/>
      <c r="FP25" s="20"/>
      <c r="FQ25" s="20"/>
      <c r="FR25" s="20"/>
      <c r="FS25" s="20"/>
      <c r="FT25" s="20"/>
      <c r="FU25" s="20"/>
      <c r="FV25" s="20"/>
      <c r="FW25" s="20"/>
      <c r="FX25" s="20"/>
      <c r="FY25" s="20"/>
      <c r="FZ25" s="20"/>
      <c r="GA25" s="20"/>
      <c r="GB25" s="20"/>
      <c r="GC25" s="20"/>
      <c r="GD25" s="20"/>
      <c r="GE25" s="20"/>
      <c r="GF25" s="20"/>
      <c r="GG25" s="20"/>
      <c r="GH25" s="20"/>
      <c r="GI25" s="20"/>
      <c r="GJ25" s="20"/>
      <c r="GK25" s="20"/>
      <c r="GL25" s="20"/>
      <c r="GM25" s="20"/>
      <c r="GN25" s="20"/>
      <c r="GO25" s="20"/>
      <c r="GP25" s="20"/>
      <c r="GQ25" s="20"/>
      <c r="GR25" s="20"/>
      <c r="GS25" s="20"/>
      <c r="GT25" s="20"/>
      <c r="GU25" s="20"/>
      <c r="GV25" s="20"/>
      <c r="GW25" s="20"/>
      <c r="GX25" s="20"/>
      <c r="GY25" s="20"/>
      <c r="GZ25" s="20"/>
      <c r="HA25" s="20"/>
      <c r="HB25" s="20"/>
      <c r="HC25" s="20"/>
      <c r="HD25" s="20"/>
      <c r="HE25" s="20"/>
      <c r="HF25" s="20"/>
      <c r="HG25" s="20"/>
      <c r="HH25" s="20"/>
      <c r="HI25" s="20"/>
      <c r="HJ25" s="20"/>
      <c r="HK25" s="20"/>
      <c r="HL25" s="20"/>
      <c r="HM25" s="20"/>
      <c r="HN25" s="20"/>
      <c r="HO25" s="20"/>
      <c r="HP25" s="20"/>
      <c r="HQ25" s="20"/>
      <c r="HR25" s="20"/>
      <c r="HS25" s="20"/>
      <c r="HT25" s="20"/>
      <c r="HU25" s="20"/>
      <c r="HV25" s="20"/>
      <c r="HW25" s="20"/>
      <c r="HX25" s="20"/>
      <c r="HY25" s="20"/>
      <c r="HZ25" s="20"/>
      <c r="IA25" s="20"/>
      <c r="IB25" s="20"/>
      <c r="IC25" s="20"/>
      <c r="ID25" s="20"/>
      <c r="IE25" s="20"/>
      <c r="IF25" s="20"/>
      <c r="IG25" s="20"/>
      <c r="IH25" s="20"/>
    </row>
    <row r="26" spans="1:242" ht="33" customHeight="1" x14ac:dyDescent="0.2">
      <c r="A26" s="72" t="s">
        <v>124</v>
      </c>
      <c r="B26" s="73" t="s">
        <v>95</v>
      </c>
      <c r="C26" s="73" t="s">
        <v>95</v>
      </c>
      <c r="D26" s="73" t="s">
        <v>33</v>
      </c>
      <c r="E26" s="73" t="s">
        <v>41</v>
      </c>
      <c r="F26" s="75" t="s">
        <v>87</v>
      </c>
      <c r="G26" s="265">
        <v>900000</v>
      </c>
      <c r="H26" s="265">
        <v>0</v>
      </c>
      <c r="I26" s="260">
        <f t="shared" si="0"/>
        <v>900000</v>
      </c>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c r="CT26" s="20"/>
      <c r="CU26" s="20"/>
      <c r="CV26" s="20"/>
      <c r="CW26" s="20"/>
      <c r="CX26" s="20"/>
      <c r="CY26" s="20"/>
      <c r="CZ26" s="20"/>
      <c r="DA26" s="20"/>
      <c r="DB26" s="20"/>
      <c r="DC26" s="20"/>
      <c r="DD26" s="20"/>
      <c r="DE26" s="20"/>
      <c r="DF26" s="20"/>
      <c r="DG26" s="20"/>
      <c r="DH26" s="20"/>
      <c r="DI26" s="20"/>
      <c r="DJ26" s="20"/>
      <c r="DK26" s="20"/>
      <c r="DL26" s="20"/>
      <c r="DM26" s="20"/>
      <c r="DN26" s="20"/>
      <c r="DO26" s="20"/>
      <c r="DP26" s="20"/>
      <c r="DQ26" s="20"/>
      <c r="DR26" s="20"/>
      <c r="DS26" s="20"/>
      <c r="DT26" s="20"/>
      <c r="DU26" s="20"/>
      <c r="DV26" s="20"/>
      <c r="DW26" s="20"/>
      <c r="DX26" s="20"/>
      <c r="DY26" s="20"/>
      <c r="DZ26" s="20"/>
      <c r="EA26" s="20"/>
      <c r="EB26" s="20"/>
      <c r="EC26" s="20"/>
      <c r="ED26" s="20"/>
      <c r="EE26" s="20"/>
      <c r="EF26" s="20"/>
      <c r="EG26" s="20"/>
      <c r="EH26" s="20"/>
      <c r="EI26" s="20"/>
      <c r="EJ26" s="20"/>
      <c r="EK26" s="20"/>
      <c r="EL26" s="20"/>
      <c r="EM26" s="20"/>
      <c r="EN26" s="20"/>
      <c r="EO26" s="20"/>
      <c r="EP26" s="20"/>
      <c r="EQ26" s="20"/>
      <c r="ER26" s="20"/>
      <c r="ES26" s="20"/>
      <c r="ET26" s="20"/>
      <c r="EU26" s="20"/>
      <c r="EV26" s="20"/>
      <c r="EW26" s="20"/>
      <c r="EX26" s="20"/>
      <c r="EY26" s="20"/>
      <c r="EZ26" s="20"/>
      <c r="FA26" s="20"/>
      <c r="FB26" s="20"/>
      <c r="FC26" s="20"/>
      <c r="FD26" s="20"/>
      <c r="FE26" s="20"/>
      <c r="FF26" s="20"/>
      <c r="FG26" s="20"/>
      <c r="FH26" s="20"/>
      <c r="FI26" s="20"/>
      <c r="FJ26" s="20"/>
      <c r="FK26" s="20"/>
      <c r="FL26" s="20"/>
      <c r="FM26" s="20"/>
      <c r="FN26" s="20"/>
      <c r="FO26" s="20"/>
      <c r="FP26" s="20"/>
      <c r="FQ26" s="20"/>
      <c r="FR26" s="20"/>
      <c r="FS26" s="20"/>
      <c r="FT26" s="20"/>
      <c r="FU26" s="20"/>
      <c r="FV26" s="20"/>
      <c r="FW26" s="20"/>
      <c r="FX26" s="20"/>
      <c r="FY26" s="20"/>
      <c r="FZ26" s="20"/>
      <c r="GA26" s="20"/>
      <c r="GB26" s="20"/>
      <c r="GC26" s="20"/>
      <c r="GD26" s="20"/>
      <c r="GE26" s="20"/>
      <c r="GF26" s="20"/>
      <c r="GG26" s="20"/>
      <c r="GH26" s="20"/>
      <c r="GI26" s="20"/>
      <c r="GJ26" s="20"/>
      <c r="GK26" s="20"/>
      <c r="GL26" s="20"/>
      <c r="GM26" s="20"/>
      <c r="GN26" s="20"/>
      <c r="GO26" s="20"/>
      <c r="GP26" s="20"/>
      <c r="GQ26" s="20"/>
      <c r="GR26" s="20"/>
      <c r="GS26" s="20"/>
      <c r="GT26" s="20"/>
      <c r="GU26" s="20"/>
      <c r="GV26" s="20"/>
      <c r="GW26" s="20"/>
      <c r="GX26" s="20"/>
      <c r="GY26" s="20"/>
      <c r="GZ26" s="20"/>
      <c r="HA26" s="20"/>
      <c r="HB26" s="20"/>
      <c r="HC26" s="20"/>
      <c r="HD26" s="20"/>
      <c r="HE26" s="20"/>
      <c r="HF26" s="20"/>
      <c r="HG26" s="20"/>
      <c r="HH26" s="20"/>
      <c r="HI26" s="20"/>
      <c r="HJ26" s="20"/>
      <c r="HK26" s="20"/>
      <c r="HL26" s="20"/>
      <c r="HM26" s="20"/>
      <c r="HN26" s="20"/>
      <c r="HO26" s="20"/>
      <c r="HP26" s="20"/>
      <c r="HQ26" s="20"/>
      <c r="HR26" s="20"/>
      <c r="HS26" s="20"/>
      <c r="HT26" s="20"/>
      <c r="HU26" s="20"/>
      <c r="HV26" s="20"/>
      <c r="HW26" s="20"/>
      <c r="HX26" s="20"/>
      <c r="HY26" s="20"/>
      <c r="HZ26" s="20"/>
      <c r="IA26" s="20"/>
      <c r="IB26" s="20"/>
      <c r="IC26" s="20"/>
      <c r="ID26" s="20"/>
      <c r="IE26" s="20"/>
      <c r="IF26" s="20"/>
      <c r="IG26" s="20"/>
      <c r="IH26" s="20"/>
    </row>
    <row r="27" spans="1:242" ht="27.75" customHeight="1" x14ac:dyDescent="0.2">
      <c r="A27" s="72" t="s">
        <v>124</v>
      </c>
      <c r="B27" s="73" t="s">
        <v>95</v>
      </c>
      <c r="C27" s="73" t="s">
        <v>95</v>
      </c>
      <c r="D27" s="73" t="s">
        <v>33</v>
      </c>
      <c r="E27" s="73" t="s">
        <v>36</v>
      </c>
      <c r="F27" s="76" t="s">
        <v>141</v>
      </c>
      <c r="G27" s="265">
        <v>1811000</v>
      </c>
      <c r="H27" s="265">
        <v>0</v>
      </c>
      <c r="I27" s="260">
        <f t="shared" si="0"/>
        <v>1811000</v>
      </c>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c r="CN27" s="20"/>
      <c r="CO27" s="20"/>
      <c r="CP27" s="20"/>
      <c r="CQ27" s="20"/>
      <c r="CR27" s="20"/>
      <c r="CS27" s="20"/>
      <c r="CT27" s="20"/>
      <c r="CU27" s="20"/>
      <c r="CV27" s="20"/>
      <c r="CW27" s="20"/>
      <c r="CX27" s="20"/>
      <c r="CY27" s="20"/>
      <c r="CZ27" s="20"/>
      <c r="DA27" s="20"/>
      <c r="DB27" s="20"/>
      <c r="DC27" s="20"/>
      <c r="DD27" s="20"/>
      <c r="DE27" s="20"/>
      <c r="DF27" s="20"/>
      <c r="DG27" s="20"/>
      <c r="DH27" s="20"/>
      <c r="DI27" s="20"/>
      <c r="DJ27" s="20"/>
      <c r="DK27" s="20"/>
      <c r="DL27" s="20"/>
      <c r="DM27" s="20"/>
      <c r="DN27" s="20"/>
      <c r="DO27" s="20"/>
      <c r="DP27" s="20"/>
      <c r="DQ27" s="20"/>
      <c r="DR27" s="20"/>
      <c r="DS27" s="20"/>
      <c r="DT27" s="20"/>
      <c r="DU27" s="20"/>
      <c r="DV27" s="20"/>
      <c r="DW27" s="20"/>
      <c r="DX27" s="20"/>
      <c r="DY27" s="20"/>
      <c r="DZ27" s="20"/>
      <c r="EA27" s="20"/>
      <c r="EB27" s="20"/>
      <c r="EC27" s="20"/>
      <c r="ED27" s="20"/>
      <c r="EE27" s="20"/>
      <c r="EF27" s="20"/>
      <c r="EG27" s="20"/>
      <c r="EH27" s="20"/>
      <c r="EI27" s="20"/>
      <c r="EJ27" s="20"/>
      <c r="EK27" s="20"/>
      <c r="EL27" s="20"/>
      <c r="EM27" s="20"/>
      <c r="EN27" s="20"/>
      <c r="EO27" s="20"/>
      <c r="EP27" s="20"/>
      <c r="EQ27" s="20"/>
      <c r="ER27" s="20"/>
      <c r="ES27" s="20"/>
      <c r="ET27" s="20"/>
      <c r="EU27" s="20"/>
      <c r="EV27" s="20"/>
      <c r="EW27" s="20"/>
      <c r="EX27" s="20"/>
      <c r="EY27" s="20"/>
      <c r="EZ27" s="20"/>
      <c r="FA27" s="20"/>
      <c r="FB27" s="20"/>
      <c r="FC27" s="20"/>
      <c r="FD27" s="20"/>
      <c r="FE27" s="20"/>
      <c r="FF27" s="20"/>
      <c r="FG27" s="20"/>
      <c r="FH27" s="20"/>
      <c r="FI27" s="20"/>
      <c r="FJ27" s="20"/>
      <c r="FK27" s="20"/>
      <c r="FL27" s="20"/>
      <c r="FM27" s="20"/>
      <c r="FN27" s="20"/>
      <c r="FO27" s="20"/>
      <c r="FP27" s="20"/>
      <c r="FQ27" s="20"/>
      <c r="FR27" s="20"/>
      <c r="FS27" s="20"/>
      <c r="FT27" s="20"/>
      <c r="FU27" s="20"/>
      <c r="FV27" s="20"/>
      <c r="FW27" s="20"/>
      <c r="FX27" s="20"/>
      <c r="FY27" s="20"/>
      <c r="FZ27" s="20"/>
      <c r="GA27" s="20"/>
      <c r="GB27" s="20"/>
      <c r="GC27" s="20"/>
      <c r="GD27" s="20"/>
      <c r="GE27" s="20"/>
      <c r="GF27" s="20"/>
      <c r="GG27" s="20"/>
      <c r="GH27" s="20"/>
      <c r="GI27" s="20"/>
      <c r="GJ27" s="20"/>
      <c r="GK27" s="20"/>
      <c r="GL27" s="20"/>
      <c r="GM27" s="20"/>
      <c r="GN27" s="20"/>
      <c r="GO27" s="20"/>
      <c r="GP27" s="20"/>
      <c r="GQ27" s="20"/>
      <c r="GR27" s="20"/>
      <c r="GS27" s="20"/>
      <c r="GT27" s="20"/>
      <c r="GU27" s="20"/>
      <c r="GV27" s="20"/>
      <c r="GW27" s="20"/>
      <c r="GX27" s="20"/>
      <c r="GY27" s="20"/>
      <c r="GZ27" s="20"/>
      <c r="HA27" s="20"/>
      <c r="HB27" s="20"/>
      <c r="HC27" s="20"/>
      <c r="HD27" s="20"/>
      <c r="HE27" s="20"/>
      <c r="HF27" s="20"/>
      <c r="HG27" s="20"/>
      <c r="HH27" s="20"/>
      <c r="HI27" s="20"/>
      <c r="HJ27" s="20"/>
      <c r="HK27" s="20"/>
      <c r="HL27" s="20"/>
      <c r="HM27" s="20"/>
      <c r="HN27" s="20"/>
      <c r="HO27" s="20"/>
      <c r="HP27" s="20"/>
      <c r="HQ27" s="20"/>
      <c r="HR27" s="20"/>
      <c r="HS27" s="20"/>
      <c r="HT27" s="20"/>
      <c r="HU27" s="20"/>
      <c r="HV27" s="20"/>
      <c r="HW27" s="20"/>
      <c r="HX27" s="20"/>
      <c r="HY27" s="20"/>
      <c r="HZ27" s="20"/>
      <c r="IA27" s="20"/>
      <c r="IB27" s="20"/>
      <c r="IC27" s="20"/>
      <c r="ID27" s="20"/>
      <c r="IE27" s="20"/>
      <c r="IF27" s="20"/>
      <c r="IG27" s="20"/>
      <c r="IH27" s="20"/>
    </row>
    <row r="28" spans="1:242" ht="28.5" customHeight="1" x14ac:dyDescent="0.2">
      <c r="A28" s="72">
        <v>5</v>
      </c>
      <c r="B28" s="73">
        <v>2</v>
      </c>
      <c r="C28" s="73">
        <v>2</v>
      </c>
      <c r="D28" s="73" t="s">
        <v>33</v>
      </c>
      <c r="E28" s="77" t="s">
        <v>132</v>
      </c>
      <c r="F28" s="188" t="s">
        <v>142</v>
      </c>
      <c r="G28" s="265">
        <v>0</v>
      </c>
      <c r="H28" s="265">
        <v>0</v>
      </c>
      <c r="I28" s="260">
        <f t="shared" si="0"/>
        <v>0</v>
      </c>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c r="CT28" s="20"/>
      <c r="CU28" s="20"/>
      <c r="CV28" s="20"/>
      <c r="CW28" s="20"/>
      <c r="CX28" s="20"/>
      <c r="CY28" s="20"/>
      <c r="CZ28" s="20"/>
      <c r="DA28" s="20"/>
      <c r="DB28" s="20"/>
      <c r="DC28" s="20"/>
      <c r="DD28" s="20"/>
      <c r="DE28" s="20"/>
      <c r="DF28" s="20"/>
      <c r="DG28" s="20"/>
      <c r="DH28" s="20"/>
      <c r="DI28" s="20"/>
      <c r="DJ28" s="20"/>
      <c r="DK28" s="20"/>
      <c r="DL28" s="20"/>
      <c r="DM28" s="20"/>
      <c r="DN28" s="20"/>
      <c r="DO28" s="20"/>
      <c r="DP28" s="20"/>
      <c r="DQ28" s="20"/>
      <c r="DR28" s="20"/>
      <c r="DS28" s="20"/>
      <c r="DT28" s="20"/>
      <c r="DU28" s="20"/>
      <c r="DV28" s="20"/>
      <c r="DW28" s="20"/>
      <c r="DX28" s="20"/>
      <c r="DY28" s="20"/>
      <c r="DZ28" s="20"/>
      <c r="EA28" s="20"/>
      <c r="EB28" s="20"/>
      <c r="EC28" s="20"/>
      <c r="ED28" s="20"/>
      <c r="EE28" s="20"/>
      <c r="EF28" s="20"/>
      <c r="EG28" s="20"/>
      <c r="EH28" s="20"/>
      <c r="EI28" s="20"/>
      <c r="EJ28" s="20"/>
      <c r="EK28" s="20"/>
      <c r="EL28" s="20"/>
      <c r="EM28" s="20"/>
      <c r="EN28" s="20"/>
      <c r="EO28" s="20"/>
      <c r="EP28" s="20"/>
      <c r="EQ28" s="20"/>
      <c r="ER28" s="20"/>
      <c r="ES28" s="20"/>
      <c r="ET28" s="20"/>
      <c r="EU28" s="20"/>
      <c r="EV28" s="20"/>
      <c r="EW28" s="20"/>
      <c r="EX28" s="20"/>
      <c r="EY28" s="20"/>
      <c r="EZ28" s="20"/>
      <c r="FA28" s="20"/>
      <c r="FB28" s="20"/>
      <c r="FC28" s="20"/>
      <c r="FD28" s="20"/>
      <c r="FE28" s="20"/>
      <c r="FF28" s="20"/>
      <c r="FG28" s="20"/>
      <c r="FH28" s="20"/>
      <c r="FI28" s="20"/>
      <c r="FJ28" s="20"/>
      <c r="FK28" s="20"/>
      <c r="FL28" s="20"/>
      <c r="FM28" s="20"/>
      <c r="FN28" s="20"/>
      <c r="FO28" s="20"/>
      <c r="FP28" s="20"/>
      <c r="FQ28" s="20"/>
      <c r="FR28" s="20"/>
      <c r="FS28" s="20"/>
      <c r="FT28" s="20"/>
      <c r="FU28" s="20"/>
      <c r="FV28" s="20"/>
      <c r="FW28" s="20"/>
      <c r="FX28" s="20"/>
      <c r="FY28" s="20"/>
      <c r="FZ28" s="20"/>
      <c r="GA28" s="20"/>
      <c r="GB28" s="20"/>
      <c r="GC28" s="20"/>
      <c r="GD28" s="20"/>
      <c r="GE28" s="20"/>
      <c r="GF28" s="20"/>
      <c r="GG28" s="20"/>
      <c r="GH28" s="20"/>
      <c r="GI28" s="20"/>
      <c r="GJ28" s="20"/>
      <c r="GK28" s="20"/>
      <c r="GL28" s="20"/>
      <c r="GM28" s="20"/>
      <c r="GN28" s="20"/>
      <c r="GO28" s="20"/>
      <c r="GP28" s="20"/>
      <c r="GQ28" s="20"/>
      <c r="GR28" s="20"/>
      <c r="GS28" s="20"/>
      <c r="GT28" s="20"/>
      <c r="GU28" s="20"/>
      <c r="GV28" s="20"/>
      <c r="GW28" s="20"/>
      <c r="GX28" s="20"/>
      <c r="GY28" s="20"/>
      <c r="GZ28" s="20"/>
      <c r="HA28" s="20"/>
      <c r="HB28" s="20"/>
      <c r="HC28" s="20"/>
      <c r="HD28" s="20"/>
      <c r="HE28" s="20"/>
      <c r="HF28" s="20"/>
      <c r="HG28" s="20"/>
      <c r="HH28" s="20"/>
      <c r="HI28" s="20"/>
      <c r="HJ28" s="20"/>
      <c r="HK28" s="20"/>
      <c r="HL28" s="20"/>
      <c r="HM28" s="20"/>
      <c r="HN28" s="20"/>
      <c r="HO28" s="20"/>
      <c r="HP28" s="20"/>
      <c r="HQ28" s="20"/>
      <c r="HR28" s="20"/>
      <c r="HS28" s="20"/>
      <c r="HT28" s="20"/>
      <c r="HU28" s="20"/>
      <c r="HV28" s="20"/>
      <c r="HW28" s="20"/>
      <c r="HX28" s="20"/>
      <c r="HY28" s="20"/>
      <c r="HZ28" s="20"/>
      <c r="IA28" s="20"/>
      <c r="IB28" s="20"/>
      <c r="IC28" s="20"/>
      <c r="ID28" s="20"/>
      <c r="IE28" s="20"/>
      <c r="IF28" s="20"/>
      <c r="IG28" s="20"/>
      <c r="IH28" s="20"/>
    </row>
    <row r="29" spans="1:242" ht="18.75" customHeight="1" x14ac:dyDescent="0.15">
      <c r="A29" s="72">
        <v>5</v>
      </c>
      <c r="B29" s="73">
        <v>2</v>
      </c>
      <c r="C29" s="73">
        <v>2</v>
      </c>
      <c r="D29" s="73" t="s">
        <v>33</v>
      </c>
      <c r="E29" s="77">
        <v>11</v>
      </c>
      <c r="F29" s="188" t="s">
        <v>88</v>
      </c>
      <c r="G29" s="265">
        <v>88837098</v>
      </c>
      <c r="H29" s="265">
        <v>26642000</v>
      </c>
      <c r="I29" s="260">
        <f t="shared" si="0"/>
        <v>62195098</v>
      </c>
      <c r="J29" s="439">
        <f>G23+G31</f>
        <v>140785898</v>
      </c>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c r="CN29" s="20"/>
      <c r="CO29" s="20"/>
      <c r="CP29" s="20"/>
      <c r="CQ29" s="20"/>
      <c r="CR29" s="20"/>
      <c r="CS29" s="20"/>
      <c r="CT29" s="20"/>
      <c r="CU29" s="20"/>
      <c r="CV29" s="20"/>
      <c r="CW29" s="20"/>
      <c r="CX29" s="20"/>
      <c r="CY29" s="20"/>
      <c r="CZ29" s="20"/>
      <c r="DA29" s="20"/>
      <c r="DB29" s="20"/>
      <c r="DC29" s="20"/>
      <c r="DD29" s="20"/>
      <c r="DE29" s="20"/>
      <c r="DF29" s="20"/>
      <c r="DG29" s="20"/>
      <c r="DH29" s="20"/>
      <c r="DI29" s="20"/>
      <c r="DJ29" s="20"/>
      <c r="DK29" s="20"/>
      <c r="DL29" s="20"/>
      <c r="DM29" s="20"/>
      <c r="DN29" s="20"/>
      <c r="DO29" s="20"/>
      <c r="DP29" s="20"/>
      <c r="DQ29" s="20"/>
      <c r="DR29" s="20"/>
      <c r="DS29" s="20"/>
      <c r="DT29" s="20"/>
      <c r="DU29" s="20"/>
      <c r="DV29" s="20"/>
      <c r="DW29" s="20"/>
      <c r="DX29" s="20"/>
      <c r="DY29" s="20"/>
      <c r="DZ29" s="20"/>
      <c r="EA29" s="20"/>
      <c r="EB29" s="20"/>
      <c r="EC29" s="20"/>
      <c r="ED29" s="20"/>
      <c r="EE29" s="20"/>
      <c r="EF29" s="20"/>
      <c r="EG29" s="20"/>
      <c r="EH29" s="20"/>
      <c r="EI29" s="20"/>
      <c r="EJ29" s="20"/>
      <c r="EK29" s="20"/>
      <c r="EL29" s="20"/>
      <c r="EM29" s="20"/>
      <c r="EN29" s="20"/>
      <c r="EO29" s="20"/>
      <c r="EP29" s="20"/>
      <c r="EQ29" s="20"/>
      <c r="ER29" s="20"/>
      <c r="ES29" s="20"/>
      <c r="ET29" s="20"/>
      <c r="EU29" s="20"/>
      <c r="EV29" s="20"/>
      <c r="EW29" s="20"/>
      <c r="EX29" s="20"/>
      <c r="EY29" s="20"/>
      <c r="EZ29" s="20"/>
      <c r="FA29" s="20"/>
      <c r="FB29" s="20"/>
      <c r="FC29" s="20"/>
      <c r="FD29" s="20"/>
      <c r="FE29" s="20"/>
      <c r="FF29" s="20"/>
      <c r="FG29" s="20"/>
      <c r="FH29" s="20"/>
      <c r="FI29" s="20"/>
      <c r="FJ29" s="20"/>
      <c r="FK29" s="20"/>
      <c r="FL29" s="20"/>
      <c r="FM29" s="20"/>
      <c r="FN29" s="20"/>
      <c r="FO29" s="20"/>
      <c r="FP29" s="20"/>
      <c r="FQ29" s="20"/>
      <c r="FR29" s="20"/>
      <c r="FS29" s="20"/>
      <c r="FT29" s="20"/>
      <c r="FU29" s="20"/>
      <c r="FV29" s="20"/>
      <c r="FW29" s="20"/>
      <c r="FX29" s="20"/>
      <c r="FY29" s="20"/>
      <c r="FZ29" s="20"/>
      <c r="GA29" s="20"/>
      <c r="GB29" s="20"/>
      <c r="GC29" s="20"/>
      <c r="GD29" s="20"/>
      <c r="GE29" s="20"/>
      <c r="GF29" s="20"/>
      <c r="GG29" s="20"/>
      <c r="GH29" s="20"/>
      <c r="GI29" s="20"/>
      <c r="GJ29" s="20"/>
      <c r="GK29" s="20"/>
      <c r="GL29" s="20"/>
      <c r="GM29" s="20"/>
      <c r="GN29" s="20"/>
      <c r="GO29" s="20"/>
      <c r="GP29" s="20"/>
      <c r="GQ29" s="20"/>
      <c r="GR29" s="20"/>
      <c r="GS29" s="20"/>
      <c r="GT29" s="20"/>
      <c r="GU29" s="20"/>
      <c r="GV29" s="20"/>
      <c r="GW29" s="20"/>
      <c r="GX29" s="20"/>
      <c r="GY29" s="20"/>
      <c r="GZ29" s="20"/>
      <c r="HA29" s="20"/>
      <c r="HB29" s="20"/>
      <c r="HC29" s="20"/>
      <c r="HD29" s="20"/>
      <c r="HE29" s="20"/>
      <c r="HF29" s="20"/>
      <c r="HG29" s="20"/>
      <c r="HH29" s="20"/>
      <c r="HI29" s="20"/>
      <c r="HJ29" s="20"/>
      <c r="HK29" s="20"/>
      <c r="HL29" s="20"/>
      <c r="HM29" s="20"/>
      <c r="HN29" s="20"/>
      <c r="HO29" s="20"/>
      <c r="HP29" s="20"/>
      <c r="HQ29" s="20"/>
      <c r="HR29" s="20"/>
      <c r="HS29" s="20"/>
      <c r="HT29" s="20"/>
      <c r="HU29" s="20"/>
      <c r="HV29" s="20"/>
      <c r="HW29" s="20"/>
      <c r="HX29" s="20"/>
      <c r="HY29" s="20"/>
      <c r="HZ29" s="20"/>
      <c r="IA29" s="20"/>
      <c r="IB29" s="20"/>
      <c r="IC29" s="20"/>
      <c r="ID29" s="20"/>
      <c r="IE29" s="20"/>
      <c r="IF29" s="20"/>
      <c r="IG29" s="20"/>
      <c r="IH29" s="20"/>
    </row>
    <row r="30" spans="1:242" x14ac:dyDescent="0.15">
      <c r="A30" s="78">
        <v>5</v>
      </c>
      <c r="B30" s="83">
        <v>2</v>
      </c>
      <c r="C30" s="83">
        <v>2</v>
      </c>
      <c r="D30" s="84" t="s">
        <v>33</v>
      </c>
      <c r="E30" s="77">
        <v>16</v>
      </c>
      <c r="F30" s="187" t="s">
        <v>92</v>
      </c>
      <c r="G30" s="265">
        <v>16250000</v>
      </c>
      <c r="H30" s="266">
        <v>0</v>
      </c>
      <c r="I30" s="260">
        <f t="shared" si="0"/>
        <v>16250000</v>
      </c>
      <c r="J30" s="439">
        <f>J29+G33</f>
        <v>162785898</v>
      </c>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c r="CT30" s="20"/>
      <c r="CU30" s="20"/>
      <c r="CV30" s="20"/>
      <c r="CW30" s="20"/>
      <c r="CX30" s="20"/>
      <c r="CY30" s="20"/>
      <c r="CZ30" s="20"/>
      <c r="DA30" s="20"/>
      <c r="DB30" s="20"/>
      <c r="DC30" s="20"/>
      <c r="DD30" s="20"/>
      <c r="DE30" s="20"/>
      <c r="DF30" s="20"/>
      <c r="DG30" s="20"/>
      <c r="DH30" s="20"/>
      <c r="DI30" s="20"/>
      <c r="DJ30" s="20"/>
      <c r="DK30" s="20"/>
      <c r="DL30" s="20"/>
      <c r="DM30" s="20"/>
      <c r="DN30" s="20"/>
      <c r="DO30" s="20"/>
      <c r="DP30" s="20"/>
      <c r="DQ30" s="20"/>
      <c r="DR30" s="20"/>
      <c r="DS30" s="20"/>
      <c r="DT30" s="20"/>
      <c r="DU30" s="20"/>
      <c r="DV30" s="20"/>
      <c r="DW30" s="20"/>
      <c r="DX30" s="20"/>
      <c r="DY30" s="20"/>
      <c r="DZ30" s="20"/>
      <c r="EA30" s="20"/>
      <c r="EB30" s="20"/>
      <c r="EC30" s="20"/>
      <c r="ED30" s="20"/>
      <c r="EE30" s="20"/>
      <c r="EF30" s="20"/>
      <c r="EG30" s="20"/>
      <c r="EH30" s="20"/>
      <c r="EI30" s="20"/>
      <c r="EJ30" s="20"/>
      <c r="EK30" s="20"/>
      <c r="EL30" s="20"/>
      <c r="EM30" s="20"/>
      <c r="EN30" s="20"/>
      <c r="EO30" s="20"/>
      <c r="EP30" s="20"/>
      <c r="EQ30" s="20"/>
      <c r="ER30" s="20"/>
      <c r="ES30" s="20"/>
      <c r="ET30" s="20"/>
      <c r="EU30" s="20"/>
      <c r="EV30" s="20"/>
      <c r="EW30" s="20"/>
      <c r="EX30" s="20"/>
      <c r="EY30" s="20"/>
      <c r="EZ30" s="20"/>
      <c r="FA30" s="20"/>
      <c r="FB30" s="20"/>
      <c r="FC30" s="20"/>
      <c r="FD30" s="20"/>
      <c r="FE30" s="20"/>
      <c r="FF30" s="20"/>
      <c r="FG30" s="20"/>
      <c r="FH30" s="20"/>
      <c r="FI30" s="20"/>
      <c r="FJ30" s="20"/>
      <c r="FK30" s="20"/>
      <c r="FL30" s="20"/>
      <c r="FM30" s="20"/>
      <c r="FN30" s="20"/>
      <c r="FO30" s="20"/>
      <c r="FP30" s="20"/>
      <c r="FQ30" s="20"/>
      <c r="FR30" s="20"/>
      <c r="FS30" s="20"/>
      <c r="FT30" s="20"/>
      <c r="FU30" s="20"/>
      <c r="FV30" s="20"/>
      <c r="FW30" s="20"/>
      <c r="FX30" s="20"/>
      <c r="FY30" s="20"/>
      <c r="FZ30" s="20"/>
      <c r="GA30" s="20"/>
      <c r="GB30" s="20"/>
      <c r="GC30" s="20"/>
      <c r="GD30" s="20"/>
      <c r="GE30" s="20"/>
      <c r="GF30" s="20"/>
      <c r="GG30" s="20"/>
      <c r="GH30" s="20"/>
      <c r="GI30" s="20"/>
      <c r="GJ30" s="20"/>
      <c r="GK30" s="20"/>
      <c r="GL30" s="20"/>
      <c r="GM30" s="20"/>
      <c r="GN30" s="20"/>
      <c r="GO30" s="20"/>
      <c r="GP30" s="20"/>
      <c r="GQ30" s="20"/>
      <c r="GR30" s="20"/>
      <c r="GS30" s="20"/>
      <c r="GT30" s="20"/>
      <c r="GU30" s="20"/>
      <c r="GV30" s="20"/>
      <c r="GW30" s="20"/>
      <c r="GX30" s="20"/>
      <c r="GY30" s="20"/>
      <c r="GZ30" s="20"/>
      <c r="HA30" s="20"/>
      <c r="HB30" s="20"/>
      <c r="HC30" s="20"/>
      <c r="HD30" s="20"/>
      <c r="HE30" s="20"/>
      <c r="HF30" s="20"/>
      <c r="HG30" s="20"/>
      <c r="HH30" s="20"/>
      <c r="HI30" s="20"/>
      <c r="HJ30" s="20"/>
      <c r="HK30" s="20"/>
      <c r="HL30" s="20"/>
      <c r="HM30" s="20"/>
      <c r="HN30" s="20"/>
      <c r="HO30" s="20"/>
      <c r="HP30" s="20"/>
      <c r="HQ30" s="20"/>
      <c r="HR30" s="20"/>
      <c r="HS30" s="20"/>
      <c r="HT30" s="20"/>
      <c r="HU30" s="20"/>
      <c r="HV30" s="20"/>
      <c r="HW30" s="20"/>
      <c r="HX30" s="20"/>
      <c r="HY30" s="20"/>
      <c r="HZ30" s="20"/>
      <c r="IA30" s="20"/>
      <c r="IB30" s="20"/>
      <c r="IC30" s="20"/>
      <c r="ID30" s="20"/>
      <c r="IE30" s="20"/>
      <c r="IF30" s="20"/>
      <c r="IG30" s="20"/>
      <c r="IH30" s="20"/>
    </row>
    <row r="31" spans="1:242" s="59" customFormat="1" x14ac:dyDescent="0.15">
      <c r="A31" s="86">
        <v>5</v>
      </c>
      <c r="B31" s="87">
        <v>2</v>
      </c>
      <c r="C31" s="87">
        <v>2</v>
      </c>
      <c r="D31" s="88" t="s">
        <v>34</v>
      </c>
      <c r="E31" s="89"/>
      <c r="F31" s="164" t="s">
        <v>154</v>
      </c>
      <c r="G31" s="261">
        <v>5000000</v>
      </c>
      <c r="H31" s="261">
        <f>H32</f>
        <v>450000</v>
      </c>
      <c r="I31" s="261">
        <f t="shared" si="0"/>
        <v>4550000</v>
      </c>
      <c r="J31" s="440">
        <f>J30+G37</f>
        <v>165685898</v>
      </c>
    </row>
    <row r="32" spans="1:242" s="38" customFormat="1" x14ac:dyDescent="0.15">
      <c r="A32" s="39">
        <v>5</v>
      </c>
      <c r="B32" s="66">
        <v>2</v>
      </c>
      <c r="C32" s="66">
        <v>2</v>
      </c>
      <c r="D32" s="91" t="s">
        <v>34</v>
      </c>
      <c r="E32" s="91" t="s">
        <v>37</v>
      </c>
      <c r="F32" s="94" t="s">
        <v>89</v>
      </c>
      <c r="G32" s="259">
        <v>5000000</v>
      </c>
      <c r="H32" s="259">
        <v>450000</v>
      </c>
      <c r="I32" s="260">
        <f t="shared" si="0"/>
        <v>4550000</v>
      </c>
      <c r="J32" s="79"/>
    </row>
    <row r="33" spans="1:242" s="38" customFormat="1" x14ac:dyDescent="0.15">
      <c r="A33" s="68" t="s">
        <v>124</v>
      </c>
      <c r="B33" s="111" t="s">
        <v>95</v>
      </c>
      <c r="C33" s="111" t="s">
        <v>95</v>
      </c>
      <c r="D33" s="69" t="s">
        <v>35</v>
      </c>
      <c r="E33" s="69"/>
      <c r="F33" s="71" t="s">
        <v>43</v>
      </c>
      <c r="G33" s="261">
        <v>22000000</v>
      </c>
      <c r="H33" s="261">
        <f>SUM(H34:H36)</f>
        <v>1755100</v>
      </c>
      <c r="I33" s="262">
        <f t="shared" si="0"/>
        <v>20244900</v>
      </c>
      <c r="J33" s="79"/>
    </row>
    <row r="34" spans="1:242" s="38" customFormat="1" x14ac:dyDescent="0.15">
      <c r="A34" s="39" t="s">
        <v>124</v>
      </c>
      <c r="B34" s="82" t="s">
        <v>95</v>
      </c>
      <c r="C34" s="82" t="s">
        <v>95</v>
      </c>
      <c r="D34" s="66" t="s">
        <v>35</v>
      </c>
      <c r="E34" s="62" t="s">
        <v>37</v>
      </c>
      <c r="F34" s="186" t="s">
        <v>93</v>
      </c>
      <c r="G34" s="259">
        <v>9600000</v>
      </c>
      <c r="H34" s="259">
        <v>759300</v>
      </c>
      <c r="I34" s="260">
        <f t="shared" si="0"/>
        <v>8840700</v>
      </c>
      <c r="J34" s="79"/>
    </row>
    <row r="35" spans="1:242" s="38" customFormat="1" x14ac:dyDescent="0.15">
      <c r="A35" s="60" t="s">
        <v>124</v>
      </c>
      <c r="B35" s="22" t="s">
        <v>95</v>
      </c>
      <c r="C35" s="22" t="s">
        <v>95</v>
      </c>
      <c r="D35" s="66" t="s">
        <v>35</v>
      </c>
      <c r="E35" s="62" t="s">
        <v>42</v>
      </c>
      <c r="F35" s="96" t="s">
        <v>44</v>
      </c>
      <c r="G35" s="259">
        <v>400000</v>
      </c>
      <c r="H35" s="444">
        <v>5800</v>
      </c>
      <c r="I35" s="260">
        <f t="shared" si="0"/>
        <v>394200</v>
      </c>
      <c r="J35" s="79"/>
    </row>
    <row r="36" spans="1:242" s="38" customFormat="1" ht="26.25" x14ac:dyDescent="0.15">
      <c r="A36" s="60">
        <v>5</v>
      </c>
      <c r="B36" s="22">
        <v>2</v>
      </c>
      <c r="C36" s="22">
        <v>2</v>
      </c>
      <c r="D36" s="91" t="s">
        <v>35</v>
      </c>
      <c r="E36" s="62" t="s">
        <v>143</v>
      </c>
      <c r="F36" s="67" t="s">
        <v>188</v>
      </c>
      <c r="G36" s="259">
        <v>12000000</v>
      </c>
      <c r="H36" s="444">
        <v>990000</v>
      </c>
      <c r="I36" s="260">
        <f t="shared" si="0"/>
        <v>11010000</v>
      </c>
      <c r="J36" s="79"/>
    </row>
    <row r="37" spans="1:242" s="38" customFormat="1" x14ac:dyDescent="0.15">
      <c r="A37" s="244">
        <v>5</v>
      </c>
      <c r="B37" s="245">
        <v>2</v>
      </c>
      <c r="C37" s="245">
        <v>2</v>
      </c>
      <c r="D37" s="246" t="s">
        <v>36</v>
      </c>
      <c r="E37" s="246"/>
      <c r="F37" s="247" t="s">
        <v>198</v>
      </c>
      <c r="G37" s="261">
        <v>2900000</v>
      </c>
      <c r="H37" s="261">
        <f>H38+H39</f>
        <v>220000</v>
      </c>
      <c r="I37" s="262">
        <f>G37-H37</f>
        <v>2680000</v>
      </c>
      <c r="J37" s="79"/>
    </row>
    <row r="38" spans="1:242" s="38" customFormat="1" x14ac:dyDescent="0.15">
      <c r="A38" s="39">
        <v>5</v>
      </c>
      <c r="B38" s="66">
        <v>2</v>
      </c>
      <c r="C38" s="66">
        <v>2</v>
      </c>
      <c r="D38" s="91" t="s">
        <v>36</v>
      </c>
      <c r="E38" s="91" t="s">
        <v>33</v>
      </c>
      <c r="F38" s="94" t="s">
        <v>199</v>
      </c>
      <c r="G38" s="259">
        <v>2500000</v>
      </c>
      <c r="H38" s="259">
        <v>220000</v>
      </c>
      <c r="I38" s="260">
        <f>G38-H38</f>
        <v>2280000</v>
      </c>
      <c r="J38" s="79"/>
    </row>
    <row r="39" spans="1:242" s="38" customFormat="1" x14ac:dyDescent="0.15">
      <c r="A39" s="39">
        <v>5</v>
      </c>
      <c r="B39" s="66">
        <v>2</v>
      </c>
      <c r="C39" s="66">
        <v>2</v>
      </c>
      <c r="D39" s="91" t="s">
        <v>36</v>
      </c>
      <c r="E39" s="91" t="s">
        <v>41</v>
      </c>
      <c r="F39" s="94" t="s">
        <v>200</v>
      </c>
      <c r="G39" s="259">
        <v>400000</v>
      </c>
      <c r="H39" s="259">
        <v>0</v>
      </c>
      <c r="I39" s="260">
        <f>G39-H39</f>
        <v>400000</v>
      </c>
      <c r="J39" s="79"/>
    </row>
    <row r="40" spans="1:242" s="38" customFormat="1" x14ac:dyDescent="0.15">
      <c r="A40" s="86">
        <v>5</v>
      </c>
      <c r="B40" s="87">
        <v>2</v>
      </c>
      <c r="C40" s="87">
        <v>2</v>
      </c>
      <c r="D40" s="69" t="s">
        <v>37</v>
      </c>
      <c r="E40" s="89"/>
      <c r="F40" s="71" t="s">
        <v>151</v>
      </c>
      <c r="G40" s="261">
        <v>56465000</v>
      </c>
      <c r="H40" s="261">
        <f>H41+H42</f>
        <v>9738000</v>
      </c>
      <c r="I40" s="262">
        <f t="shared" si="0"/>
        <v>46727000</v>
      </c>
      <c r="J40" s="79"/>
    </row>
    <row r="41" spans="1:242" s="38" customFormat="1" x14ac:dyDescent="0.15">
      <c r="A41" s="182">
        <v>5</v>
      </c>
      <c r="B41" s="183">
        <v>2</v>
      </c>
      <c r="C41" s="183">
        <v>2</v>
      </c>
      <c r="D41" s="184" t="s">
        <v>37</v>
      </c>
      <c r="E41" s="62" t="s">
        <v>33</v>
      </c>
      <c r="F41" s="96" t="s">
        <v>90</v>
      </c>
      <c r="G41" s="259">
        <v>50965000</v>
      </c>
      <c r="H41" s="259">
        <v>9513000</v>
      </c>
      <c r="I41" s="260">
        <f t="shared" si="0"/>
        <v>41452000</v>
      </c>
      <c r="J41" s="79"/>
    </row>
    <row r="42" spans="1:242" x14ac:dyDescent="0.2">
      <c r="A42" s="78">
        <v>5</v>
      </c>
      <c r="B42" s="83">
        <v>2</v>
      </c>
      <c r="C42" s="83">
        <v>2</v>
      </c>
      <c r="D42" s="84" t="s">
        <v>37</v>
      </c>
      <c r="E42" s="77" t="s">
        <v>34</v>
      </c>
      <c r="F42" s="76" t="s">
        <v>189</v>
      </c>
      <c r="G42" s="265">
        <v>5500000</v>
      </c>
      <c r="H42" s="265">
        <v>225000</v>
      </c>
      <c r="I42" s="260">
        <f t="shared" si="0"/>
        <v>5275000</v>
      </c>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c r="CN42" s="20"/>
      <c r="CO42" s="20"/>
      <c r="CP42" s="20"/>
      <c r="CQ42" s="20"/>
      <c r="CR42" s="20"/>
      <c r="CS42" s="20"/>
      <c r="CT42" s="20"/>
      <c r="CU42" s="20"/>
      <c r="CV42" s="20"/>
      <c r="CW42" s="20"/>
      <c r="CX42" s="20"/>
      <c r="CY42" s="20"/>
      <c r="CZ42" s="20"/>
      <c r="DA42" s="20"/>
      <c r="DB42" s="20"/>
      <c r="DC42" s="20"/>
      <c r="DD42" s="20"/>
      <c r="DE42" s="20"/>
      <c r="DF42" s="20"/>
      <c r="DG42" s="20"/>
      <c r="DH42" s="20"/>
      <c r="DI42" s="20"/>
      <c r="DJ42" s="20"/>
      <c r="DK42" s="20"/>
      <c r="DL42" s="20"/>
      <c r="DM42" s="20"/>
      <c r="DN42" s="20"/>
      <c r="DO42" s="20"/>
      <c r="DP42" s="20"/>
      <c r="DQ42" s="20"/>
      <c r="DR42" s="20"/>
      <c r="DS42" s="20"/>
      <c r="DT42" s="20"/>
      <c r="DU42" s="20"/>
      <c r="DV42" s="20"/>
      <c r="DW42" s="20"/>
      <c r="DX42" s="20"/>
      <c r="DY42" s="20"/>
      <c r="DZ42" s="20"/>
      <c r="EA42" s="20"/>
      <c r="EB42" s="20"/>
      <c r="EC42" s="20"/>
      <c r="ED42" s="20"/>
      <c r="EE42" s="20"/>
      <c r="EF42" s="20"/>
      <c r="EG42" s="20"/>
      <c r="EH42" s="20"/>
      <c r="EI42" s="20"/>
      <c r="EJ42" s="20"/>
      <c r="EK42" s="20"/>
      <c r="EL42" s="20"/>
      <c r="EM42" s="20"/>
      <c r="EN42" s="20"/>
      <c r="EO42" s="20"/>
      <c r="EP42" s="20"/>
      <c r="EQ42" s="20"/>
      <c r="ER42" s="20"/>
      <c r="ES42" s="20"/>
      <c r="ET42" s="20"/>
      <c r="EU42" s="20"/>
      <c r="EV42" s="20"/>
      <c r="EW42" s="20"/>
      <c r="EX42" s="20"/>
      <c r="EY42" s="20"/>
      <c r="EZ42" s="20"/>
      <c r="FA42" s="20"/>
      <c r="FB42" s="20"/>
      <c r="FC42" s="20"/>
      <c r="FD42" s="20"/>
      <c r="FE42" s="20"/>
      <c r="FF42" s="20"/>
      <c r="FG42" s="20"/>
      <c r="FH42" s="20"/>
      <c r="FI42" s="20"/>
      <c r="FJ42" s="20"/>
      <c r="FK42" s="20"/>
      <c r="FL42" s="20"/>
      <c r="FM42" s="20"/>
      <c r="FN42" s="20"/>
      <c r="FO42" s="20"/>
      <c r="FP42" s="20"/>
      <c r="FQ42" s="20"/>
      <c r="FR42" s="20"/>
      <c r="FS42" s="20"/>
      <c r="FT42" s="20"/>
      <c r="FU42" s="20"/>
      <c r="FV42" s="20"/>
      <c r="FW42" s="20"/>
      <c r="FX42" s="20"/>
      <c r="FY42" s="20"/>
      <c r="FZ42" s="20"/>
      <c r="GA42" s="20"/>
      <c r="GB42" s="20"/>
      <c r="GC42" s="20"/>
      <c r="GD42" s="20"/>
      <c r="GE42" s="20"/>
      <c r="GF42" s="20"/>
      <c r="GG42" s="20"/>
      <c r="GH42" s="20"/>
      <c r="GI42" s="20"/>
      <c r="GJ42" s="20"/>
      <c r="GK42" s="20"/>
      <c r="GL42" s="20"/>
      <c r="GM42" s="20"/>
      <c r="GN42" s="20"/>
      <c r="GO42" s="20"/>
      <c r="GP42" s="20"/>
      <c r="GQ42" s="20"/>
      <c r="GR42" s="20"/>
      <c r="GS42" s="20"/>
      <c r="GT42" s="20"/>
      <c r="GU42" s="20"/>
      <c r="GV42" s="20"/>
      <c r="GW42" s="20"/>
      <c r="GX42" s="20"/>
      <c r="GY42" s="20"/>
      <c r="GZ42" s="20"/>
      <c r="HA42" s="20"/>
      <c r="HB42" s="20"/>
      <c r="HC42" s="20"/>
      <c r="HD42" s="20"/>
      <c r="HE42" s="20"/>
      <c r="HF42" s="20"/>
      <c r="HG42" s="20"/>
      <c r="HH42" s="20"/>
      <c r="HI42" s="20"/>
      <c r="HJ42" s="20"/>
      <c r="HK42" s="20"/>
      <c r="HL42" s="20"/>
      <c r="HM42" s="20"/>
      <c r="HN42" s="20"/>
      <c r="HO42" s="20"/>
      <c r="HP42" s="20"/>
      <c r="HQ42" s="20"/>
      <c r="HR42" s="20"/>
      <c r="HS42" s="20"/>
      <c r="HT42" s="20"/>
      <c r="HU42" s="20"/>
      <c r="HV42" s="20"/>
      <c r="HW42" s="20"/>
      <c r="HX42" s="20"/>
      <c r="HY42" s="20"/>
      <c r="HZ42" s="20"/>
      <c r="IA42" s="20"/>
      <c r="IB42" s="20"/>
      <c r="IC42" s="20"/>
      <c r="ID42" s="20"/>
      <c r="IE42" s="20"/>
      <c r="IF42" s="20"/>
      <c r="IG42" s="20"/>
      <c r="IH42" s="20"/>
    </row>
    <row r="43" spans="1:242" s="93" customFormat="1" x14ac:dyDescent="0.2">
      <c r="A43" s="86">
        <v>5</v>
      </c>
      <c r="B43" s="87">
        <v>2</v>
      </c>
      <c r="C43" s="87">
        <v>2</v>
      </c>
      <c r="D43" s="88">
        <v>11</v>
      </c>
      <c r="E43" s="89"/>
      <c r="F43" s="95" t="s">
        <v>91</v>
      </c>
      <c r="G43" s="261">
        <v>13500000</v>
      </c>
      <c r="H43" s="261">
        <f>H44</f>
        <v>750000</v>
      </c>
      <c r="I43" s="262">
        <f t="shared" si="0"/>
        <v>12750000</v>
      </c>
    </row>
    <row r="44" spans="1:242" s="79" customFormat="1" x14ac:dyDescent="0.15">
      <c r="A44" s="60">
        <v>5</v>
      </c>
      <c r="B44" s="22">
        <v>2</v>
      </c>
      <c r="C44" s="22">
        <v>2</v>
      </c>
      <c r="D44" s="61">
        <v>11</v>
      </c>
      <c r="E44" s="62" t="s">
        <v>34</v>
      </c>
      <c r="F44" s="96" t="s">
        <v>153</v>
      </c>
      <c r="G44" s="259">
        <v>13500000</v>
      </c>
      <c r="H44" s="259">
        <v>750000</v>
      </c>
      <c r="I44" s="260">
        <f t="shared" si="0"/>
        <v>12750000</v>
      </c>
    </row>
    <row r="45" spans="1:242" s="79" customFormat="1" x14ac:dyDescent="0.15">
      <c r="A45" s="86" t="s">
        <v>124</v>
      </c>
      <c r="B45" s="87" t="s">
        <v>95</v>
      </c>
      <c r="C45" s="87" t="s">
        <v>95</v>
      </c>
      <c r="D45" s="88" t="s">
        <v>97</v>
      </c>
      <c r="E45" s="89"/>
      <c r="F45" s="97" t="s">
        <v>190</v>
      </c>
      <c r="G45" s="261">
        <v>4500000</v>
      </c>
      <c r="H45" s="261">
        <f>H46</f>
        <v>4500000</v>
      </c>
      <c r="I45" s="262"/>
    </row>
    <row r="46" spans="1:242" s="38" customFormat="1" x14ac:dyDescent="0.2">
      <c r="A46" s="60" t="s">
        <v>124</v>
      </c>
      <c r="B46" s="22" t="s">
        <v>95</v>
      </c>
      <c r="C46" s="22" t="s">
        <v>95</v>
      </c>
      <c r="D46" s="61" t="s">
        <v>97</v>
      </c>
      <c r="E46" s="62" t="s">
        <v>41</v>
      </c>
      <c r="F46" s="172" t="s">
        <v>194</v>
      </c>
      <c r="G46" s="259">
        <v>4500000</v>
      </c>
      <c r="H46" s="259">
        <v>4500000</v>
      </c>
      <c r="I46" s="260">
        <f t="shared" si="0"/>
        <v>0</v>
      </c>
    </row>
    <row r="47" spans="1:242" s="38" customFormat="1" x14ac:dyDescent="0.2">
      <c r="A47" s="87">
        <v>5</v>
      </c>
      <c r="B47" s="87">
        <v>2</v>
      </c>
      <c r="C47" s="87">
        <v>2</v>
      </c>
      <c r="D47" s="88">
        <v>15</v>
      </c>
      <c r="E47" s="89"/>
      <c r="F47" s="248" t="s">
        <v>201</v>
      </c>
      <c r="G47" s="261">
        <v>2250000</v>
      </c>
      <c r="H47" s="261">
        <f>H48</f>
        <v>0</v>
      </c>
      <c r="I47" s="262">
        <f>G47-H47</f>
        <v>2250000</v>
      </c>
    </row>
    <row r="48" spans="1:242" s="38" customFormat="1" ht="26.25" x14ac:dyDescent="0.15">
      <c r="A48" s="22">
        <v>5</v>
      </c>
      <c r="B48" s="22">
        <v>2</v>
      </c>
      <c r="C48" s="22">
        <v>2</v>
      </c>
      <c r="D48" s="61">
        <v>15</v>
      </c>
      <c r="E48" s="98" t="s">
        <v>33</v>
      </c>
      <c r="F48" s="99" t="s">
        <v>202</v>
      </c>
      <c r="G48" s="259">
        <v>2250000</v>
      </c>
      <c r="H48" s="259">
        <v>0</v>
      </c>
      <c r="I48" s="260">
        <f t="shared" si="0"/>
        <v>2250000</v>
      </c>
    </row>
    <row r="49" spans="1:242" s="93" customFormat="1" ht="26.25" x14ac:dyDescent="0.15">
      <c r="A49" s="87">
        <v>5</v>
      </c>
      <c r="B49" s="87">
        <v>2</v>
      </c>
      <c r="C49" s="87">
        <v>2</v>
      </c>
      <c r="D49" s="88">
        <v>17</v>
      </c>
      <c r="E49" s="100"/>
      <c r="F49" s="71" t="s">
        <v>191</v>
      </c>
      <c r="G49" s="261">
        <v>15000000</v>
      </c>
      <c r="H49" s="261">
        <f>H50</f>
        <v>0</v>
      </c>
      <c r="I49" s="262">
        <f t="shared" si="0"/>
        <v>15000000</v>
      </c>
    </row>
    <row r="50" spans="1:242" s="38" customFormat="1" x14ac:dyDescent="0.2">
      <c r="A50" s="22">
        <v>5</v>
      </c>
      <c r="B50" s="22">
        <v>2</v>
      </c>
      <c r="C50" s="22">
        <v>2</v>
      </c>
      <c r="D50" s="61">
        <v>17</v>
      </c>
      <c r="E50" s="98" t="s">
        <v>33</v>
      </c>
      <c r="F50" s="94" t="s">
        <v>144</v>
      </c>
      <c r="G50" s="259">
        <v>15000000</v>
      </c>
      <c r="H50" s="259">
        <v>0</v>
      </c>
      <c r="I50" s="260">
        <f>G50-H50</f>
        <v>15000000</v>
      </c>
    </row>
    <row r="51" spans="1:242" s="38" customFormat="1" x14ac:dyDescent="0.2">
      <c r="A51" s="87">
        <v>5</v>
      </c>
      <c r="B51" s="87">
        <v>2</v>
      </c>
      <c r="C51" s="87">
        <v>2</v>
      </c>
      <c r="D51" s="89">
        <v>20</v>
      </c>
      <c r="E51" s="89"/>
      <c r="F51" s="102" t="s">
        <v>195</v>
      </c>
      <c r="G51" s="261">
        <v>5000000</v>
      </c>
      <c r="H51" s="261">
        <f>H52+H54</f>
        <v>0</v>
      </c>
      <c r="I51" s="262">
        <f t="shared" si="0"/>
        <v>5000000</v>
      </c>
    </row>
    <row r="52" spans="1:242" s="38" customFormat="1" x14ac:dyDescent="0.2">
      <c r="A52" s="22">
        <v>5</v>
      </c>
      <c r="B52" s="22">
        <v>2</v>
      </c>
      <c r="C52" s="22">
        <v>2</v>
      </c>
      <c r="D52" s="62">
        <v>20</v>
      </c>
      <c r="E52" s="62" t="s">
        <v>35</v>
      </c>
      <c r="F52" s="101" t="s">
        <v>145</v>
      </c>
      <c r="G52" s="259">
        <v>5000000</v>
      </c>
      <c r="H52" s="259">
        <v>0</v>
      </c>
      <c r="I52" s="260">
        <f t="shared" si="0"/>
        <v>5000000</v>
      </c>
    </row>
    <row r="53" spans="1:242" s="38" customFormat="1" x14ac:dyDescent="0.2">
      <c r="A53" s="22">
        <v>5</v>
      </c>
      <c r="B53" s="22">
        <v>2</v>
      </c>
      <c r="C53" s="22">
        <v>2</v>
      </c>
      <c r="D53" s="62">
        <v>20</v>
      </c>
      <c r="E53" s="62" t="s">
        <v>132</v>
      </c>
      <c r="F53" s="101" t="s">
        <v>203</v>
      </c>
      <c r="G53" s="259">
        <v>0</v>
      </c>
      <c r="H53" s="259"/>
      <c r="I53" s="260">
        <f t="shared" si="0"/>
        <v>0</v>
      </c>
    </row>
    <row r="54" spans="1:242" s="38" customFormat="1" x14ac:dyDescent="0.2">
      <c r="A54" s="22">
        <v>5</v>
      </c>
      <c r="B54" s="22">
        <v>2</v>
      </c>
      <c r="C54" s="22">
        <v>2</v>
      </c>
      <c r="D54" s="62">
        <v>20</v>
      </c>
      <c r="E54" s="62" t="s">
        <v>125</v>
      </c>
      <c r="F54" s="101" t="s">
        <v>126</v>
      </c>
      <c r="G54" s="259">
        <v>0</v>
      </c>
      <c r="H54" s="259">
        <v>0</v>
      </c>
      <c r="I54" s="260">
        <f t="shared" si="0"/>
        <v>0</v>
      </c>
    </row>
    <row r="55" spans="1:242" s="38" customFormat="1" x14ac:dyDescent="0.2">
      <c r="A55" s="87">
        <v>5</v>
      </c>
      <c r="B55" s="87">
        <v>2</v>
      </c>
      <c r="C55" s="87">
        <v>2</v>
      </c>
      <c r="D55" s="89">
        <v>25</v>
      </c>
      <c r="E55" s="89"/>
      <c r="F55" s="102" t="s">
        <v>127</v>
      </c>
      <c r="G55" s="261">
        <v>0</v>
      </c>
      <c r="H55" s="261">
        <f>H56</f>
        <v>0</v>
      </c>
      <c r="I55" s="262">
        <f t="shared" si="0"/>
        <v>0</v>
      </c>
    </row>
    <row r="56" spans="1:242" s="38" customFormat="1" x14ac:dyDescent="0.2">
      <c r="A56" s="22">
        <v>5</v>
      </c>
      <c r="B56" s="22">
        <v>2</v>
      </c>
      <c r="C56" s="22">
        <v>2</v>
      </c>
      <c r="D56" s="61" t="s">
        <v>128</v>
      </c>
      <c r="E56" s="62" t="s">
        <v>42</v>
      </c>
      <c r="F56" s="103" t="s">
        <v>196</v>
      </c>
      <c r="G56" s="259">
        <v>0</v>
      </c>
      <c r="H56" s="259">
        <v>0</v>
      </c>
      <c r="I56" s="260">
        <f t="shared" si="0"/>
        <v>0</v>
      </c>
    </row>
    <row r="57" spans="1:242" ht="26.25" x14ac:dyDescent="0.15">
      <c r="A57" s="87">
        <v>5</v>
      </c>
      <c r="B57" s="87">
        <v>2</v>
      </c>
      <c r="C57" s="87">
        <v>2</v>
      </c>
      <c r="D57" s="89">
        <v>31</v>
      </c>
      <c r="E57" s="89"/>
      <c r="F57" s="97" t="s">
        <v>152</v>
      </c>
      <c r="G57" s="261">
        <v>11250000</v>
      </c>
      <c r="H57" s="261">
        <f>H58+H59</f>
        <v>5000000</v>
      </c>
      <c r="I57" s="262">
        <f t="shared" si="0"/>
        <v>6250000</v>
      </c>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c r="BM57" s="20"/>
      <c r="BN57" s="20"/>
      <c r="BO57" s="20"/>
      <c r="BP57" s="20"/>
      <c r="BQ57" s="20"/>
      <c r="BR57" s="20"/>
      <c r="BS57" s="20"/>
      <c r="BT57" s="20"/>
      <c r="BU57" s="20"/>
      <c r="BV57" s="20"/>
      <c r="BW57" s="20"/>
      <c r="BX57" s="20"/>
      <c r="BY57" s="20"/>
      <c r="BZ57" s="20"/>
      <c r="CA57" s="20"/>
      <c r="CB57" s="20"/>
      <c r="CC57" s="20"/>
      <c r="CD57" s="20"/>
      <c r="CE57" s="20"/>
      <c r="CF57" s="20"/>
      <c r="CG57" s="20"/>
      <c r="CH57" s="20"/>
      <c r="CI57" s="20"/>
      <c r="CJ57" s="20"/>
      <c r="CK57" s="20"/>
      <c r="CL57" s="20"/>
      <c r="CM57" s="20"/>
      <c r="CN57" s="20"/>
      <c r="CO57" s="20"/>
      <c r="CP57" s="20"/>
      <c r="CQ57" s="20"/>
      <c r="CR57" s="20"/>
      <c r="CS57" s="20"/>
      <c r="CT57" s="20"/>
      <c r="CU57" s="20"/>
      <c r="CV57" s="20"/>
      <c r="CW57" s="20"/>
      <c r="CX57" s="20"/>
      <c r="CY57" s="20"/>
      <c r="CZ57" s="20"/>
      <c r="DA57" s="20"/>
      <c r="DB57" s="20"/>
      <c r="DC57" s="20"/>
      <c r="DD57" s="20"/>
      <c r="DE57" s="20"/>
      <c r="DF57" s="20"/>
      <c r="DG57" s="20"/>
      <c r="DH57" s="20"/>
      <c r="DI57" s="20"/>
      <c r="DJ57" s="20"/>
      <c r="DK57" s="20"/>
      <c r="DL57" s="20"/>
      <c r="DM57" s="20"/>
      <c r="DN57" s="20"/>
      <c r="DO57" s="20"/>
      <c r="DP57" s="20"/>
      <c r="DQ57" s="20"/>
      <c r="DR57" s="20"/>
      <c r="DS57" s="20"/>
      <c r="DT57" s="20"/>
      <c r="DU57" s="20"/>
      <c r="DV57" s="20"/>
      <c r="DW57" s="20"/>
      <c r="DX57" s="20"/>
      <c r="DY57" s="20"/>
      <c r="DZ57" s="20"/>
      <c r="EA57" s="20"/>
      <c r="EB57" s="20"/>
      <c r="EC57" s="20"/>
      <c r="ED57" s="20"/>
      <c r="EE57" s="20"/>
      <c r="EF57" s="20"/>
      <c r="EG57" s="20"/>
      <c r="EH57" s="20"/>
      <c r="EI57" s="20"/>
      <c r="EJ57" s="20"/>
      <c r="EK57" s="20"/>
      <c r="EL57" s="20"/>
      <c r="EM57" s="20"/>
      <c r="EN57" s="20"/>
      <c r="EO57" s="20"/>
      <c r="EP57" s="20"/>
      <c r="EQ57" s="20"/>
      <c r="ER57" s="20"/>
      <c r="ES57" s="20"/>
      <c r="ET57" s="20"/>
      <c r="EU57" s="20"/>
      <c r="EV57" s="20"/>
      <c r="EW57" s="20"/>
      <c r="EX57" s="20"/>
      <c r="EY57" s="20"/>
      <c r="EZ57" s="20"/>
      <c r="FA57" s="20"/>
      <c r="FB57" s="20"/>
      <c r="FC57" s="20"/>
      <c r="FD57" s="20"/>
      <c r="FE57" s="20"/>
      <c r="FF57" s="20"/>
      <c r="FG57" s="20"/>
      <c r="FH57" s="20"/>
      <c r="FI57" s="20"/>
      <c r="FJ57" s="20"/>
      <c r="FK57" s="20"/>
      <c r="FL57" s="20"/>
      <c r="FM57" s="20"/>
      <c r="FN57" s="20"/>
      <c r="FO57" s="20"/>
      <c r="FP57" s="20"/>
      <c r="FQ57" s="20"/>
      <c r="FR57" s="20"/>
      <c r="FS57" s="20"/>
      <c r="FT57" s="20"/>
      <c r="FU57" s="20"/>
      <c r="FV57" s="20"/>
      <c r="FW57" s="20"/>
      <c r="FX57" s="20"/>
      <c r="FY57" s="20"/>
      <c r="FZ57" s="20"/>
      <c r="GA57" s="20"/>
      <c r="GB57" s="20"/>
      <c r="GC57" s="20"/>
      <c r="GD57" s="20"/>
      <c r="GE57" s="20"/>
      <c r="GF57" s="20"/>
      <c r="GG57" s="20"/>
      <c r="GH57" s="20"/>
      <c r="GI57" s="20"/>
      <c r="GJ57" s="20"/>
      <c r="GK57" s="20"/>
      <c r="GL57" s="20"/>
      <c r="GM57" s="20"/>
      <c r="GN57" s="20"/>
      <c r="GO57" s="20"/>
      <c r="GP57" s="20"/>
      <c r="GQ57" s="20"/>
      <c r="GR57" s="20"/>
      <c r="GS57" s="20"/>
      <c r="GT57" s="20"/>
      <c r="GU57" s="20"/>
      <c r="GV57" s="20"/>
      <c r="GW57" s="20"/>
      <c r="GX57" s="20"/>
      <c r="GY57" s="20"/>
      <c r="GZ57" s="20"/>
      <c r="HA57" s="20"/>
      <c r="HB57" s="20"/>
      <c r="HC57" s="20"/>
      <c r="HD57" s="20"/>
      <c r="HE57" s="20"/>
      <c r="HF57" s="20"/>
      <c r="HG57" s="20"/>
      <c r="HH57" s="20"/>
      <c r="HI57" s="20"/>
      <c r="HJ57" s="20"/>
      <c r="HK57" s="20"/>
      <c r="HL57" s="20"/>
      <c r="HM57" s="20"/>
      <c r="HN57" s="20"/>
      <c r="HO57" s="20"/>
      <c r="HP57" s="20"/>
      <c r="HQ57" s="20"/>
      <c r="HR57" s="20"/>
      <c r="HS57" s="20"/>
      <c r="HT57" s="20"/>
      <c r="HU57" s="20"/>
      <c r="HV57" s="20"/>
      <c r="HW57" s="20"/>
      <c r="HX57" s="20"/>
      <c r="HY57" s="20"/>
      <c r="HZ57" s="20"/>
      <c r="IA57" s="20"/>
      <c r="IB57" s="20"/>
      <c r="IC57" s="20"/>
      <c r="ID57" s="20"/>
      <c r="IE57" s="20"/>
      <c r="IF57" s="20"/>
      <c r="IG57" s="20"/>
      <c r="IH57" s="20"/>
    </row>
    <row r="58" spans="1:242" x14ac:dyDescent="0.2">
      <c r="A58" s="104">
        <v>5</v>
      </c>
      <c r="B58" s="104">
        <v>2</v>
      </c>
      <c r="C58" s="104">
        <v>2</v>
      </c>
      <c r="D58" s="105">
        <v>31</v>
      </c>
      <c r="E58" s="106" t="s">
        <v>34</v>
      </c>
      <c r="F58" s="107" t="s">
        <v>192</v>
      </c>
      <c r="G58" s="441">
        <v>1250000</v>
      </c>
      <c r="H58" s="265">
        <v>0</v>
      </c>
      <c r="I58" s="260">
        <f t="shared" si="0"/>
        <v>1250000</v>
      </c>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c r="BM58" s="20"/>
      <c r="BN58" s="20"/>
      <c r="BO58" s="20"/>
      <c r="BP58" s="20"/>
      <c r="BQ58" s="20"/>
      <c r="BR58" s="20"/>
      <c r="BS58" s="20"/>
      <c r="BT58" s="20"/>
      <c r="BU58" s="20"/>
      <c r="BV58" s="20"/>
      <c r="BW58" s="20"/>
      <c r="BX58" s="20"/>
      <c r="BY58" s="20"/>
      <c r="BZ58" s="20"/>
      <c r="CA58" s="20"/>
      <c r="CB58" s="20"/>
      <c r="CC58" s="20"/>
      <c r="CD58" s="20"/>
      <c r="CE58" s="20"/>
      <c r="CF58" s="20"/>
      <c r="CG58" s="20"/>
      <c r="CH58" s="20"/>
      <c r="CI58" s="20"/>
      <c r="CJ58" s="20"/>
      <c r="CK58" s="20"/>
      <c r="CL58" s="20"/>
      <c r="CM58" s="20"/>
      <c r="CN58" s="20"/>
      <c r="CO58" s="20"/>
      <c r="CP58" s="20"/>
      <c r="CQ58" s="20"/>
      <c r="CR58" s="20"/>
      <c r="CS58" s="20"/>
      <c r="CT58" s="20"/>
      <c r="CU58" s="20"/>
      <c r="CV58" s="20"/>
      <c r="CW58" s="20"/>
      <c r="CX58" s="20"/>
      <c r="CY58" s="20"/>
      <c r="CZ58" s="20"/>
      <c r="DA58" s="20"/>
      <c r="DB58" s="20"/>
      <c r="DC58" s="20"/>
      <c r="DD58" s="20"/>
      <c r="DE58" s="20"/>
      <c r="DF58" s="20"/>
      <c r="DG58" s="20"/>
      <c r="DH58" s="20"/>
      <c r="DI58" s="20"/>
      <c r="DJ58" s="20"/>
      <c r="DK58" s="20"/>
      <c r="DL58" s="20"/>
      <c r="DM58" s="20"/>
      <c r="DN58" s="20"/>
      <c r="DO58" s="20"/>
      <c r="DP58" s="20"/>
      <c r="DQ58" s="20"/>
      <c r="DR58" s="20"/>
      <c r="DS58" s="20"/>
      <c r="DT58" s="20"/>
      <c r="DU58" s="20"/>
      <c r="DV58" s="20"/>
      <c r="DW58" s="20"/>
      <c r="DX58" s="20"/>
      <c r="DY58" s="20"/>
      <c r="DZ58" s="20"/>
      <c r="EA58" s="20"/>
      <c r="EB58" s="20"/>
      <c r="EC58" s="20"/>
      <c r="ED58" s="20"/>
      <c r="EE58" s="20"/>
      <c r="EF58" s="20"/>
      <c r="EG58" s="20"/>
      <c r="EH58" s="20"/>
      <c r="EI58" s="20"/>
      <c r="EJ58" s="20"/>
      <c r="EK58" s="20"/>
      <c r="EL58" s="20"/>
      <c r="EM58" s="20"/>
      <c r="EN58" s="20"/>
      <c r="EO58" s="20"/>
      <c r="EP58" s="20"/>
      <c r="EQ58" s="20"/>
      <c r="ER58" s="20"/>
      <c r="ES58" s="20"/>
      <c r="ET58" s="20"/>
      <c r="EU58" s="20"/>
      <c r="EV58" s="20"/>
      <c r="EW58" s="20"/>
      <c r="EX58" s="20"/>
      <c r="EY58" s="20"/>
      <c r="EZ58" s="20"/>
      <c r="FA58" s="20"/>
      <c r="FB58" s="20"/>
      <c r="FC58" s="20"/>
      <c r="FD58" s="20"/>
      <c r="FE58" s="20"/>
      <c r="FF58" s="20"/>
      <c r="FG58" s="20"/>
      <c r="FH58" s="20"/>
      <c r="FI58" s="20"/>
      <c r="FJ58" s="20"/>
      <c r="FK58" s="20"/>
      <c r="FL58" s="20"/>
      <c r="FM58" s="20"/>
      <c r="FN58" s="20"/>
      <c r="FO58" s="20"/>
      <c r="FP58" s="20"/>
      <c r="FQ58" s="20"/>
      <c r="FR58" s="20"/>
      <c r="FS58" s="20"/>
      <c r="FT58" s="20"/>
      <c r="FU58" s="20"/>
      <c r="FV58" s="20"/>
      <c r="FW58" s="20"/>
      <c r="FX58" s="20"/>
      <c r="FY58" s="20"/>
      <c r="FZ58" s="20"/>
      <c r="GA58" s="20"/>
      <c r="GB58" s="20"/>
      <c r="GC58" s="20"/>
      <c r="GD58" s="20"/>
      <c r="GE58" s="20"/>
      <c r="GF58" s="20"/>
      <c r="GG58" s="20"/>
      <c r="GH58" s="20"/>
      <c r="GI58" s="20"/>
      <c r="GJ58" s="20"/>
      <c r="GK58" s="20"/>
      <c r="GL58" s="20"/>
      <c r="GM58" s="20"/>
      <c r="GN58" s="20"/>
      <c r="GO58" s="20"/>
      <c r="GP58" s="20"/>
      <c r="GQ58" s="20"/>
      <c r="GR58" s="20"/>
      <c r="GS58" s="20"/>
      <c r="GT58" s="20"/>
      <c r="GU58" s="20"/>
      <c r="GV58" s="20"/>
      <c r="GW58" s="20"/>
      <c r="GX58" s="20"/>
      <c r="GY58" s="20"/>
      <c r="GZ58" s="20"/>
      <c r="HA58" s="20"/>
      <c r="HB58" s="20"/>
      <c r="HC58" s="20"/>
      <c r="HD58" s="20"/>
      <c r="HE58" s="20"/>
      <c r="HF58" s="20"/>
      <c r="HG58" s="20"/>
      <c r="HH58" s="20"/>
      <c r="HI58" s="20"/>
      <c r="HJ58" s="20"/>
      <c r="HK58" s="20"/>
      <c r="HL58" s="20"/>
      <c r="HM58" s="20"/>
      <c r="HN58" s="20"/>
      <c r="HO58" s="20"/>
      <c r="HP58" s="20"/>
      <c r="HQ58" s="20"/>
      <c r="HR58" s="20"/>
      <c r="HS58" s="20"/>
      <c r="HT58" s="20"/>
      <c r="HU58" s="20"/>
      <c r="HV58" s="20"/>
      <c r="HW58" s="20"/>
      <c r="HX58" s="20"/>
      <c r="HY58" s="20"/>
      <c r="HZ58" s="20"/>
      <c r="IA58" s="20"/>
      <c r="IB58" s="20"/>
      <c r="IC58" s="20"/>
      <c r="ID58" s="20"/>
      <c r="IE58" s="20"/>
      <c r="IF58" s="20"/>
      <c r="IG58" s="20"/>
      <c r="IH58" s="20"/>
    </row>
    <row r="59" spans="1:242" x14ac:dyDescent="0.2">
      <c r="A59" s="108" t="s">
        <v>124</v>
      </c>
      <c r="B59" s="108" t="s">
        <v>95</v>
      </c>
      <c r="C59" s="108" t="s">
        <v>95</v>
      </c>
      <c r="D59" s="105">
        <v>31</v>
      </c>
      <c r="E59" s="106" t="s">
        <v>35</v>
      </c>
      <c r="F59" s="107" t="s">
        <v>193</v>
      </c>
      <c r="G59" s="441">
        <v>10000000</v>
      </c>
      <c r="H59" s="265">
        <v>5000000</v>
      </c>
      <c r="I59" s="260">
        <f t="shared" si="0"/>
        <v>5000000</v>
      </c>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c r="BM59" s="20"/>
      <c r="BN59" s="20"/>
      <c r="BO59" s="20"/>
      <c r="BP59" s="20"/>
      <c r="BQ59" s="20"/>
      <c r="BR59" s="20"/>
      <c r="BS59" s="20"/>
      <c r="BT59" s="20"/>
      <c r="BU59" s="20"/>
      <c r="BV59" s="20"/>
      <c r="BW59" s="20"/>
      <c r="BX59" s="20"/>
      <c r="BY59" s="20"/>
      <c r="BZ59" s="20"/>
      <c r="CA59" s="20"/>
      <c r="CB59" s="20"/>
      <c r="CC59" s="20"/>
      <c r="CD59" s="20"/>
      <c r="CE59" s="20"/>
      <c r="CF59" s="20"/>
      <c r="CG59" s="20"/>
      <c r="CH59" s="20"/>
      <c r="CI59" s="20"/>
      <c r="CJ59" s="20"/>
      <c r="CK59" s="20"/>
      <c r="CL59" s="20"/>
      <c r="CM59" s="20"/>
      <c r="CN59" s="20"/>
      <c r="CO59" s="20"/>
      <c r="CP59" s="20"/>
      <c r="CQ59" s="20"/>
      <c r="CR59" s="20"/>
      <c r="CS59" s="20"/>
      <c r="CT59" s="20"/>
      <c r="CU59" s="20"/>
      <c r="CV59" s="20"/>
      <c r="CW59" s="20"/>
      <c r="CX59" s="20"/>
      <c r="CY59" s="20"/>
      <c r="CZ59" s="20"/>
      <c r="DA59" s="20"/>
      <c r="DB59" s="20"/>
      <c r="DC59" s="20"/>
      <c r="DD59" s="20"/>
      <c r="DE59" s="20"/>
      <c r="DF59" s="20"/>
      <c r="DG59" s="20"/>
      <c r="DH59" s="20"/>
      <c r="DI59" s="20"/>
      <c r="DJ59" s="20"/>
      <c r="DK59" s="20"/>
      <c r="DL59" s="20"/>
      <c r="DM59" s="20"/>
      <c r="DN59" s="20"/>
      <c r="DO59" s="20"/>
      <c r="DP59" s="20"/>
      <c r="DQ59" s="20"/>
      <c r="DR59" s="20"/>
      <c r="DS59" s="20"/>
      <c r="DT59" s="20"/>
      <c r="DU59" s="20"/>
      <c r="DV59" s="20"/>
      <c r="DW59" s="20"/>
      <c r="DX59" s="20"/>
      <c r="DY59" s="20"/>
      <c r="DZ59" s="20"/>
      <c r="EA59" s="20"/>
      <c r="EB59" s="20"/>
      <c r="EC59" s="20"/>
      <c r="ED59" s="20"/>
      <c r="EE59" s="20"/>
      <c r="EF59" s="20"/>
      <c r="EG59" s="20"/>
      <c r="EH59" s="20"/>
      <c r="EI59" s="20"/>
      <c r="EJ59" s="20"/>
      <c r="EK59" s="20"/>
      <c r="EL59" s="20"/>
      <c r="EM59" s="20"/>
      <c r="EN59" s="20"/>
      <c r="EO59" s="20"/>
      <c r="EP59" s="20"/>
      <c r="EQ59" s="20"/>
      <c r="ER59" s="20"/>
      <c r="ES59" s="20"/>
      <c r="ET59" s="20"/>
      <c r="EU59" s="20"/>
      <c r="EV59" s="20"/>
      <c r="EW59" s="20"/>
      <c r="EX59" s="20"/>
      <c r="EY59" s="20"/>
      <c r="EZ59" s="20"/>
      <c r="FA59" s="20"/>
      <c r="FB59" s="20"/>
      <c r="FC59" s="20"/>
      <c r="FD59" s="20"/>
      <c r="FE59" s="20"/>
      <c r="FF59" s="20"/>
      <c r="FG59" s="20"/>
      <c r="FH59" s="20"/>
      <c r="FI59" s="20"/>
      <c r="FJ59" s="20"/>
      <c r="FK59" s="20"/>
      <c r="FL59" s="20"/>
      <c r="FM59" s="20"/>
      <c r="FN59" s="20"/>
      <c r="FO59" s="20"/>
      <c r="FP59" s="20"/>
      <c r="FQ59" s="20"/>
      <c r="FR59" s="20"/>
      <c r="FS59" s="20"/>
      <c r="FT59" s="20"/>
      <c r="FU59" s="20"/>
      <c r="FV59" s="20"/>
      <c r="FW59" s="20"/>
      <c r="FX59" s="20"/>
      <c r="FY59" s="20"/>
      <c r="FZ59" s="20"/>
      <c r="GA59" s="20"/>
      <c r="GB59" s="20"/>
      <c r="GC59" s="20"/>
      <c r="GD59" s="20"/>
      <c r="GE59" s="20"/>
      <c r="GF59" s="20"/>
      <c r="GG59" s="20"/>
      <c r="GH59" s="20"/>
      <c r="GI59" s="20"/>
      <c r="GJ59" s="20"/>
      <c r="GK59" s="20"/>
      <c r="GL59" s="20"/>
      <c r="GM59" s="20"/>
      <c r="GN59" s="20"/>
      <c r="GO59" s="20"/>
      <c r="GP59" s="20"/>
      <c r="GQ59" s="20"/>
      <c r="GR59" s="20"/>
      <c r="GS59" s="20"/>
      <c r="GT59" s="20"/>
      <c r="GU59" s="20"/>
      <c r="GV59" s="20"/>
      <c r="GW59" s="20"/>
      <c r="GX59" s="20"/>
      <c r="GY59" s="20"/>
      <c r="GZ59" s="20"/>
      <c r="HA59" s="20"/>
      <c r="HB59" s="20"/>
      <c r="HC59" s="20"/>
      <c r="HD59" s="20"/>
      <c r="HE59" s="20"/>
      <c r="HF59" s="20"/>
      <c r="HG59" s="20"/>
      <c r="HH59" s="20"/>
      <c r="HI59" s="20"/>
      <c r="HJ59" s="20"/>
      <c r="HK59" s="20"/>
      <c r="HL59" s="20"/>
      <c r="HM59" s="20"/>
      <c r="HN59" s="20"/>
      <c r="HO59" s="20"/>
      <c r="HP59" s="20"/>
      <c r="HQ59" s="20"/>
      <c r="HR59" s="20"/>
      <c r="HS59" s="20"/>
      <c r="HT59" s="20"/>
      <c r="HU59" s="20"/>
      <c r="HV59" s="20"/>
      <c r="HW59" s="20"/>
      <c r="HX59" s="20"/>
      <c r="HY59" s="20"/>
      <c r="HZ59" s="20"/>
      <c r="IA59" s="20"/>
      <c r="IB59" s="20"/>
      <c r="IC59" s="20"/>
      <c r="ID59" s="20"/>
      <c r="IE59" s="20"/>
      <c r="IF59" s="20"/>
      <c r="IG59" s="20"/>
      <c r="IH59" s="20"/>
    </row>
    <row r="60" spans="1:242" ht="26.25" x14ac:dyDescent="0.15">
      <c r="A60" s="109">
        <v>5</v>
      </c>
      <c r="B60" s="44">
        <v>2</v>
      </c>
      <c r="C60" s="44">
        <v>2</v>
      </c>
      <c r="D60" s="58" t="s">
        <v>129</v>
      </c>
      <c r="E60" s="58"/>
      <c r="F60" s="110" t="s">
        <v>130</v>
      </c>
      <c r="G60" s="254">
        <v>8226800</v>
      </c>
      <c r="H60" s="254">
        <f>H61</f>
        <v>0</v>
      </c>
      <c r="I60" s="255">
        <f t="shared" si="0"/>
        <v>8226800</v>
      </c>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c r="CG60" s="20"/>
      <c r="CH60" s="20"/>
      <c r="CI60" s="20"/>
      <c r="CJ60" s="20"/>
      <c r="CK60" s="20"/>
      <c r="CL60" s="20"/>
      <c r="CM60" s="20"/>
      <c r="CN60" s="20"/>
      <c r="CO60" s="20"/>
      <c r="CP60" s="20"/>
      <c r="CQ60" s="20"/>
      <c r="CR60" s="20"/>
      <c r="CS60" s="20"/>
      <c r="CT60" s="20"/>
      <c r="CU60" s="20"/>
      <c r="CV60" s="20"/>
      <c r="CW60" s="20"/>
      <c r="CX60" s="20"/>
      <c r="CY60" s="20"/>
      <c r="CZ60" s="20"/>
      <c r="DA60" s="20"/>
      <c r="DB60" s="20"/>
      <c r="DC60" s="20"/>
      <c r="DD60" s="20"/>
      <c r="DE60" s="20"/>
      <c r="DF60" s="20"/>
      <c r="DG60" s="20"/>
      <c r="DH60" s="20"/>
      <c r="DI60" s="20"/>
      <c r="DJ60" s="20"/>
      <c r="DK60" s="20"/>
      <c r="DL60" s="20"/>
      <c r="DM60" s="20"/>
      <c r="DN60" s="20"/>
      <c r="DO60" s="20"/>
      <c r="DP60" s="20"/>
      <c r="DQ60" s="20"/>
      <c r="DR60" s="20"/>
      <c r="DS60" s="20"/>
      <c r="DT60" s="20"/>
      <c r="DU60" s="20"/>
      <c r="DV60" s="20"/>
      <c r="DW60" s="20"/>
      <c r="DX60" s="20"/>
      <c r="DY60" s="20"/>
      <c r="DZ60" s="20"/>
      <c r="EA60" s="20"/>
      <c r="EB60" s="20"/>
      <c r="EC60" s="20"/>
      <c r="ED60" s="20"/>
      <c r="EE60" s="20"/>
      <c r="EF60" s="20"/>
      <c r="EG60" s="20"/>
      <c r="EH60" s="20"/>
      <c r="EI60" s="20"/>
      <c r="EJ60" s="20"/>
      <c r="EK60" s="20"/>
      <c r="EL60" s="20"/>
      <c r="EM60" s="20"/>
      <c r="EN60" s="20"/>
      <c r="EO60" s="20"/>
      <c r="EP60" s="20"/>
      <c r="EQ60" s="20"/>
      <c r="ER60" s="20"/>
      <c r="ES60" s="20"/>
      <c r="ET60" s="20"/>
      <c r="EU60" s="20"/>
      <c r="EV60" s="20"/>
      <c r="EW60" s="20"/>
      <c r="EX60" s="20"/>
      <c r="EY60" s="20"/>
      <c r="EZ60" s="20"/>
      <c r="FA60" s="20"/>
      <c r="FB60" s="20"/>
      <c r="FC60" s="20"/>
      <c r="FD60" s="20"/>
      <c r="FE60" s="20"/>
      <c r="FF60" s="20"/>
      <c r="FG60" s="20"/>
      <c r="FH60" s="20"/>
      <c r="FI60" s="20"/>
      <c r="FJ60" s="20"/>
      <c r="FK60" s="20"/>
      <c r="FL60" s="20"/>
      <c r="FM60" s="20"/>
      <c r="FN60" s="20"/>
      <c r="FO60" s="20"/>
      <c r="FP60" s="20"/>
      <c r="FQ60" s="20"/>
      <c r="FR60" s="20"/>
      <c r="FS60" s="20"/>
      <c r="FT60" s="20"/>
      <c r="FU60" s="20"/>
      <c r="FV60" s="20"/>
      <c r="FW60" s="20"/>
      <c r="FX60" s="20"/>
      <c r="FY60" s="20"/>
      <c r="FZ60" s="20"/>
      <c r="GA60" s="20"/>
      <c r="GB60" s="20"/>
      <c r="GC60" s="20"/>
      <c r="GD60" s="20"/>
      <c r="GE60" s="20"/>
      <c r="GF60" s="20"/>
      <c r="GG60" s="20"/>
      <c r="GH60" s="20"/>
      <c r="GI60" s="20"/>
      <c r="GJ60" s="20"/>
      <c r="GK60" s="20"/>
      <c r="GL60" s="20"/>
      <c r="GM60" s="20"/>
      <c r="GN60" s="20"/>
      <c r="GO60" s="20"/>
      <c r="GP60" s="20"/>
      <c r="GQ60" s="20"/>
      <c r="GR60" s="20"/>
      <c r="GS60" s="20"/>
      <c r="GT60" s="20"/>
      <c r="GU60" s="20"/>
      <c r="GV60" s="20"/>
      <c r="GW60" s="20"/>
      <c r="GX60" s="20"/>
      <c r="GY60" s="20"/>
      <c r="GZ60" s="20"/>
      <c r="HA60" s="20"/>
      <c r="HB60" s="20"/>
      <c r="HC60" s="20"/>
      <c r="HD60" s="20"/>
      <c r="HE60" s="20"/>
      <c r="HF60" s="20"/>
      <c r="HG60" s="20"/>
      <c r="HH60" s="20"/>
      <c r="HI60" s="20"/>
      <c r="HJ60" s="20"/>
      <c r="HK60" s="20"/>
      <c r="HL60" s="20"/>
      <c r="HM60" s="20"/>
      <c r="HN60" s="20"/>
      <c r="HO60" s="20"/>
      <c r="HP60" s="20"/>
      <c r="HQ60" s="20"/>
      <c r="HR60" s="20"/>
      <c r="HS60" s="20"/>
      <c r="HT60" s="20"/>
      <c r="HU60" s="20"/>
      <c r="HV60" s="20"/>
      <c r="HW60" s="20"/>
      <c r="HX60" s="20"/>
      <c r="HY60" s="20"/>
      <c r="HZ60" s="20"/>
      <c r="IA60" s="20"/>
      <c r="IB60" s="20"/>
      <c r="IC60" s="20"/>
      <c r="ID60" s="20"/>
      <c r="IE60" s="20"/>
      <c r="IF60" s="20"/>
      <c r="IG60" s="20"/>
      <c r="IH60" s="20"/>
    </row>
    <row r="61" spans="1:242" s="38" customFormat="1" ht="26.25" x14ac:dyDescent="0.15">
      <c r="A61" s="39">
        <v>5</v>
      </c>
      <c r="B61" s="82">
        <v>2</v>
      </c>
      <c r="C61" s="82">
        <v>2</v>
      </c>
      <c r="D61" s="62" t="s">
        <v>129</v>
      </c>
      <c r="E61" s="62" t="s">
        <v>33</v>
      </c>
      <c r="F61" s="94" t="s">
        <v>131</v>
      </c>
      <c r="G61" s="259">
        <v>8226800</v>
      </c>
      <c r="H61" s="259">
        <v>0</v>
      </c>
      <c r="I61" s="260">
        <f t="shared" si="0"/>
        <v>8226800</v>
      </c>
    </row>
    <row r="62" spans="1:242" s="38" customFormat="1" x14ac:dyDescent="0.2">
      <c r="A62" s="39"/>
      <c r="B62" s="82"/>
      <c r="C62" s="82"/>
      <c r="D62" s="62"/>
      <c r="E62" s="62"/>
      <c r="F62" s="94"/>
      <c r="G62" s="259"/>
      <c r="H62" s="259"/>
      <c r="I62" s="260"/>
    </row>
    <row r="63" spans="1:242" s="93" customFormat="1" x14ac:dyDescent="0.2">
      <c r="A63" s="68" t="s">
        <v>124</v>
      </c>
      <c r="B63" s="111" t="s">
        <v>95</v>
      </c>
      <c r="C63" s="111" t="s">
        <v>96</v>
      </c>
      <c r="D63" s="89"/>
      <c r="E63" s="89"/>
      <c r="F63" s="71" t="s">
        <v>146</v>
      </c>
      <c r="G63" s="261">
        <v>205550000</v>
      </c>
      <c r="H63" s="261">
        <f>H64+H67+H70+H73+H75+H78+H80</f>
        <v>35000000</v>
      </c>
      <c r="I63" s="262">
        <f t="shared" si="0"/>
        <v>170550000</v>
      </c>
    </row>
    <row r="64" spans="1:242" s="93" customFormat="1" x14ac:dyDescent="0.2">
      <c r="A64" s="111" t="s">
        <v>124</v>
      </c>
      <c r="B64" s="111" t="s">
        <v>95</v>
      </c>
      <c r="C64" s="111" t="s">
        <v>96</v>
      </c>
      <c r="D64" s="100" t="s">
        <v>204</v>
      </c>
      <c r="E64" s="195"/>
      <c r="F64" s="97" t="s">
        <v>94</v>
      </c>
      <c r="G64" s="261">
        <v>29600000</v>
      </c>
      <c r="H64" s="261">
        <f>H65+H66</f>
        <v>0</v>
      </c>
      <c r="I64" s="262">
        <f t="shared" si="0"/>
        <v>29600000</v>
      </c>
    </row>
    <row r="65" spans="1:242" s="38" customFormat="1" ht="26.25" x14ac:dyDescent="0.15">
      <c r="A65" s="82" t="s">
        <v>124</v>
      </c>
      <c r="B65" s="82" t="s">
        <v>95</v>
      </c>
      <c r="C65" s="82" t="s">
        <v>96</v>
      </c>
      <c r="D65" s="98" t="s">
        <v>204</v>
      </c>
      <c r="E65" s="112" t="s">
        <v>41</v>
      </c>
      <c r="F65" s="113" t="s">
        <v>147</v>
      </c>
      <c r="G65" s="259">
        <v>8000000</v>
      </c>
      <c r="H65" s="259">
        <v>0</v>
      </c>
      <c r="I65" s="260">
        <f t="shared" si="0"/>
        <v>8000000</v>
      </c>
    </row>
    <row r="66" spans="1:242" s="38" customFormat="1" x14ac:dyDescent="0.2">
      <c r="A66" s="39" t="s">
        <v>124</v>
      </c>
      <c r="B66" s="82" t="s">
        <v>95</v>
      </c>
      <c r="C66" s="82" t="s">
        <v>96</v>
      </c>
      <c r="D66" s="62" t="s">
        <v>204</v>
      </c>
      <c r="E66" s="62" t="s">
        <v>36</v>
      </c>
      <c r="F66" s="67" t="s">
        <v>148</v>
      </c>
      <c r="G66" s="259">
        <v>21600000</v>
      </c>
      <c r="H66" s="259">
        <v>0</v>
      </c>
      <c r="I66" s="260">
        <f t="shared" si="0"/>
        <v>21600000</v>
      </c>
    </row>
    <row r="67" spans="1:242" ht="26.25" x14ac:dyDescent="0.15">
      <c r="A67" s="109" t="s">
        <v>124</v>
      </c>
      <c r="B67" s="56" t="s">
        <v>95</v>
      </c>
      <c r="C67" s="56" t="s">
        <v>96</v>
      </c>
      <c r="D67" s="114" t="s">
        <v>205</v>
      </c>
      <c r="E67" s="56"/>
      <c r="F67" s="110" t="s">
        <v>149</v>
      </c>
      <c r="G67" s="254">
        <v>85950000</v>
      </c>
      <c r="H67" s="254">
        <f>H68+H69</f>
        <v>35000000</v>
      </c>
      <c r="I67" s="255">
        <f t="shared" si="0"/>
        <v>50950000</v>
      </c>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c r="BL67" s="20"/>
      <c r="BM67" s="20"/>
      <c r="BN67" s="20"/>
      <c r="BO67" s="20"/>
      <c r="BP67" s="20"/>
      <c r="BQ67" s="20"/>
      <c r="BR67" s="20"/>
      <c r="BS67" s="20"/>
      <c r="BT67" s="20"/>
      <c r="BU67" s="20"/>
      <c r="BV67" s="20"/>
      <c r="BW67" s="20"/>
      <c r="BX67" s="20"/>
      <c r="BY67" s="20"/>
      <c r="BZ67" s="20"/>
      <c r="CA67" s="20"/>
      <c r="CB67" s="20"/>
      <c r="CC67" s="20"/>
      <c r="CD67" s="20"/>
      <c r="CE67" s="20"/>
      <c r="CF67" s="20"/>
      <c r="CG67" s="20"/>
      <c r="CH67" s="20"/>
      <c r="CI67" s="20"/>
      <c r="CJ67" s="20"/>
      <c r="CK67" s="20"/>
      <c r="CL67" s="20"/>
      <c r="CM67" s="20"/>
      <c r="CN67" s="20"/>
      <c r="CO67" s="20"/>
      <c r="CP67" s="20"/>
      <c r="CQ67" s="20"/>
      <c r="CR67" s="20"/>
      <c r="CS67" s="20"/>
      <c r="CT67" s="20"/>
      <c r="CU67" s="20"/>
      <c r="CV67" s="20"/>
      <c r="CW67" s="20"/>
      <c r="CX67" s="20"/>
      <c r="CY67" s="20"/>
      <c r="CZ67" s="20"/>
      <c r="DA67" s="20"/>
      <c r="DB67" s="20"/>
      <c r="DC67" s="20"/>
      <c r="DD67" s="20"/>
      <c r="DE67" s="20"/>
      <c r="DF67" s="20"/>
      <c r="DG67" s="20"/>
      <c r="DH67" s="20"/>
      <c r="DI67" s="20"/>
      <c r="DJ67" s="20"/>
      <c r="DK67" s="20"/>
      <c r="DL67" s="20"/>
      <c r="DM67" s="20"/>
      <c r="DN67" s="20"/>
      <c r="DO67" s="20"/>
      <c r="DP67" s="20"/>
      <c r="DQ67" s="20"/>
      <c r="DR67" s="20"/>
      <c r="DS67" s="20"/>
      <c r="DT67" s="20"/>
      <c r="DU67" s="20"/>
      <c r="DV67" s="20"/>
      <c r="DW67" s="20"/>
      <c r="DX67" s="20"/>
      <c r="DY67" s="20"/>
      <c r="DZ67" s="20"/>
      <c r="EA67" s="20"/>
      <c r="EB67" s="20"/>
      <c r="EC67" s="20"/>
      <c r="ED67" s="20"/>
      <c r="EE67" s="20"/>
      <c r="EF67" s="20"/>
      <c r="EG67" s="20"/>
      <c r="EH67" s="20"/>
      <c r="EI67" s="20"/>
      <c r="EJ67" s="20"/>
      <c r="EK67" s="20"/>
      <c r="EL67" s="20"/>
      <c r="EM67" s="20"/>
      <c r="EN67" s="20"/>
      <c r="EO67" s="20"/>
      <c r="EP67" s="20"/>
      <c r="EQ67" s="20"/>
      <c r="ER67" s="20"/>
      <c r="ES67" s="20"/>
      <c r="ET67" s="20"/>
      <c r="EU67" s="20"/>
      <c r="EV67" s="20"/>
      <c r="EW67" s="20"/>
      <c r="EX67" s="20"/>
      <c r="EY67" s="20"/>
      <c r="EZ67" s="20"/>
      <c r="FA67" s="20"/>
      <c r="FB67" s="20"/>
      <c r="FC67" s="20"/>
      <c r="FD67" s="20"/>
      <c r="FE67" s="20"/>
      <c r="FF67" s="20"/>
      <c r="FG67" s="20"/>
      <c r="FH67" s="20"/>
      <c r="FI67" s="20"/>
      <c r="FJ67" s="20"/>
      <c r="FK67" s="20"/>
      <c r="FL67" s="20"/>
      <c r="FM67" s="20"/>
      <c r="FN67" s="20"/>
      <c r="FO67" s="20"/>
      <c r="FP67" s="20"/>
      <c r="FQ67" s="20"/>
      <c r="FR67" s="20"/>
      <c r="FS67" s="20"/>
      <c r="FT67" s="20"/>
      <c r="FU67" s="20"/>
      <c r="FV67" s="20"/>
      <c r="FW67" s="20"/>
      <c r="FX67" s="20"/>
      <c r="FY67" s="20"/>
      <c r="FZ67" s="20"/>
      <c r="GA67" s="20"/>
      <c r="GB67" s="20"/>
      <c r="GC67" s="20"/>
      <c r="GD67" s="20"/>
      <c r="GE67" s="20"/>
      <c r="GF67" s="20"/>
      <c r="GG67" s="20"/>
      <c r="GH67" s="20"/>
      <c r="GI67" s="20"/>
      <c r="GJ67" s="20"/>
      <c r="GK67" s="20"/>
      <c r="GL67" s="20"/>
      <c r="GM67" s="20"/>
      <c r="GN67" s="20"/>
      <c r="GO67" s="20"/>
      <c r="GP67" s="20"/>
      <c r="GQ67" s="20"/>
      <c r="GR67" s="20"/>
      <c r="GS67" s="20"/>
      <c r="GT67" s="20"/>
      <c r="GU67" s="20"/>
      <c r="GV67" s="20"/>
      <c r="GW67" s="20"/>
      <c r="GX67" s="20"/>
      <c r="GY67" s="20"/>
      <c r="GZ67" s="20"/>
      <c r="HA67" s="20"/>
      <c r="HB67" s="20"/>
      <c r="HC67" s="20"/>
      <c r="HD67" s="20"/>
      <c r="HE67" s="20"/>
      <c r="HF67" s="20"/>
      <c r="HG67" s="20"/>
      <c r="HH67" s="20"/>
      <c r="HI67" s="20"/>
      <c r="HJ67" s="20"/>
      <c r="HK67" s="20"/>
      <c r="HL67" s="20"/>
      <c r="HM67" s="20"/>
      <c r="HN67" s="20"/>
      <c r="HO67" s="20"/>
      <c r="HP67" s="20"/>
      <c r="HQ67" s="20"/>
      <c r="HR67" s="20"/>
      <c r="HS67" s="20"/>
      <c r="HT67" s="20"/>
      <c r="HU67" s="20"/>
      <c r="HV67" s="20"/>
      <c r="HW67" s="20"/>
      <c r="HX67" s="20"/>
      <c r="HY67" s="20"/>
      <c r="HZ67" s="20"/>
      <c r="IA67" s="20"/>
      <c r="IB67" s="20"/>
      <c r="IC67" s="20"/>
      <c r="ID67" s="20"/>
      <c r="IE67" s="20"/>
      <c r="IF67" s="20"/>
      <c r="IG67" s="20"/>
      <c r="IH67" s="20"/>
    </row>
    <row r="68" spans="1:242" s="38" customFormat="1" ht="30.75" customHeight="1" x14ac:dyDescent="0.2">
      <c r="A68" s="39" t="s">
        <v>124</v>
      </c>
      <c r="B68" s="66" t="s">
        <v>95</v>
      </c>
      <c r="C68" s="66" t="s">
        <v>96</v>
      </c>
      <c r="D68" s="66" t="s">
        <v>205</v>
      </c>
      <c r="E68" s="66" t="s">
        <v>33</v>
      </c>
      <c r="F68" s="94" t="s">
        <v>150</v>
      </c>
      <c r="G68" s="259">
        <v>70950000</v>
      </c>
      <c r="H68" s="259">
        <v>35000000</v>
      </c>
      <c r="I68" s="260">
        <f t="shared" si="0"/>
        <v>35950000</v>
      </c>
    </row>
    <row r="69" spans="1:242" ht="31.5" customHeight="1" x14ac:dyDescent="0.15">
      <c r="A69" s="72" t="s">
        <v>124</v>
      </c>
      <c r="B69" s="73" t="s">
        <v>95</v>
      </c>
      <c r="C69" s="73" t="s">
        <v>96</v>
      </c>
      <c r="D69" s="73" t="s">
        <v>205</v>
      </c>
      <c r="E69" s="74" t="s">
        <v>37</v>
      </c>
      <c r="F69" s="99" t="s">
        <v>207</v>
      </c>
      <c r="G69" s="265">
        <v>15000000</v>
      </c>
      <c r="H69" s="265">
        <v>0</v>
      </c>
      <c r="I69" s="260">
        <f t="shared" si="0"/>
        <v>15000000</v>
      </c>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0"/>
      <c r="BL69" s="20"/>
      <c r="BM69" s="20"/>
      <c r="BN69" s="20"/>
      <c r="BO69" s="20"/>
      <c r="BP69" s="20"/>
      <c r="BQ69" s="20"/>
      <c r="BR69" s="20"/>
      <c r="BS69" s="20"/>
      <c r="BT69" s="20"/>
      <c r="BU69" s="20"/>
      <c r="BV69" s="20"/>
      <c r="BW69" s="20"/>
      <c r="BX69" s="20"/>
      <c r="BY69" s="20"/>
      <c r="BZ69" s="20"/>
      <c r="CA69" s="20"/>
      <c r="CB69" s="20"/>
      <c r="CC69" s="20"/>
      <c r="CD69" s="20"/>
      <c r="CE69" s="20"/>
      <c r="CF69" s="20"/>
      <c r="CG69" s="20"/>
      <c r="CH69" s="20"/>
      <c r="CI69" s="20"/>
      <c r="CJ69" s="20"/>
      <c r="CK69" s="20"/>
      <c r="CL69" s="20"/>
      <c r="CM69" s="20"/>
      <c r="CN69" s="20"/>
      <c r="CO69" s="20"/>
      <c r="CP69" s="20"/>
      <c r="CQ69" s="20"/>
      <c r="CR69" s="20"/>
      <c r="CS69" s="20"/>
      <c r="CT69" s="20"/>
      <c r="CU69" s="20"/>
      <c r="CV69" s="20"/>
      <c r="CW69" s="20"/>
      <c r="CX69" s="20"/>
      <c r="CY69" s="20"/>
      <c r="CZ69" s="20"/>
      <c r="DA69" s="20"/>
      <c r="DB69" s="20"/>
      <c r="DC69" s="20"/>
      <c r="DD69" s="20"/>
      <c r="DE69" s="20"/>
      <c r="DF69" s="20"/>
      <c r="DG69" s="20"/>
      <c r="DH69" s="20"/>
      <c r="DI69" s="20"/>
      <c r="DJ69" s="20"/>
      <c r="DK69" s="20"/>
      <c r="DL69" s="20"/>
      <c r="DM69" s="20"/>
      <c r="DN69" s="20"/>
      <c r="DO69" s="20"/>
      <c r="DP69" s="20"/>
      <c r="DQ69" s="20"/>
      <c r="DR69" s="20"/>
      <c r="DS69" s="20"/>
      <c r="DT69" s="20"/>
      <c r="DU69" s="20"/>
      <c r="DV69" s="20"/>
      <c r="DW69" s="20"/>
      <c r="DX69" s="20"/>
      <c r="DY69" s="20"/>
      <c r="DZ69" s="20"/>
      <c r="EA69" s="20"/>
      <c r="EB69" s="20"/>
      <c r="EC69" s="20"/>
      <c r="ED69" s="20"/>
      <c r="EE69" s="20"/>
      <c r="EF69" s="20"/>
      <c r="EG69" s="20"/>
      <c r="EH69" s="20"/>
      <c r="EI69" s="20"/>
      <c r="EJ69" s="20"/>
      <c r="EK69" s="20"/>
      <c r="EL69" s="20"/>
      <c r="EM69" s="20"/>
      <c r="EN69" s="20"/>
      <c r="EO69" s="20"/>
      <c r="EP69" s="20"/>
      <c r="EQ69" s="20"/>
      <c r="ER69" s="20"/>
      <c r="ES69" s="20"/>
      <c r="ET69" s="20"/>
      <c r="EU69" s="20"/>
      <c r="EV69" s="20"/>
      <c r="EW69" s="20"/>
      <c r="EX69" s="20"/>
      <c r="EY69" s="20"/>
      <c r="EZ69" s="20"/>
      <c r="FA69" s="20"/>
      <c r="FB69" s="20"/>
      <c r="FC69" s="20"/>
      <c r="FD69" s="20"/>
      <c r="FE69" s="20"/>
      <c r="FF69" s="20"/>
      <c r="FG69" s="20"/>
      <c r="FH69" s="20"/>
      <c r="FI69" s="20"/>
      <c r="FJ69" s="20"/>
      <c r="FK69" s="20"/>
      <c r="FL69" s="20"/>
      <c r="FM69" s="20"/>
      <c r="FN69" s="20"/>
      <c r="FO69" s="20"/>
      <c r="FP69" s="20"/>
      <c r="FQ69" s="20"/>
      <c r="FR69" s="20"/>
      <c r="FS69" s="20"/>
      <c r="FT69" s="20"/>
      <c r="FU69" s="20"/>
      <c r="FV69" s="20"/>
      <c r="FW69" s="20"/>
      <c r="FX69" s="20"/>
      <c r="FY69" s="20"/>
      <c r="FZ69" s="20"/>
      <c r="GA69" s="20"/>
      <c r="GB69" s="20"/>
      <c r="GC69" s="20"/>
      <c r="GD69" s="20"/>
      <c r="GE69" s="20"/>
      <c r="GF69" s="20"/>
      <c r="GG69" s="20"/>
      <c r="GH69" s="20"/>
      <c r="GI69" s="20"/>
      <c r="GJ69" s="20"/>
      <c r="GK69" s="20"/>
      <c r="GL69" s="20"/>
      <c r="GM69" s="20"/>
      <c r="GN69" s="20"/>
      <c r="GO69" s="20"/>
      <c r="GP69" s="20"/>
      <c r="GQ69" s="20"/>
      <c r="GR69" s="20"/>
      <c r="GS69" s="20"/>
      <c r="GT69" s="20"/>
      <c r="GU69" s="20"/>
      <c r="GV69" s="20"/>
      <c r="GW69" s="20"/>
      <c r="GX69" s="20"/>
      <c r="GY69" s="20"/>
      <c r="GZ69" s="20"/>
      <c r="HA69" s="20"/>
      <c r="HB69" s="20"/>
      <c r="HC69" s="20"/>
      <c r="HD69" s="20"/>
      <c r="HE69" s="20"/>
      <c r="HF69" s="20"/>
      <c r="HG69" s="20"/>
      <c r="HH69" s="20"/>
      <c r="HI69" s="20"/>
      <c r="HJ69" s="20"/>
      <c r="HK69" s="20"/>
      <c r="HL69" s="20"/>
      <c r="HM69" s="20"/>
      <c r="HN69" s="20"/>
      <c r="HO69" s="20"/>
      <c r="HP69" s="20"/>
      <c r="HQ69" s="20"/>
      <c r="HR69" s="20"/>
      <c r="HS69" s="20"/>
      <c r="HT69" s="20"/>
      <c r="HU69" s="20"/>
      <c r="HV69" s="20"/>
      <c r="HW69" s="20"/>
      <c r="HX69" s="20"/>
      <c r="HY69" s="20"/>
      <c r="HZ69" s="20"/>
      <c r="IA69" s="20"/>
      <c r="IB69" s="20"/>
      <c r="IC69" s="20"/>
      <c r="ID69" s="20"/>
      <c r="IE69" s="20"/>
      <c r="IF69" s="20"/>
      <c r="IG69" s="20"/>
      <c r="IH69" s="20"/>
    </row>
    <row r="70" spans="1:242" s="59" customFormat="1" ht="33" customHeight="1" x14ac:dyDescent="0.15">
      <c r="A70" s="86" t="s">
        <v>124</v>
      </c>
      <c r="B70" s="193" t="s">
        <v>95</v>
      </c>
      <c r="C70" s="193" t="s">
        <v>96</v>
      </c>
      <c r="D70" s="69" t="s">
        <v>208</v>
      </c>
      <c r="E70" s="92"/>
      <c r="F70" s="71" t="s">
        <v>209</v>
      </c>
      <c r="G70" s="261">
        <v>32500000</v>
      </c>
      <c r="H70" s="261">
        <f>H71+H72</f>
        <v>0</v>
      </c>
      <c r="I70" s="262">
        <f t="shared" si="0"/>
        <v>32500000</v>
      </c>
    </row>
    <row r="71" spans="1:242" ht="33" customHeight="1" x14ac:dyDescent="0.2">
      <c r="A71" s="80" t="s">
        <v>124</v>
      </c>
      <c r="B71" s="81" t="s">
        <v>95</v>
      </c>
      <c r="C71" s="81" t="s">
        <v>96</v>
      </c>
      <c r="D71" s="73" t="s">
        <v>208</v>
      </c>
      <c r="E71" s="74" t="s">
        <v>33</v>
      </c>
      <c r="F71" s="76" t="s">
        <v>210</v>
      </c>
      <c r="G71" s="265">
        <v>30000000</v>
      </c>
      <c r="H71" s="265">
        <v>0</v>
      </c>
      <c r="I71" s="260">
        <f t="shared" si="0"/>
        <v>30000000</v>
      </c>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c r="BM71" s="20"/>
      <c r="BN71" s="20"/>
      <c r="BO71" s="20"/>
      <c r="BP71" s="20"/>
      <c r="BQ71" s="20"/>
      <c r="BR71" s="20"/>
      <c r="BS71" s="20"/>
      <c r="BT71" s="20"/>
      <c r="BU71" s="20"/>
      <c r="BV71" s="20"/>
      <c r="BW71" s="20"/>
      <c r="BX71" s="20"/>
      <c r="BY71" s="20"/>
      <c r="BZ71" s="20"/>
      <c r="CA71" s="20"/>
      <c r="CB71" s="20"/>
      <c r="CC71" s="20"/>
      <c r="CD71" s="20"/>
      <c r="CE71" s="20"/>
      <c r="CF71" s="20"/>
      <c r="CG71" s="20"/>
      <c r="CH71" s="20"/>
      <c r="CI71" s="20"/>
      <c r="CJ71" s="20"/>
      <c r="CK71" s="20"/>
      <c r="CL71" s="20"/>
      <c r="CM71" s="20"/>
      <c r="CN71" s="20"/>
      <c r="CO71" s="20"/>
      <c r="CP71" s="20"/>
      <c r="CQ71" s="20"/>
      <c r="CR71" s="20"/>
      <c r="CS71" s="20"/>
      <c r="CT71" s="20"/>
      <c r="CU71" s="20"/>
      <c r="CV71" s="20"/>
      <c r="CW71" s="20"/>
      <c r="CX71" s="20"/>
      <c r="CY71" s="20"/>
      <c r="CZ71" s="20"/>
      <c r="DA71" s="20"/>
      <c r="DB71" s="20"/>
      <c r="DC71" s="20"/>
      <c r="DD71" s="20"/>
      <c r="DE71" s="20"/>
      <c r="DF71" s="20"/>
      <c r="DG71" s="20"/>
      <c r="DH71" s="20"/>
      <c r="DI71" s="20"/>
      <c r="DJ71" s="20"/>
      <c r="DK71" s="20"/>
      <c r="DL71" s="20"/>
      <c r="DM71" s="20"/>
      <c r="DN71" s="20"/>
      <c r="DO71" s="20"/>
      <c r="DP71" s="20"/>
      <c r="DQ71" s="20"/>
      <c r="DR71" s="20"/>
      <c r="DS71" s="20"/>
      <c r="DT71" s="20"/>
      <c r="DU71" s="20"/>
      <c r="DV71" s="20"/>
      <c r="DW71" s="20"/>
      <c r="DX71" s="20"/>
      <c r="DY71" s="20"/>
      <c r="DZ71" s="20"/>
      <c r="EA71" s="20"/>
      <c r="EB71" s="20"/>
      <c r="EC71" s="20"/>
      <c r="ED71" s="20"/>
      <c r="EE71" s="20"/>
      <c r="EF71" s="20"/>
      <c r="EG71" s="20"/>
      <c r="EH71" s="20"/>
      <c r="EI71" s="20"/>
      <c r="EJ71" s="20"/>
      <c r="EK71" s="20"/>
      <c r="EL71" s="20"/>
      <c r="EM71" s="20"/>
      <c r="EN71" s="20"/>
      <c r="EO71" s="20"/>
      <c r="EP71" s="20"/>
      <c r="EQ71" s="20"/>
      <c r="ER71" s="20"/>
      <c r="ES71" s="20"/>
      <c r="ET71" s="20"/>
      <c r="EU71" s="20"/>
      <c r="EV71" s="20"/>
      <c r="EW71" s="20"/>
      <c r="EX71" s="20"/>
      <c r="EY71" s="20"/>
      <c r="EZ71" s="20"/>
      <c r="FA71" s="20"/>
      <c r="FB71" s="20"/>
      <c r="FC71" s="20"/>
      <c r="FD71" s="20"/>
      <c r="FE71" s="20"/>
      <c r="FF71" s="20"/>
      <c r="FG71" s="20"/>
      <c r="FH71" s="20"/>
      <c r="FI71" s="20"/>
      <c r="FJ71" s="20"/>
      <c r="FK71" s="20"/>
      <c r="FL71" s="20"/>
      <c r="FM71" s="20"/>
      <c r="FN71" s="20"/>
      <c r="FO71" s="20"/>
      <c r="FP71" s="20"/>
      <c r="FQ71" s="20"/>
      <c r="FR71" s="20"/>
      <c r="FS71" s="20"/>
      <c r="FT71" s="20"/>
      <c r="FU71" s="20"/>
      <c r="FV71" s="20"/>
      <c r="FW71" s="20"/>
      <c r="FX71" s="20"/>
      <c r="FY71" s="20"/>
      <c r="FZ71" s="20"/>
      <c r="GA71" s="20"/>
      <c r="GB71" s="20"/>
      <c r="GC71" s="20"/>
      <c r="GD71" s="20"/>
      <c r="GE71" s="20"/>
      <c r="GF71" s="20"/>
      <c r="GG71" s="20"/>
      <c r="GH71" s="20"/>
      <c r="GI71" s="20"/>
      <c r="GJ71" s="20"/>
      <c r="GK71" s="20"/>
      <c r="GL71" s="20"/>
      <c r="GM71" s="20"/>
      <c r="GN71" s="20"/>
      <c r="GO71" s="20"/>
      <c r="GP71" s="20"/>
      <c r="GQ71" s="20"/>
      <c r="GR71" s="20"/>
      <c r="GS71" s="20"/>
      <c r="GT71" s="20"/>
      <c r="GU71" s="20"/>
      <c r="GV71" s="20"/>
      <c r="GW71" s="20"/>
      <c r="GX71" s="20"/>
      <c r="GY71" s="20"/>
      <c r="GZ71" s="20"/>
      <c r="HA71" s="20"/>
      <c r="HB71" s="20"/>
      <c r="HC71" s="20"/>
      <c r="HD71" s="20"/>
      <c r="HE71" s="20"/>
      <c r="HF71" s="20"/>
      <c r="HG71" s="20"/>
      <c r="HH71" s="20"/>
      <c r="HI71" s="20"/>
      <c r="HJ71" s="20"/>
      <c r="HK71" s="20"/>
      <c r="HL71" s="20"/>
      <c r="HM71" s="20"/>
      <c r="HN71" s="20"/>
      <c r="HO71" s="20"/>
      <c r="HP71" s="20"/>
      <c r="HQ71" s="20"/>
      <c r="HR71" s="20"/>
      <c r="HS71" s="20"/>
      <c r="HT71" s="20"/>
      <c r="HU71" s="20"/>
      <c r="HV71" s="20"/>
      <c r="HW71" s="20"/>
      <c r="HX71" s="20"/>
      <c r="HY71" s="20"/>
      <c r="HZ71" s="20"/>
      <c r="IA71" s="20"/>
      <c r="IB71" s="20"/>
      <c r="IC71" s="20"/>
      <c r="ID71" s="20"/>
      <c r="IE71" s="20"/>
      <c r="IF71" s="20"/>
      <c r="IG71" s="20"/>
      <c r="IH71" s="20"/>
    </row>
    <row r="72" spans="1:242" s="38" customFormat="1" ht="26.25" x14ac:dyDescent="0.15">
      <c r="A72" s="60" t="s">
        <v>124</v>
      </c>
      <c r="B72" s="65" t="s">
        <v>95</v>
      </c>
      <c r="C72" s="65" t="s">
        <v>96</v>
      </c>
      <c r="D72" s="66" t="s">
        <v>208</v>
      </c>
      <c r="E72" s="91" t="s">
        <v>36</v>
      </c>
      <c r="F72" s="94" t="s">
        <v>211</v>
      </c>
      <c r="G72" s="259">
        <v>2500000</v>
      </c>
      <c r="H72" s="445">
        <v>0</v>
      </c>
      <c r="I72" s="260">
        <f t="shared" si="0"/>
        <v>2500000</v>
      </c>
    </row>
    <row r="73" spans="1:242" s="59" customFormat="1" ht="26.25" x14ac:dyDescent="0.15">
      <c r="A73" s="87">
        <v>5</v>
      </c>
      <c r="B73" s="193">
        <v>2</v>
      </c>
      <c r="C73" s="193">
        <v>3</v>
      </c>
      <c r="D73" s="69" t="s">
        <v>128</v>
      </c>
      <c r="E73" s="92"/>
      <c r="F73" s="71" t="s">
        <v>213</v>
      </c>
      <c r="G73" s="261">
        <v>10000000</v>
      </c>
      <c r="H73" s="261">
        <f>H74</f>
        <v>0</v>
      </c>
      <c r="I73" s="261">
        <f t="shared" si="0"/>
        <v>10000000</v>
      </c>
    </row>
    <row r="74" spans="1:242" s="38" customFormat="1" ht="19.5" customHeight="1" x14ac:dyDescent="0.2">
      <c r="A74" s="115">
        <v>5</v>
      </c>
      <c r="B74" s="115">
        <v>2</v>
      </c>
      <c r="C74" s="115">
        <v>3</v>
      </c>
      <c r="D74" s="98" t="s">
        <v>128</v>
      </c>
      <c r="E74" s="98" t="s">
        <v>212</v>
      </c>
      <c r="F74" s="99" t="s">
        <v>217</v>
      </c>
      <c r="G74" s="259">
        <v>10000000</v>
      </c>
      <c r="H74" s="259">
        <v>0</v>
      </c>
      <c r="I74" s="259">
        <f t="shared" si="0"/>
        <v>10000000</v>
      </c>
    </row>
    <row r="75" spans="1:242" s="59" customFormat="1" ht="30" customHeight="1" x14ac:dyDescent="0.15">
      <c r="A75" s="87">
        <v>5</v>
      </c>
      <c r="B75" s="87">
        <v>2</v>
      </c>
      <c r="C75" s="87">
        <v>3</v>
      </c>
      <c r="D75" s="87" t="s">
        <v>252</v>
      </c>
      <c r="E75" s="87"/>
      <c r="F75" s="164" t="s">
        <v>253</v>
      </c>
      <c r="G75" s="270">
        <v>25000000</v>
      </c>
      <c r="H75" s="261">
        <f>H76+H77</f>
        <v>0</v>
      </c>
      <c r="I75" s="270">
        <f>G75-H75</f>
        <v>25000000</v>
      </c>
      <c r="J75" s="185"/>
    </row>
    <row r="76" spans="1:242" x14ac:dyDescent="0.15">
      <c r="A76" s="82">
        <v>5</v>
      </c>
      <c r="B76" s="82">
        <v>2</v>
      </c>
      <c r="C76" s="82">
        <v>3</v>
      </c>
      <c r="D76" s="82" t="s">
        <v>252</v>
      </c>
      <c r="E76" s="82" t="s">
        <v>34</v>
      </c>
      <c r="F76" s="63" t="s">
        <v>254</v>
      </c>
      <c r="G76" s="271">
        <v>20000000</v>
      </c>
      <c r="H76" s="25">
        <v>0</v>
      </c>
      <c r="I76" s="25">
        <f>G76-H76</f>
        <v>20000000</v>
      </c>
      <c r="J76" s="116"/>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c r="BL76" s="20"/>
      <c r="BM76" s="20"/>
      <c r="BN76" s="20"/>
      <c r="BO76" s="20"/>
      <c r="BP76" s="20"/>
      <c r="BQ76" s="20"/>
      <c r="BR76" s="20"/>
      <c r="BS76" s="20"/>
      <c r="BT76" s="20"/>
      <c r="BU76" s="20"/>
      <c r="BV76" s="20"/>
      <c r="BW76" s="20"/>
      <c r="BX76" s="20"/>
      <c r="BY76" s="20"/>
      <c r="BZ76" s="20"/>
      <c r="CA76" s="20"/>
      <c r="CB76" s="20"/>
      <c r="CC76" s="20"/>
      <c r="CD76" s="20"/>
      <c r="CE76" s="20"/>
      <c r="CF76" s="20"/>
      <c r="CG76" s="20"/>
      <c r="CH76" s="20"/>
      <c r="CI76" s="20"/>
      <c r="CJ76" s="20"/>
      <c r="CK76" s="20"/>
      <c r="CL76" s="20"/>
      <c r="CM76" s="20"/>
      <c r="CN76" s="20"/>
      <c r="CO76" s="20"/>
      <c r="CP76" s="20"/>
      <c r="CQ76" s="20"/>
      <c r="CR76" s="20"/>
      <c r="CS76" s="20"/>
      <c r="CT76" s="20"/>
      <c r="CU76" s="20"/>
      <c r="CV76" s="20"/>
      <c r="CW76" s="20"/>
      <c r="CX76" s="20"/>
      <c r="CY76" s="20"/>
      <c r="CZ76" s="20"/>
      <c r="DA76" s="20"/>
      <c r="DB76" s="20"/>
      <c r="DC76" s="20"/>
      <c r="DD76" s="20"/>
      <c r="DE76" s="20"/>
      <c r="DF76" s="20"/>
      <c r="DG76" s="20"/>
      <c r="DH76" s="20"/>
      <c r="DI76" s="20"/>
      <c r="DJ76" s="20"/>
      <c r="DK76" s="20"/>
      <c r="DL76" s="20"/>
      <c r="DM76" s="20"/>
      <c r="DN76" s="20"/>
      <c r="DO76" s="20"/>
      <c r="DP76" s="20"/>
      <c r="DQ76" s="20"/>
      <c r="DR76" s="20"/>
      <c r="DS76" s="20"/>
      <c r="DT76" s="20"/>
      <c r="DU76" s="20"/>
      <c r="DV76" s="20"/>
      <c r="DW76" s="20"/>
      <c r="DX76" s="20"/>
      <c r="DY76" s="20"/>
      <c r="DZ76" s="20"/>
      <c r="EA76" s="20"/>
      <c r="EB76" s="20"/>
      <c r="EC76" s="20"/>
      <c r="ED76" s="20"/>
      <c r="EE76" s="20"/>
      <c r="EF76" s="20"/>
      <c r="EG76" s="20"/>
      <c r="EH76" s="20"/>
      <c r="EI76" s="20"/>
      <c r="EJ76" s="20"/>
      <c r="EK76" s="20"/>
      <c r="EL76" s="20"/>
      <c r="EM76" s="20"/>
      <c r="EN76" s="20"/>
      <c r="EO76" s="20"/>
      <c r="EP76" s="20"/>
      <c r="EQ76" s="20"/>
      <c r="ER76" s="20"/>
      <c r="ES76" s="20"/>
      <c r="ET76" s="20"/>
      <c r="EU76" s="20"/>
      <c r="EV76" s="20"/>
      <c r="EW76" s="20"/>
      <c r="EX76" s="20"/>
      <c r="EY76" s="20"/>
      <c r="EZ76" s="20"/>
      <c r="FA76" s="20"/>
      <c r="FB76" s="20"/>
      <c r="FC76" s="20"/>
      <c r="FD76" s="20"/>
      <c r="FE76" s="20"/>
      <c r="FF76" s="20"/>
      <c r="FG76" s="20"/>
      <c r="FH76" s="20"/>
      <c r="FI76" s="20"/>
      <c r="FJ76" s="20"/>
      <c r="FK76" s="20"/>
      <c r="FL76" s="20"/>
      <c r="FM76" s="20"/>
      <c r="FN76" s="20"/>
      <c r="FO76" s="20"/>
      <c r="FP76" s="20"/>
      <c r="FQ76" s="20"/>
      <c r="FR76" s="20"/>
      <c r="FS76" s="20"/>
      <c r="FT76" s="20"/>
      <c r="FU76" s="20"/>
      <c r="FV76" s="20"/>
      <c r="FW76" s="20"/>
      <c r="FX76" s="20"/>
      <c r="FY76" s="20"/>
      <c r="FZ76" s="20"/>
      <c r="GA76" s="20"/>
      <c r="GB76" s="20"/>
      <c r="GC76" s="20"/>
      <c r="GD76" s="20"/>
      <c r="GE76" s="20"/>
      <c r="GF76" s="20"/>
      <c r="GG76" s="20"/>
      <c r="GH76" s="20"/>
      <c r="GI76" s="20"/>
      <c r="GJ76" s="20"/>
      <c r="GK76" s="20"/>
      <c r="GL76" s="20"/>
      <c r="GM76" s="20"/>
      <c r="GN76" s="20"/>
      <c r="GO76" s="20"/>
      <c r="GP76" s="20"/>
      <c r="GQ76" s="20"/>
      <c r="GR76" s="20"/>
      <c r="GS76" s="20"/>
      <c r="GT76" s="20"/>
      <c r="GU76" s="20"/>
      <c r="GV76" s="20"/>
      <c r="GW76" s="20"/>
      <c r="GX76" s="20"/>
      <c r="GY76" s="20"/>
      <c r="GZ76" s="20"/>
      <c r="HA76" s="20"/>
      <c r="HB76" s="20"/>
      <c r="HC76" s="20"/>
      <c r="HD76" s="20"/>
      <c r="HE76" s="20"/>
      <c r="HF76" s="20"/>
      <c r="HG76" s="20"/>
      <c r="HH76" s="20"/>
      <c r="HI76" s="20"/>
      <c r="HJ76" s="20"/>
      <c r="HK76" s="20"/>
      <c r="HL76" s="20"/>
      <c r="HM76" s="20"/>
      <c r="HN76" s="20"/>
      <c r="HO76" s="20"/>
      <c r="HP76" s="20"/>
      <c r="HQ76" s="20"/>
      <c r="HR76" s="20"/>
      <c r="HS76" s="20"/>
      <c r="HT76" s="20"/>
      <c r="HU76" s="20"/>
      <c r="HV76" s="20"/>
      <c r="HW76" s="20"/>
      <c r="HX76" s="20"/>
      <c r="HY76" s="20"/>
      <c r="HZ76" s="20"/>
      <c r="IA76" s="20"/>
      <c r="IB76" s="20"/>
      <c r="IC76" s="20"/>
      <c r="ID76" s="20"/>
      <c r="IE76" s="20"/>
      <c r="IF76" s="20"/>
      <c r="IG76" s="20"/>
      <c r="IH76" s="20"/>
    </row>
    <row r="77" spans="1:242" x14ac:dyDescent="0.15">
      <c r="A77" s="82">
        <v>5</v>
      </c>
      <c r="B77" s="82">
        <v>2</v>
      </c>
      <c r="C77" s="82">
        <v>3</v>
      </c>
      <c r="D77" s="82" t="s">
        <v>252</v>
      </c>
      <c r="E77" s="82" t="s">
        <v>35</v>
      </c>
      <c r="F77" s="63" t="s">
        <v>255</v>
      </c>
      <c r="G77" s="271">
        <v>5000000</v>
      </c>
      <c r="H77" s="25">
        <v>0</v>
      </c>
      <c r="I77" s="25">
        <f t="shared" ref="I77:I82" si="1">G77-H77</f>
        <v>5000000</v>
      </c>
      <c r="J77" s="116"/>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c r="BK77" s="20"/>
      <c r="BL77" s="20"/>
      <c r="BM77" s="20"/>
      <c r="BN77" s="20"/>
      <c r="BO77" s="20"/>
      <c r="BP77" s="20"/>
      <c r="BQ77" s="20"/>
      <c r="BR77" s="20"/>
      <c r="BS77" s="20"/>
      <c r="BT77" s="20"/>
      <c r="BU77" s="20"/>
      <c r="BV77" s="20"/>
      <c r="BW77" s="20"/>
      <c r="BX77" s="20"/>
      <c r="BY77" s="20"/>
      <c r="BZ77" s="20"/>
      <c r="CA77" s="20"/>
      <c r="CB77" s="20"/>
      <c r="CC77" s="20"/>
      <c r="CD77" s="20"/>
      <c r="CE77" s="20"/>
      <c r="CF77" s="20"/>
      <c r="CG77" s="20"/>
      <c r="CH77" s="20"/>
      <c r="CI77" s="20"/>
      <c r="CJ77" s="20"/>
      <c r="CK77" s="20"/>
      <c r="CL77" s="20"/>
      <c r="CM77" s="20"/>
      <c r="CN77" s="20"/>
      <c r="CO77" s="20"/>
      <c r="CP77" s="20"/>
      <c r="CQ77" s="20"/>
      <c r="CR77" s="20"/>
      <c r="CS77" s="20"/>
      <c r="CT77" s="20"/>
      <c r="CU77" s="20"/>
      <c r="CV77" s="20"/>
      <c r="CW77" s="20"/>
      <c r="CX77" s="20"/>
      <c r="CY77" s="20"/>
      <c r="CZ77" s="20"/>
      <c r="DA77" s="20"/>
      <c r="DB77" s="20"/>
      <c r="DC77" s="20"/>
      <c r="DD77" s="20"/>
      <c r="DE77" s="20"/>
      <c r="DF77" s="20"/>
      <c r="DG77" s="20"/>
      <c r="DH77" s="20"/>
      <c r="DI77" s="20"/>
      <c r="DJ77" s="20"/>
      <c r="DK77" s="20"/>
      <c r="DL77" s="20"/>
      <c r="DM77" s="20"/>
      <c r="DN77" s="20"/>
      <c r="DO77" s="20"/>
      <c r="DP77" s="20"/>
      <c r="DQ77" s="20"/>
      <c r="DR77" s="20"/>
      <c r="DS77" s="20"/>
      <c r="DT77" s="20"/>
      <c r="DU77" s="20"/>
      <c r="DV77" s="20"/>
      <c r="DW77" s="20"/>
      <c r="DX77" s="20"/>
      <c r="DY77" s="20"/>
      <c r="DZ77" s="20"/>
      <c r="EA77" s="20"/>
      <c r="EB77" s="20"/>
      <c r="EC77" s="20"/>
      <c r="ED77" s="20"/>
      <c r="EE77" s="20"/>
      <c r="EF77" s="20"/>
      <c r="EG77" s="20"/>
      <c r="EH77" s="20"/>
      <c r="EI77" s="20"/>
      <c r="EJ77" s="20"/>
      <c r="EK77" s="20"/>
      <c r="EL77" s="20"/>
      <c r="EM77" s="20"/>
      <c r="EN77" s="20"/>
      <c r="EO77" s="20"/>
      <c r="EP77" s="20"/>
      <c r="EQ77" s="20"/>
      <c r="ER77" s="20"/>
      <c r="ES77" s="20"/>
      <c r="ET77" s="20"/>
      <c r="EU77" s="20"/>
      <c r="EV77" s="20"/>
      <c r="EW77" s="20"/>
      <c r="EX77" s="20"/>
      <c r="EY77" s="20"/>
      <c r="EZ77" s="20"/>
      <c r="FA77" s="20"/>
      <c r="FB77" s="20"/>
      <c r="FC77" s="20"/>
      <c r="FD77" s="20"/>
      <c r="FE77" s="20"/>
      <c r="FF77" s="20"/>
      <c r="FG77" s="20"/>
      <c r="FH77" s="20"/>
      <c r="FI77" s="20"/>
      <c r="FJ77" s="20"/>
      <c r="FK77" s="20"/>
      <c r="FL77" s="20"/>
      <c r="FM77" s="20"/>
      <c r="FN77" s="20"/>
      <c r="FO77" s="20"/>
      <c r="FP77" s="20"/>
      <c r="FQ77" s="20"/>
      <c r="FR77" s="20"/>
      <c r="FS77" s="20"/>
      <c r="FT77" s="20"/>
      <c r="FU77" s="20"/>
      <c r="FV77" s="20"/>
      <c r="FW77" s="20"/>
      <c r="FX77" s="20"/>
      <c r="FY77" s="20"/>
      <c r="FZ77" s="20"/>
      <c r="GA77" s="20"/>
      <c r="GB77" s="20"/>
      <c r="GC77" s="20"/>
      <c r="GD77" s="20"/>
      <c r="GE77" s="20"/>
      <c r="GF77" s="20"/>
      <c r="GG77" s="20"/>
      <c r="GH77" s="20"/>
      <c r="GI77" s="20"/>
      <c r="GJ77" s="20"/>
      <c r="GK77" s="20"/>
      <c r="GL77" s="20"/>
      <c r="GM77" s="20"/>
      <c r="GN77" s="20"/>
      <c r="GO77" s="20"/>
      <c r="GP77" s="20"/>
      <c r="GQ77" s="20"/>
      <c r="GR77" s="20"/>
      <c r="GS77" s="20"/>
      <c r="GT77" s="20"/>
      <c r="GU77" s="20"/>
      <c r="GV77" s="20"/>
      <c r="GW77" s="20"/>
      <c r="GX77" s="20"/>
      <c r="GY77" s="20"/>
      <c r="GZ77" s="20"/>
      <c r="HA77" s="20"/>
      <c r="HB77" s="20"/>
      <c r="HC77" s="20"/>
      <c r="HD77" s="20"/>
      <c r="HE77" s="20"/>
      <c r="HF77" s="20"/>
      <c r="HG77" s="20"/>
      <c r="HH77" s="20"/>
      <c r="HI77" s="20"/>
      <c r="HJ77" s="20"/>
      <c r="HK77" s="20"/>
      <c r="HL77" s="20"/>
      <c r="HM77" s="20"/>
      <c r="HN77" s="20"/>
      <c r="HO77" s="20"/>
      <c r="HP77" s="20"/>
      <c r="HQ77" s="20"/>
      <c r="HR77" s="20"/>
      <c r="HS77" s="20"/>
      <c r="HT77" s="20"/>
      <c r="HU77" s="20"/>
      <c r="HV77" s="20"/>
      <c r="HW77" s="20"/>
      <c r="HX77" s="20"/>
      <c r="HY77" s="20"/>
      <c r="HZ77" s="20"/>
      <c r="IA77" s="20"/>
      <c r="IB77" s="20"/>
      <c r="IC77" s="20"/>
      <c r="ID77" s="20"/>
      <c r="IE77" s="20"/>
      <c r="IF77" s="20"/>
      <c r="IG77" s="20"/>
      <c r="IH77" s="20"/>
    </row>
    <row r="78" spans="1:242" ht="26.25" x14ac:dyDescent="0.15">
      <c r="A78" s="111">
        <v>5</v>
      </c>
      <c r="B78" s="111">
        <v>2</v>
      </c>
      <c r="C78" s="111">
        <v>3</v>
      </c>
      <c r="D78" s="111">
        <v>39</v>
      </c>
      <c r="E78" s="111"/>
      <c r="F78" s="164" t="s">
        <v>215</v>
      </c>
      <c r="G78" s="518">
        <v>15000000</v>
      </c>
      <c r="H78" s="270">
        <v>0</v>
      </c>
      <c r="I78" s="270">
        <f t="shared" si="1"/>
        <v>15000000</v>
      </c>
      <c r="J78" s="116"/>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c r="BM78" s="20"/>
      <c r="BN78" s="20"/>
      <c r="BO78" s="20"/>
      <c r="BP78" s="20"/>
      <c r="BQ78" s="20"/>
      <c r="BR78" s="20"/>
      <c r="BS78" s="20"/>
      <c r="BT78" s="20"/>
      <c r="BU78" s="20"/>
      <c r="BV78" s="20"/>
      <c r="BW78" s="20"/>
      <c r="BX78" s="20"/>
      <c r="BY78" s="20"/>
      <c r="BZ78" s="20"/>
      <c r="CA78" s="20"/>
      <c r="CB78" s="20"/>
      <c r="CC78" s="20"/>
      <c r="CD78" s="20"/>
      <c r="CE78" s="20"/>
      <c r="CF78" s="20"/>
      <c r="CG78" s="20"/>
      <c r="CH78" s="20"/>
      <c r="CI78" s="20"/>
      <c r="CJ78" s="20"/>
      <c r="CK78" s="20"/>
      <c r="CL78" s="20"/>
      <c r="CM78" s="20"/>
      <c r="CN78" s="20"/>
      <c r="CO78" s="20"/>
      <c r="CP78" s="20"/>
      <c r="CQ78" s="20"/>
      <c r="CR78" s="20"/>
      <c r="CS78" s="20"/>
      <c r="CT78" s="20"/>
      <c r="CU78" s="20"/>
      <c r="CV78" s="20"/>
      <c r="CW78" s="20"/>
      <c r="CX78" s="20"/>
      <c r="CY78" s="20"/>
      <c r="CZ78" s="20"/>
      <c r="DA78" s="20"/>
      <c r="DB78" s="20"/>
      <c r="DC78" s="20"/>
      <c r="DD78" s="20"/>
      <c r="DE78" s="20"/>
      <c r="DF78" s="20"/>
      <c r="DG78" s="20"/>
      <c r="DH78" s="20"/>
      <c r="DI78" s="20"/>
      <c r="DJ78" s="20"/>
      <c r="DK78" s="20"/>
      <c r="DL78" s="20"/>
      <c r="DM78" s="20"/>
      <c r="DN78" s="20"/>
      <c r="DO78" s="20"/>
      <c r="DP78" s="20"/>
      <c r="DQ78" s="20"/>
      <c r="DR78" s="20"/>
      <c r="DS78" s="20"/>
      <c r="DT78" s="20"/>
      <c r="DU78" s="20"/>
      <c r="DV78" s="20"/>
      <c r="DW78" s="20"/>
      <c r="DX78" s="20"/>
      <c r="DY78" s="20"/>
      <c r="DZ78" s="20"/>
      <c r="EA78" s="20"/>
      <c r="EB78" s="20"/>
      <c r="EC78" s="20"/>
      <c r="ED78" s="20"/>
      <c r="EE78" s="20"/>
      <c r="EF78" s="20"/>
      <c r="EG78" s="20"/>
      <c r="EH78" s="20"/>
      <c r="EI78" s="20"/>
      <c r="EJ78" s="20"/>
      <c r="EK78" s="20"/>
      <c r="EL78" s="20"/>
      <c r="EM78" s="20"/>
      <c r="EN78" s="20"/>
      <c r="EO78" s="20"/>
      <c r="EP78" s="20"/>
      <c r="EQ78" s="20"/>
      <c r="ER78" s="20"/>
      <c r="ES78" s="20"/>
      <c r="ET78" s="20"/>
      <c r="EU78" s="20"/>
      <c r="EV78" s="20"/>
      <c r="EW78" s="20"/>
      <c r="EX78" s="20"/>
      <c r="EY78" s="20"/>
      <c r="EZ78" s="20"/>
      <c r="FA78" s="20"/>
      <c r="FB78" s="20"/>
      <c r="FC78" s="20"/>
      <c r="FD78" s="20"/>
      <c r="FE78" s="20"/>
      <c r="FF78" s="20"/>
      <c r="FG78" s="20"/>
      <c r="FH78" s="20"/>
      <c r="FI78" s="20"/>
      <c r="FJ78" s="20"/>
      <c r="FK78" s="20"/>
      <c r="FL78" s="20"/>
      <c r="FM78" s="20"/>
      <c r="FN78" s="20"/>
      <c r="FO78" s="20"/>
      <c r="FP78" s="20"/>
      <c r="FQ78" s="20"/>
      <c r="FR78" s="20"/>
      <c r="FS78" s="20"/>
      <c r="FT78" s="20"/>
      <c r="FU78" s="20"/>
      <c r="FV78" s="20"/>
      <c r="FW78" s="20"/>
      <c r="FX78" s="20"/>
      <c r="FY78" s="20"/>
      <c r="FZ78" s="20"/>
      <c r="GA78" s="20"/>
      <c r="GB78" s="20"/>
      <c r="GC78" s="20"/>
      <c r="GD78" s="20"/>
      <c r="GE78" s="20"/>
      <c r="GF78" s="20"/>
      <c r="GG78" s="20"/>
      <c r="GH78" s="20"/>
      <c r="GI78" s="20"/>
      <c r="GJ78" s="20"/>
      <c r="GK78" s="20"/>
      <c r="GL78" s="20"/>
      <c r="GM78" s="20"/>
      <c r="GN78" s="20"/>
      <c r="GO78" s="20"/>
      <c r="GP78" s="20"/>
      <c r="GQ78" s="20"/>
      <c r="GR78" s="20"/>
      <c r="GS78" s="20"/>
      <c r="GT78" s="20"/>
      <c r="GU78" s="20"/>
      <c r="GV78" s="20"/>
      <c r="GW78" s="20"/>
      <c r="GX78" s="20"/>
      <c r="GY78" s="20"/>
      <c r="GZ78" s="20"/>
      <c r="HA78" s="20"/>
      <c r="HB78" s="20"/>
      <c r="HC78" s="20"/>
      <c r="HD78" s="20"/>
      <c r="HE78" s="20"/>
      <c r="HF78" s="20"/>
      <c r="HG78" s="20"/>
      <c r="HH78" s="20"/>
      <c r="HI78" s="20"/>
      <c r="HJ78" s="20"/>
      <c r="HK78" s="20"/>
      <c r="HL78" s="20"/>
      <c r="HM78" s="20"/>
      <c r="HN78" s="20"/>
      <c r="HO78" s="20"/>
      <c r="HP78" s="20"/>
      <c r="HQ78" s="20"/>
      <c r="HR78" s="20"/>
      <c r="HS78" s="20"/>
      <c r="HT78" s="20"/>
      <c r="HU78" s="20"/>
      <c r="HV78" s="20"/>
      <c r="HW78" s="20"/>
      <c r="HX78" s="20"/>
      <c r="HY78" s="20"/>
      <c r="HZ78" s="20"/>
      <c r="IA78" s="20"/>
      <c r="IB78" s="20"/>
      <c r="IC78" s="20"/>
      <c r="ID78" s="20"/>
      <c r="IE78" s="20"/>
      <c r="IF78" s="20"/>
      <c r="IG78" s="20"/>
      <c r="IH78" s="20"/>
    </row>
    <row r="79" spans="1:242" x14ac:dyDescent="0.15">
      <c r="A79" s="39">
        <v>5</v>
      </c>
      <c r="B79" s="39">
        <v>2</v>
      </c>
      <c r="C79" s="39">
        <v>3</v>
      </c>
      <c r="D79" s="39" t="s">
        <v>214</v>
      </c>
      <c r="E79" s="39" t="s">
        <v>41</v>
      </c>
      <c r="F79" s="516" t="s">
        <v>216</v>
      </c>
      <c r="G79" s="517">
        <v>15000000</v>
      </c>
      <c r="H79" s="25">
        <v>0</v>
      </c>
      <c r="I79" s="25">
        <f t="shared" si="1"/>
        <v>15000000</v>
      </c>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20"/>
      <c r="BL79" s="20"/>
      <c r="BM79" s="20"/>
      <c r="BN79" s="20"/>
      <c r="BO79" s="20"/>
      <c r="BP79" s="20"/>
      <c r="BQ79" s="20"/>
      <c r="BR79" s="20"/>
      <c r="BS79" s="20"/>
      <c r="BT79" s="20"/>
      <c r="BU79" s="20"/>
      <c r="BV79" s="20"/>
      <c r="BW79" s="20"/>
      <c r="BX79" s="20"/>
      <c r="BY79" s="20"/>
      <c r="BZ79" s="20"/>
      <c r="CA79" s="20"/>
      <c r="CB79" s="20"/>
      <c r="CC79" s="20"/>
      <c r="CD79" s="20"/>
      <c r="CE79" s="20"/>
      <c r="CF79" s="20"/>
      <c r="CG79" s="20"/>
      <c r="CH79" s="20"/>
      <c r="CI79" s="20"/>
      <c r="CJ79" s="20"/>
      <c r="CK79" s="20"/>
      <c r="CL79" s="20"/>
      <c r="CM79" s="20"/>
      <c r="CN79" s="20"/>
      <c r="CO79" s="20"/>
      <c r="CP79" s="20"/>
      <c r="CQ79" s="20"/>
      <c r="CR79" s="20"/>
      <c r="CS79" s="20"/>
      <c r="CT79" s="20"/>
      <c r="CU79" s="20"/>
      <c r="CV79" s="20"/>
      <c r="CW79" s="20"/>
      <c r="CX79" s="20"/>
      <c r="CY79" s="20"/>
      <c r="CZ79" s="20"/>
      <c r="DA79" s="20"/>
      <c r="DB79" s="20"/>
      <c r="DC79" s="20"/>
      <c r="DD79" s="20"/>
      <c r="DE79" s="20"/>
      <c r="DF79" s="20"/>
      <c r="DG79" s="20"/>
      <c r="DH79" s="20"/>
      <c r="DI79" s="20"/>
      <c r="DJ79" s="20"/>
      <c r="DK79" s="20"/>
      <c r="DL79" s="20"/>
      <c r="DM79" s="20"/>
      <c r="DN79" s="20"/>
      <c r="DO79" s="20"/>
      <c r="DP79" s="20"/>
      <c r="DQ79" s="20"/>
      <c r="DR79" s="20"/>
      <c r="DS79" s="20"/>
      <c r="DT79" s="20"/>
      <c r="DU79" s="20"/>
      <c r="DV79" s="20"/>
      <c r="DW79" s="20"/>
      <c r="DX79" s="20"/>
      <c r="DY79" s="20"/>
      <c r="DZ79" s="20"/>
      <c r="EA79" s="20"/>
      <c r="EB79" s="20"/>
      <c r="EC79" s="20"/>
      <c r="ED79" s="20"/>
      <c r="EE79" s="20"/>
      <c r="EF79" s="20"/>
      <c r="EG79" s="20"/>
      <c r="EH79" s="20"/>
      <c r="EI79" s="20"/>
      <c r="EJ79" s="20"/>
      <c r="EK79" s="20"/>
      <c r="EL79" s="20"/>
      <c r="EM79" s="20"/>
      <c r="EN79" s="20"/>
      <c r="EO79" s="20"/>
      <c r="EP79" s="20"/>
      <c r="EQ79" s="20"/>
      <c r="ER79" s="20"/>
      <c r="ES79" s="20"/>
      <c r="ET79" s="20"/>
      <c r="EU79" s="20"/>
      <c r="EV79" s="20"/>
      <c r="EW79" s="20"/>
      <c r="EX79" s="20"/>
      <c r="EY79" s="20"/>
      <c r="EZ79" s="20"/>
      <c r="FA79" s="20"/>
      <c r="FB79" s="20"/>
      <c r="FC79" s="20"/>
      <c r="FD79" s="20"/>
      <c r="FE79" s="20"/>
      <c r="FF79" s="20"/>
      <c r="FG79" s="20"/>
      <c r="FH79" s="20"/>
      <c r="FI79" s="20"/>
      <c r="FJ79" s="20"/>
      <c r="FK79" s="20"/>
      <c r="FL79" s="20"/>
      <c r="FM79" s="20"/>
      <c r="FN79" s="20"/>
      <c r="FO79" s="20"/>
      <c r="FP79" s="20"/>
      <c r="FQ79" s="20"/>
      <c r="FR79" s="20"/>
      <c r="FS79" s="20"/>
      <c r="FT79" s="20"/>
      <c r="FU79" s="20"/>
      <c r="FV79" s="20"/>
      <c r="FW79" s="20"/>
      <c r="FX79" s="20"/>
      <c r="FY79" s="20"/>
      <c r="FZ79" s="20"/>
      <c r="GA79" s="20"/>
      <c r="GB79" s="20"/>
      <c r="GC79" s="20"/>
      <c r="GD79" s="20"/>
      <c r="GE79" s="20"/>
      <c r="GF79" s="20"/>
      <c r="GG79" s="20"/>
      <c r="GH79" s="20"/>
      <c r="GI79" s="20"/>
      <c r="GJ79" s="20"/>
      <c r="GK79" s="20"/>
      <c r="GL79" s="20"/>
      <c r="GM79" s="20"/>
      <c r="GN79" s="20"/>
      <c r="GO79" s="20"/>
      <c r="GP79" s="20"/>
      <c r="GQ79" s="20"/>
      <c r="GR79" s="20"/>
      <c r="GS79" s="20"/>
      <c r="GT79" s="20"/>
      <c r="GU79" s="20"/>
      <c r="GV79" s="20"/>
      <c r="GW79" s="20"/>
      <c r="GX79" s="20"/>
      <c r="GY79" s="20"/>
      <c r="GZ79" s="20"/>
      <c r="HA79" s="20"/>
      <c r="HB79" s="20"/>
      <c r="HC79" s="20"/>
      <c r="HD79" s="20"/>
      <c r="HE79" s="20"/>
      <c r="HF79" s="20"/>
      <c r="HG79" s="20"/>
      <c r="HH79" s="20"/>
      <c r="HI79" s="20"/>
      <c r="HJ79" s="20"/>
      <c r="HK79" s="20"/>
      <c r="HL79" s="20"/>
      <c r="HM79" s="20"/>
      <c r="HN79" s="20"/>
      <c r="HO79" s="20"/>
      <c r="HP79" s="20"/>
      <c r="HQ79" s="20"/>
      <c r="HR79" s="20"/>
      <c r="HS79" s="20"/>
      <c r="HT79" s="20"/>
      <c r="HU79" s="20"/>
      <c r="HV79" s="20"/>
      <c r="HW79" s="20"/>
      <c r="HX79" s="20"/>
      <c r="HY79" s="20"/>
      <c r="HZ79" s="20"/>
      <c r="IA79" s="20"/>
      <c r="IB79" s="20"/>
      <c r="IC79" s="20"/>
      <c r="ID79" s="20"/>
      <c r="IE79" s="20"/>
      <c r="IF79" s="20"/>
      <c r="IG79" s="20"/>
      <c r="IH79" s="20"/>
    </row>
    <row r="80" spans="1:242" x14ac:dyDescent="0.15">
      <c r="A80" s="68" t="s">
        <v>124</v>
      </c>
      <c r="B80" s="68" t="s">
        <v>95</v>
      </c>
      <c r="C80" s="68" t="s">
        <v>96</v>
      </c>
      <c r="D80" s="68" t="s">
        <v>256</v>
      </c>
      <c r="E80" s="68"/>
      <c r="F80" s="248" t="s">
        <v>258</v>
      </c>
      <c r="G80" s="519">
        <v>7500000</v>
      </c>
      <c r="H80" s="270">
        <f>H82</f>
        <v>0</v>
      </c>
      <c r="I80" s="270">
        <f t="shared" si="1"/>
        <v>7500000</v>
      </c>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c r="AT80" s="20"/>
      <c r="AU80" s="20"/>
      <c r="AV80" s="20"/>
      <c r="AW80" s="20"/>
      <c r="AX80" s="20"/>
      <c r="AY80" s="20"/>
      <c r="AZ80" s="20"/>
      <c r="BA80" s="20"/>
      <c r="BB80" s="20"/>
      <c r="BC80" s="20"/>
      <c r="BD80" s="20"/>
      <c r="BE80" s="20"/>
      <c r="BF80" s="20"/>
      <c r="BG80" s="20"/>
      <c r="BH80" s="20"/>
      <c r="BI80" s="20"/>
      <c r="BJ80" s="20"/>
      <c r="BK80" s="20"/>
      <c r="BL80" s="20"/>
      <c r="BM80" s="20"/>
      <c r="BN80" s="20"/>
      <c r="BO80" s="20"/>
      <c r="BP80" s="20"/>
      <c r="BQ80" s="20"/>
      <c r="BR80" s="20"/>
      <c r="BS80" s="20"/>
      <c r="BT80" s="20"/>
      <c r="BU80" s="20"/>
      <c r="BV80" s="20"/>
      <c r="BW80" s="20"/>
      <c r="BX80" s="20"/>
      <c r="BY80" s="20"/>
      <c r="BZ80" s="20"/>
      <c r="CA80" s="20"/>
      <c r="CB80" s="20"/>
      <c r="CC80" s="20"/>
      <c r="CD80" s="20"/>
      <c r="CE80" s="20"/>
      <c r="CF80" s="20"/>
      <c r="CG80" s="20"/>
      <c r="CH80" s="20"/>
      <c r="CI80" s="20"/>
      <c r="CJ80" s="20"/>
      <c r="CK80" s="20"/>
      <c r="CL80" s="20"/>
      <c r="CM80" s="20"/>
      <c r="CN80" s="20"/>
      <c r="CO80" s="20"/>
      <c r="CP80" s="20"/>
      <c r="CQ80" s="20"/>
      <c r="CR80" s="20"/>
      <c r="CS80" s="20"/>
      <c r="CT80" s="20"/>
      <c r="CU80" s="20"/>
      <c r="CV80" s="20"/>
      <c r="CW80" s="20"/>
      <c r="CX80" s="20"/>
      <c r="CY80" s="20"/>
      <c r="CZ80" s="20"/>
      <c r="DA80" s="20"/>
      <c r="DB80" s="20"/>
      <c r="DC80" s="20"/>
      <c r="DD80" s="20"/>
      <c r="DE80" s="20"/>
      <c r="DF80" s="20"/>
      <c r="DG80" s="20"/>
      <c r="DH80" s="20"/>
      <c r="DI80" s="20"/>
      <c r="DJ80" s="20"/>
      <c r="DK80" s="20"/>
      <c r="DL80" s="20"/>
      <c r="DM80" s="20"/>
      <c r="DN80" s="20"/>
      <c r="DO80" s="20"/>
      <c r="DP80" s="20"/>
      <c r="DQ80" s="20"/>
      <c r="DR80" s="20"/>
      <c r="DS80" s="20"/>
      <c r="DT80" s="20"/>
      <c r="DU80" s="20"/>
      <c r="DV80" s="20"/>
      <c r="DW80" s="20"/>
      <c r="DX80" s="20"/>
      <c r="DY80" s="20"/>
      <c r="DZ80" s="20"/>
      <c r="EA80" s="20"/>
      <c r="EB80" s="20"/>
      <c r="EC80" s="20"/>
      <c r="ED80" s="20"/>
      <c r="EE80" s="20"/>
      <c r="EF80" s="20"/>
      <c r="EG80" s="20"/>
      <c r="EH80" s="20"/>
      <c r="EI80" s="20"/>
      <c r="EJ80" s="20"/>
      <c r="EK80" s="20"/>
      <c r="EL80" s="20"/>
      <c r="EM80" s="20"/>
      <c r="EN80" s="20"/>
      <c r="EO80" s="20"/>
      <c r="EP80" s="20"/>
      <c r="EQ80" s="20"/>
      <c r="ER80" s="20"/>
      <c r="ES80" s="20"/>
      <c r="ET80" s="20"/>
      <c r="EU80" s="20"/>
      <c r="EV80" s="20"/>
      <c r="EW80" s="20"/>
      <c r="EX80" s="20"/>
      <c r="EY80" s="20"/>
      <c r="EZ80" s="20"/>
      <c r="FA80" s="20"/>
      <c r="FB80" s="20"/>
      <c r="FC80" s="20"/>
      <c r="FD80" s="20"/>
      <c r="FE80" s="20"/>
      <c r="FF80" s="20"/>
      <c r="FG80" s="20"/>
      <c r="FH80" s="20"/>
      <c r="FI80" s="20"/>
      <c r="FJ80" s="20"/>
      <c r="FK80" s="20"/>
      <c r="FL80" s="20"/>
      <c r="FM80" s="20"/>
      <c r="FN80" s="20"/>
      <c r="FO80" s="20"/>
      <c r="FP80" s="20"/>
      <c r="FQ80" s="20"/>
      <c r="FR80" s="20"/>
      <c r="FS80" s="20"/>
      <c r="FT80" s="20"/>
      <c r="FU80" s="20"/>
      <c r="FV80" s="20"/>
      <c r="FW80" s="20"/>
      <c r="FX80" s="20"/>
      <c r="FY80" s="20"/>
      <c r="FZ80" s="20"/>
      <c r="GA80" s="20"/>
      <c r="GB80" s="20"/>
      <c r="GC80" s="20"/>
      <c r="GD80" s="20"/>
      <c r="GE80" s="20"/>
      <c r="GF80" s="20"/>
      <c r="GG80" s="20"/>
      <c r="GH80" s="20"/>
      <c r="GI80" s="20"/>
      <c r="GJ80" s="20"/>
      <c r="GK80" s="20"/>
      <c r="GL80" s="20"/>
      <c r="GM80" s="20"/>
      <c r="GN80" s="20"/>
      <c r="GO80" s="20"/>
      <c r="GP80" s="20"/>
      <c r="GQ80" s="20"/>
      <c r="GR80" s="20"/>
      <c r="GS80" s="20"/>
      <c r="GT80" s="20"/>
      <c r="GU80" s="20"/>
      <c r="GV80" s="20"/>
      <c r="GW80" s="20"/>
      <c r="GX80" s="20"/>
      <c r="GY80" s="20"/>
      <c r="GZ80" s="20"/>
      <c r="HA80" s="20"/>
      <c r="HB80" s="20"/>
      <c r="HC80" s="20"/>
      <c r="HD80" s="20"/>
      <c r="HE80" s="20"/>
      <c r="HF80" s="20"/>
      <c r="HG80" s="20"/>
      <c r="HH80" s="20"/>
      <c r="HI80" s="20"/>
      <c r="HJ80" s="20"/>
      <c r="HK80" s="20"/>
      <c r="HL80" s="20"/>
      <c r="HM80" s="20"/>
      <c r="HN80" s="20"/>
      <c r="HO80" s="20"/>
      <c r="HP80" s="20"/>
      <c r="HQ80" s="20"/>
      <c r="HR80" s="20"/>
      <c r="HS80" s="20"/>
      <c r="HT80" s="20"/>
      <c r="HU80" s="20"/>
      <c r="HV80" s="20"/>
      <c r="HW80" s="20"/>
      <c r="HX80" s="20"/>
      <c r="HY80" s="20"/>
      <c r="HZ80" s="20"/>
      <c r="IA80" s="20"/>
      <c r="IB80" s="20"/>
      <c r="IC80" s="20"/>
      <c r="ID80" s="20"/>
      <c r="IE80" s="20"/>
      <c r="IF80" s="20"/>
      <c r="IG80" s="20"/>
      <c r="IH80" s="20"/>
    </row>
    <row r="81" spans="1:242" x14ac:dyDescent="0.15">
      <c r="A81" s="39" t="s">
        <v>124</v>
      </c>
      <c r="B81" s="39" t="s">
        <v>95</v>
      </c>
      <c r="C81" s="39" t="s">
        <v>96</v>
      </c>
      <c r="D81" s="39" t="s">
        <v>256</v>
      </c>
      <c r="E81" s="39" t="s">
        <v>257</v>
      </c>
      <c r="F81" s="516" t="s">
        <v>259</v>
      </c>
      <c r="G81" s="517">
        <v>7500000</v>
      </c>
      <c r="H81" s="25">
        <v>0</v>
      </c>
      <c r="I81" s="25">
        <f t="shared" si="1"/>
        <v>7500000</v>
      </c>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c r="AT81" s="20"/>
      <c r="AU81" s="20"/>
      <c r="AV81" s="20"/>
      <c r="AW81" s="20"/>
      <c r="AX81" s="20"/>
      <c r="AY81" s="20"/>
      <c r="AZ81" s="20"/>
      <c r="BA81" s="20"/>
      <c r="BB81" s="20"/>
      <c r="BC81" s="20"/>
      <c r="BD81" s="20"/>
      <c r="BE81" s="20"/>
      <c r="BF81" s="20"/>
      <c r="BG81" s="20"/>
      <c r="BH81" s="20"/>
      <c r="BI81" s="20"/>
      <c r="BJ81" s="20"/>
      <c r="BK81" s="20"/>
      <c r="BL81" s="20"/>
      <c r="BM81" s="20"/>
      <c r="BN81" s="20"/>
      <c r="BO81" s="20"/>
      <c r="BP81" s="20"/>
      <c r="BQ81" s="20"/>
      <c r="BR81" s="20"/>
      <c r="BS81" s="20"/>
      <c r="BT81" s="20"/>
      <c r="BU81" s="20"/>
      <c r="BV81" s="20"/>
      <c r="BW81" s="20"/>
      <c r="BX81" s="20"/>
      <c r="BY81" s="20"/>
      <c r="BZ81" s="20"/>
      <c r="CA81" s="20"/>
      <c r="CB81" s="20"/>
      <c r="CC81" s="20"/>
      <c r="CD81" s="20"/>
      <c r="CE81" s="20"/>
      <c r="CF81" s="20"/>
      <c r="CG81" s="20"/>
      <c r="CH81" s="20"/>
      <c r="CI81" s="20"/>
      <c r="CJ81" s="20"/>
      <c r="CK81" s="20"/>
      <c r="CL81" s="20"/>
      <c r="CM81" s="20"/>
      <c r="CN81" s="20"/>
      <c r="CO81" s="20"/>
      <c r="CP81" s="20"/>
      <c r="CQ81" s="20"/>
      <c r="CR81" s="20"/>
      <c r="CS81" s="20"/>
      <c r="CT81" s="20"/>
      <c r="CU81" s="20"/>
      <c r="CV81" s="20"/>
      <c r="CW81" s="20"/>
      <c r="CX81" s="20"/>
      <c r="CY81" s="20"/>
      <c r="CZ81" s="20"/>
      <c r="DA81" s="20"/>
      <c r="DB81" s="20"/>
      <c r="DC81" s="20"/>
      <c r="DD81" s="20"/>
      <c r="DE81" s="20"/>
      <c r="DF81" s="20"/>
      <c r="DG81" s="20"/>
      <c r="DH81" s="20"/>
      <c r="DI81" s="20"/>
      <c r="DJ81" s="20"/>
      <c r="DK81" s="20"/>
      <c r="DL81" s="20"/>
      <c r="DM81" s="20"/>
      <c r="DN81" s="20"/>
      <c r="DO81" s="20"/>
      <c r="DP81" s="20"/>
      <c r="DQ81" s="20"/>
      <c r="DR81" s="20"/>
      <c r="DS81" s="20"/>
      <c r="DT81" s="20"/>
      <c r="DU81" s="20"/>
      <c r="DV81" s="20"/>
      <c r="DW81" s="20"/>
      <c r="DX81" s="20"/>
      <c r="DY81" s="20"/>
      <c r="DZ81" s="20"/>
      <c r="EA81" s="20"/>
      <c r="EB81" s="20"/>
      <c r="EC81" s="20"/>
      <c r="ED81" s="20"/>
      <c r="EE81" s="20"/>
      <c r="EF81" s="20"/>
      <c r="EG81" s="20"/>
      <c r="EH81" s="20"/>
      <c r="EI81" s="20"/>
      <c r="EJ81" s="20"/>
      <c r="EK81" s="20"/>
      <c r="EL81" s="20"/>
      <c r="EM81" s="20"/>
      <c r="EN81" s="20"/>
      <c r="EO81" s="20"/>
      <c r="EP81" s="20"/>
      <c r="EQ81" s="20"/>
      <c r="ER81" s="20"/>
      <c r="ES81" s="20"/>
      <c r="ET81" s="20"/>
      <c r="EU81" s="20"/>
      <c r="EV81" s="20"/>
      <c r="EW81" s="20"/>
      <c r="EX81" s="20"/>
      <c r="EY81" s="20"/>
      <c r="EZ81" s="20"/>
      <c r="FA81" s="20"/>
      <c r="FB81" s="20"/>
      <c r="FC81" s="20"/>
      <c r="FD81" s="20"/>
      <c r="FE81" s="20"/>
      <c r="FF81" s="20"/>
      <c r="FG81" s="20"/>
      <c r="FH81" s="20"/>
      <c r="FI81" s="20"/>
      <c r="FJ81" s="20"/>
      <c r="FK81" s="20"/>
      <c r="FL81" s="20"/>
      <c r="FM81" s="20"/>
      <c r="FN81" s="20"/>
      <c r="FO81" s="20"/>
      <c r="FP81" s="20"/>
      <c r="FQ81" s="20"/>
      <c r="FR81" s="20"/>
      <c r="FS81" s="20"/>
      <c r="FT81" s="20"/>
      <c r="FU81" s="20"/>
      <c r="FV81" s="20"/>
      <c r="FW81" s="20"/>
      <c r="FX81" s="20"/>
      <c r="FY81" s="20"/>
      <c r="FZ81" s="20"/>
      <c r="GA81" s="20"/>
      <c r="GB81" s="20"/>
      <c r="GC81" s="20"/>
      <c r="GD81" s="20"/>
      <c r="GE81" s="20"/>
      <c r="GF81" s="20"/>
      <c r="GG81" s="20"/>
      <c r="GH81" s="20"/>
      <c r="GI81" s="20"/>
      <c r="GJ81" s="20"/>
      <c r="GK81" s="20"/>
      <c r="GL81" s="20"/>
      <c r="GM81" s="20"/>
      <c r="GN81" s="20"/>
      <c r="GO81" s="20"/>
      <c r="GP81" s="20"/>
      <c r="GQ81" s="20"/>
      <c r="GR81" s="20"/>
      <c r="GS81" s="20"/>
      <c r="GT81" s="20"/>
      <c r="GU81" s="20"/>
      <c r="GV81" s="20"/>
      <c r="GW81" s="20"/>
      <c r="GX81" s="20"/>
      <c r="GY81" s="20"/>
      <c r="GZ81" s="20"/>
      <c r="HA81" s="20"/>
      <c r="HB81" s="20"/>
      <c r="HC81" s="20"/>
      <c r="HD81" s="20"/>
      <c r="HE81" s="20"/>
      <c r="HF81" s="20"/>
      <c r="HG81" s="20"/>
      <c r="HH81" s="20"/>
      <c r="HI81" s="20"/>
      <c r="HJ81" s="20"/>
      <c r="HK81" s="20"/>
      <c r="HL81" s="20"/>
      <c r="HM81" s="20"/>
      <c r="HN81" s="20"/>
      <c r="HO81" s="20"/>
      <c r="HP81" s="20"/>
      <c r="HQ81" s="20"/>
      <c r="HR81" s="20"/>
      <c r="HS81" s="20"/>
      <c r="HT81" s="20"/>
      <c r="HU81" s="20"/>
      <c r="HV81" s="20"/>
      <c r="HW81" s="20"/>
      <c r="HX81" s="20"/>
      <c r="HY81" s="20"/>
      <c r="HZ81" s="20"/>
      <c r="IA81" s="20"/>
      <c r="IB81" s="20"/>
      <c r="IC81" s="20"/>
      <c r="ID81" s="20"/>
      <c r="IE81" s="20"/>
      <c r="IF81" s="20"/>
      <c r="IG81" s="20"/>
      <c r="IH81" s="20"/>
    </row>
    <row r="82" spans="1:242" x14ac:dyDescent="0.2">
      <c r="A82" s="39" t="s">
        <v>124</v>
      </c>
      <c r="B82" s="39" t="s">
        <v>95</v>
      </c>
      <c r="C82" s="39" t="s">
        <v>96</v>
      </c>
      <c r="D82" s="39" t="s">
        <v>256</v>
      </c>
      <c r="E82" s="39" t="s">
        <v>257</v>
      </c>
      <c r="F82" s="516" t="s">
        <v>260</v>
      </c>
      <c r="G82" s="517">
        <v>7500000</v>
      </c>
      <c r="H82" s="25">
        <v>0</v>
      </c>
      <c r="I82" s="25">
        <f t="shared" si="1"/>
        <v>7500000</v>
      </c>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c r="CG82" s="20"/>
      <c r="CH82" s="20"/>
      <c r="CI82" s="20"/>
      <c r="CJ82" s="20"/>
      <c r="CK82" s="20"/>
      <c r="CL82" s="20"/>
      <c r="CM82" s="20"/>
      <c r="CN82" s="20"/>
      <c r="CO82" s="20"/>
      <c r="CP82" s="20"/>
      <c r="CQ82" s="20"/>
      <c r="CR82" s="20"/>
      <c r="CS82" s="20"/>
      <c r="CT82" s="20"/>
      <c r="CU82" s="20"/>
      <c r="CV82" s="20"/>
      <c r="CW82" s="20"/>
      <c r="CX82" s="20"/>
      <c r="CY82" s="20"/>
      <c r="CZ82" s="20"/>
      <c r="DA82" s="20"/>
      <c r="DB82" s="20"/>
      <c r="DC82" s="20"/>
      <c r="DD82" s="20"/>
      <c r="DE82" s="20"/>
      <c r="DF82" s="20"/>
      <c r="DG82" s="20"/>
      <c r="DH82" s="20"/>
      <c r="DI82" s="20"/>
      <c r="DJ82" s="20"/>
      <c r="DK82" s="20"/>
      <c r="DL82" s="20"/>
      <c r="DM82" s="20"/>
      <c r="DN82" s="20"/>
      <c r="DO82" s="20"/>
      <c r="DP82" s="20"/>
      <c r="DQ82" s="20"/>
      <c r="DR82" s="20"/>
      <c r="DS82" s="20"/>
      <c r="DT82" s="20"/>
      <c r="DU82" s="20"/>
      <c r="DV82" s="20"/>
      <c r="DW82" s="20"/>
      <c r="DX82" s="20"/>
      <c r="DY82" s="20"/>
      <c r="DZ82" s="20"/>
      <c r="EA82" s="20"/>
      <c r="EB82" s="20"/>
      <c r="EC82" s="20"/>
      <c r="ED82" s="20"/>
      <c r="EE82" s="20"/>
      <c r="EF82" s="20"/>
      <c r="EG82" s="20"/>
      <c r="EH82" s="20"/>
      <c r="EI82" s="20"/>
      <c r="EJ82" s="20"/>
      <c r="EK82" s="20"/>
      <c r="EL82" s="20"/>
      <c r="EM82" s="20"/>
      <c r="EN82" s="20"/>
      <c r="EO82" s="20"/>
      <c r="EP82" s="20"/>
      <c r="EQ82" s="20"/>
      <c r="ER82" s="20"/>
      <c r="ES82" s="20"/>
      <c r="ET82" s="20"/>
      <c r="EU82" s="20"/>
      <c r="EV82" s="20"/>
      <c r="EW82" s="20"/>
      <c r="EX82" s="20"/>
      <c r="EY82" s="20"/>
      <c r="EZ82" s="20"/>
      <c r="FA82" s="20"/>
      <c r="FB82" s="20"/>
      <c r="FC82" s="20"/>
      <c r="FD82" s="20"/>
      <c r="FE82" s="20"/>
      <c r="FF82" s="20"/>
      <c r="FG82" s="20"/>
      <c r="FH82" s="20"/>
      <c r="FI82" s="20"/>
      <c r="FJ82" s="20"/>
      <c r="FK82" s="20"/>
      <c r="FL82" s="20"/>
      <c r="FM82" s="20"/>
      <c r="FN82" s="20"/>
      <c r="FO82" s="20"/>
      <c r="FP82" s="20"/>
      <c r="FQ82" s="20"/>
      <c r="FR82" s="20"/>
      <c r="FS82" s="20"/>
      <c r="FT82" s="20"/>
      <c r="FU82" s="20"/>
      <c r="FV82" s="20"/>
      <c r="FW82" s="20"/>
      <c r="FX82" s="20"/>
      <c r="FY82" s="20"/>
      <c r="FZ82" s="20"/>
      <c r="GA82" s="20"/>
      <c r="GB82" s="20"/>
      <c r="GC82" s="20"/>
      <c r="GD82" s="20"/>
      <c r="GE82" s="20"/>
      <c r="GF82" s="20"/>
      <c r="GG82" s="20"/>
      <c r="GH82" s="20"/>
      <c r="GI82" s="20"/>
      <c r="GJ82" s="20"/>
      <c r="GK82" s="20"/>
      <c r="GL82" s="20"/>
      <c r="GM82" s="20"/>
      <c r="GN82" s="20"/>
      <c r="GO82" s="20"/>
      <c r="GP82" s="20"/>
      <c r="GQ82" s="20"/>
      <c r="GR82" s="20"/>
      <c r="GS82" s="20"/>
      <c r="GT82" s="20"/>
      <c r="GU82" s="20"/>
      <c r="GV82" s="20"/>
      <c r="GW82" s="20"/>
      <c r="GX82" s="20"/>
      <c r="GY82" s="20"/>
      <c r="GZ82" s="20"/>
      <c r="HA82" s="20"/>
      <c r="HB82" s="20"/>
      <c r="HC82" s="20"/>
      <c r="HD82" s="20"/>
      <c r="HE82" s="20"/>
      <c r="HF82" s="20"/>
      <c r="HG82" s="20"/>
      <c r="HH82" s="20"/>
      <c r="HI82" s="20"/>
      <c r="HJ82" s="20"/>
      <c r="HK82" s="20"/>
      <c r="HL82" s="20"/>
      <c r="HM82" s="20"/>
      <c r="HN82" s="20"/>
      <c r="HO82" s="20"/>
      <c r="HP82" s="20"/>
      <c r="HQ82" s="20"/>
      <c r="HR82" s="20"/>
      <c r="HS82" s="20"/>
      <c r="HT82" s="20"/>
      <c r="HU82" s="20"/>
      <c r="HV82" s="20"/>
      <c r="HW82" s="20"/>
      <c r="HX82" s="20"/>
      <c r="HY82" s="20"/>
      <c r="HZ82" s="20"/>
      <c r="IA82" s="20"/>
      <c r="IB82" s="20"/>
      <c r="IC82" s="20"/>
      <c r="ID82" s="20"/>
      <c r="IE82" s="20"/>
      <c r="IF82" s="20"/>
      <c r="IG82" s="20"/>
      <c r="IH82" s="20"/>
    </row>
    <row r="83" spans="1:242" x14ac:dyDescent="0.2">
      <c r="A83" s="37"/>
      <c r="B83" s="37"/>
      <c r="C83" s="37"/>
      <c r="D83" s="37"/>
      <c r="E83" s="37"/>
      <c r="F83" s="191"/>
      <c r="G83" s="526"/>
      <c r="H83" s="223"/>
      <c r="I83" s="223"/>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c r="BR83" s="20"/>
      <c r="BS83" s="20"/>
      <c r="BT83" s="20"/>
      <c r="BU83" s="20"/>
      <c r="BV83" s="20"/>
      <c r="BW83" s="20"/>
      <c r="BX83" s="20"/>
      <c r="BY83" s="20"/>
      <c r="BZ83" s="20"/>
      <c r="CA83" s="20"/>
      <c r="CB83" s="20"/>
      <c r="CC83" s="20"/>
      <c r="CD83" s="20"/>
      <c r="CE83" s="20"/>
      <c r="CF83" s="20"/>
      <c r="CG83" s="20"/>
      <c r="CH83" s="20"/>
      <c r="CI83" s="20"/>
      <c r="CJ83" s="20"/>
      <c r="CK83" s="20"/>
      <c r="CL83" s="20"/>
      <c r="CM83" s="20"/>
      <c r="CN83" s="20"/>
      <c r="CO83" s="20"/>
      <c r="CP83" s="20"/>
      <c r="CQ83" s="20"/>
      <c r="CR83" s="20"/>
      <c r="CS83" s="20"/>
      <c r="CT83" s="20"/>
      <c r="CU83" s="20"/>
      <c r="CV83" s="20"/>
      <c r="CW83" s="20"/>
      <c r="CX83" s="20"/>
      <c r="CY83" s="20"/>
      <c r="CZ83" s="20"/>
      <c r="DA83" s="20"/>
      <c r="DB83" s="20"/>
      <c r="DC83" s="20"/>
      <c r="DD83" s="20"/>
      <c r="DE83" s="20"/>
      <c r="DF83" s="20"/>
      <c r="DG83" s="20"/>
      <c r="DH83" s="20"/>
      <c r="DI83" s="20"/>
      <c r="DJ83" s="20"/>
      <c r="DK83" s="20"/>
      <c r="DL83" s="20"/>
      <c r="DM83" s="20"/>
      <c r="DN83" s="20"/>
      <c r="DO83" s="20"/>
      <c r="DP83" s="20"/>
      <c r="DQ83" s="20"/>
      <c r="DR83" s="20"/>
      <c r="DS83" s="20"/>
      <c r="DT83" s="20"/>
      <c r="DU83" s="20"/>
      <c r="DV83" s="20"/>
      <c r="DW83" s="20"/>
      <c r="DX83" s="20"/>
      <c r="DY83" s="20"/>
      <c r="DZ83" s="20"/>
      <c r="EA83" s="20"/>
      <c r="EB83" s="20"/>
      <c r="EC83" s="20"/>
      <c r="ED83" s="20"/>
      <c r="EE83" s="20"/>
      <c r="EF83" s="20"/>
      <c r="EG83" s="20"/>
      <c r="EH83" s="20"/>
      <c r="EI83" s="20"/>
      <c r="EJ83" s="20"/>
      <c r="EK83" s="20"/>
      <c r="EL83" s="20"/>
      <c r="EM83" s="20"/>
      <c r="EN83" s="20"/>
      <c r="EO83" s="20"/>
      <c r="EP83" s="20"/>
      <c r="EQ83" s="20"/>
      <c r="ER83" s="20"/>
      <c r="ES83" s="20"/>
      <c r="ET83" s="20"/>
      <c r="EU83" s="20"/>
      <c r="EV83" s="20"/>
      <c r="EW83" s="20"/>
      <c r="EX83" s="20"/>
      <c r="EY83" s="20"/>
      <c r="EZ83" s="20"/>
      <c r="FA83" s="20"/>
      <c r="FB83" s="20"/>
      <c r="FC83" s="20"/>
      <c r="FD83" s="20"/>
      <c r="FE83" s="20"/>
      <c r="FF83" s="20"/>
      <c r="FG83" s="20"/>
      <c r="FH83" s="20"/>
      <c r="FI83" s="20"/>
      <c r="FJ83" s="20"/>
      <c r="FK83" s="20"/>
      <c r="FL83" s="20"/>
      <c r="FM83" s="20"/>
      <c r="FN83" s="20"/>
      <c r="FO83" s="20"/>
      <c r="FP83" s="20"/>
      <c r="FQ83" s="20"/>
      <c r="FR83" s="20"/>
      <c r="FS83" s="20"/>
      <c r="FT83" s="20"/>
      <c r="FU83" s="20"/>
      <c r="FV83" s="20"/>
      <c r="FW83" s="20"/>
      <c r="FX83" s="20"/>
      <c r="FY83" s="20"/>
      <c r="FZ83" s="20"/>
      <c r="GA83" s="20"/>
      <c r="GB83" s="20"/>
      <c r="GC83" s="20"/>
      <c r="GD83" s="20"/>
      <c r="GE83" s="20"/>
      <c r="GF83" s="20"/>
      <c r="GG83" s="20"/>
      <c r="GH83" s="20"/>
      <c r="GI83" s="20"/>
      <c r="GJ83" s="20"/>
      <c r="GK83" s="20"/>
      <c r="GL83" s="20"/>
      <c r="GM83" s="20"/>
      <c r="GN83" s="20"/>
      <c r="GO83" s="20"/>
      <c r="GP83" s="20"/>
      <c r="GQ83" s="20"/>
      <c r="GR83" s="20"/>
      <c r="GS83" s="20"/>
      <c r="GT83" s="20"/>
      <c r="GU83" s="20"/>
      <c r="GV83" s="20"/>
      <c r="GW83" s="20"/>
      <c r="GX83" s="20"/>
      <c r="GY83" s="20"/>
      <c r="GZ83" s="20"/>
      <c r="HA83" s="20"/>
      <c r="HB83" s="20"/>
      <c r="HC83" s="20"/>
      <c r="HD83" s="20"/>
      <c r="HE83" s="20"/>
      <c r="HF83" s="20"/>
      <c r="HG83" s="20"/>
      <c r="HH83" s="20"/>
      <c r="HI83" s="20"/>
      <c r="HJ83" s="20"/>
      <c r="HK83" s="20"/>
      <c r="HL83" s="20"/>
      <c r="HM83" s="20"/>
      <c r="HN83" s="20"/>
      <c r="HO83" s="20"/>
      <c r="HP83" s="20"/>
      <c r="HQ83" s="20"/>
      <c r="HR83" s="20"/>
      <c r="HS83" s="20"/>
      <c r="HT83" s="20"/>
      <c r="HU83" s="20"/>
      <c r="HV83" s="20"/>
      <c r="HW83" s="20"/>
      <c r="HX83" s="20"/>
      <c r="HY83" s="20"/>
      <c r="HZ83" s="20"/>
      <c r="IA83" s="20"/>
      <c r="IB83" s="20"/>
      <c r="IC83" s="20"/>
      <c r="ID83" s="20"/>
      <c r="IE83" s="20"/>
      <c r="IF83" s="20"/>
      <c r="IG83" s="20"/>
      <c r="IH83" s="20"/>
    </row>
    <row r="84" spans="1:242" x14ac:dyDescent="0.2">
      <c r="A84" s="37"/>
      <c r="B84" s="37"/>
      <c r="C84" s="37"/>
      <c r="D84" s="37"/>
      <c r="E84" s="37"/>
      <c r="F84" s="191"/>
      <c r="G84" s="526"/>
      <c r="H84" s="223"/>
      <c r="I84" s="223"/>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c r="BL84" s="20"/>
      <c r="BM84" s="20"/>
      <c r="BN84" s="20"/>
      <c r="BO84" s="20"/>
      <c r="BP84" s="20"/>
      <c r="BQ84" s="20"/>
      <c r="BR84" s="20"/>
      <c r="BS84" s="20"/>
      <c r="BT84" s="20"/>
      <c r="BU84" s="20"/>
      <c r="BV84" s="20"/>
      <c r="BW84" s="20"/>
      <c r="BX84" s="20"/>
      <c r="BY84" s="20"/>
      <c r="BZ84" s="20"/>
      <c r="CA84" s="20"/>
      <c r="CB84" s="20"/>
      <c r="CC84" s="20"/>
      <c r="CD84" s="20"/>
      <c r="CE84" s="20"/>
      <c r="CF84" s="20"/>
      <c r="CG84" s="20"/>
      <c r="CH84" s="20"/>
      <c r="CI84" s="20"/>
      <c r="CJ84" s="20"/>
      <c r="CK84" s="20"/>
      <c r="CL84" s="20"/>
      <c r="CM84" s="20"/>
      <c r="CN84" s="20"/>
      <c r="CO84" s="20"/>
      <c r="CP84" s="20"/>
      <c r="CQ84" s="20"/>
      <c r="CR84" s="20"/>
      <c r="CS84" s="20"/>
      <c r="CT84" s="20"/>
      <c r="CU84" s="20"/>
      <c r="CV84" s="20"/>
      <c r="CW84" s="20"/>
      <c r="CX84" s="20"/>
      <c r="CY84" s="20"/>
      <c r="CZ84" s="20"/>
      <c r="DA84" s="20"/>
      <c r="DB84" s="20"/>
      <c r="DC84" s="20"/>
      <c r="DD84" s="20"/>
      <c r="DE84" s="20"/>
      <c r="DF84" s="20"/>
      <c r="DG84" s="20"/>
      <c r="DH84" s="20"/>
      <c r="DI84" s="20"/>
      <c r="DJ84" s="20"/>
      <c r="DK84" s="20"/>
      <c r="DL84" s="20"/>
      <c r="DM84" s="20"/>
      <c r="DN84" s="20"/>
      <c r="DO84" s="20"/>
      <c r="DP84" s="20"/>
      <c r="DQ84" s="20"/>
      <c r="DR84" s="20"/>
      <c r="DS84" s="20"/>
      <c r="DT84" s="20"/>
      <c r="DU84" s="20"/>
      <c r="DV84" s="20"/>
      <c r="DW84" s="20"/>
      <c r="DX84" s="20"/>
      <c r="DY84" s="20"/>
      <c r="DZ84" s="20"/>
      <c r="EA84" s="20"/>
      <c r="EB84" s="20"/>
      <c r="EC84" s="20"/>
      <c r="ED84" s="20"/>
      <c r="EE84" s="20"/>
      <c r="EF84" s="20"/>
      <c r="EG84" s="20"/>
      <c r="EH84" s="20"/>
      <c r="EI84" s="20"/>
      <c r="EJ84" s="20"/>
      <c r="EK84" s="20"/>
      <c r="EL84" s="20"/>
      <c r="EM84" s="20"/>
      <c r="EN84" s="20"/>
      <c r="EO84" s="20"/>
      <c r="EP84" s="20"/>
      <c r="EQ84" s="20"/>
      <c r="ER84" s="20"/>
      <c r="ES84" s="20"/>
      <c r="ET84" s="20"/>
      <c r="EU84" s="20"/>
      <c r="EV84" s="20"/>
      <c r="EW84" s="20"/>
      <c r="EX84" s="20"/>
      <c r="EY84" s="20"/>
      <c r="EZ84" s="20"/>
      <c r="FA84" s="20"/>
      <c r="FB84" s="20"/>
      <c r="FC84" s="20"/>
      <c r="FD84" s="20"/>
      <c r="FE84" s="20"/>
      <c r="FF84" s="20"/>
      <c r="FG84" s="20"/>
      <c r="FH84" s="20"/>
      <c r="FI84" s="20"/>
      <c r="FJ84" s="20"/>
      <c r="FK84" s="20"/>
      <c r="FL84" s="20"/>
      <c r="FM84" s="20"/>
      <c r="FN84" s="20"/>
      <c r="FO84" s="20"/>
      <c r="FP84" s="20"/>
      <c r="FQ84" s="20"/>
      <c r="FR84" s="20"/>
      <c r="FS84" s="20"/>
      <c r="FT84" s="20"/>
      <c r="FU84" s="20"/>
      <c r="FV84" s="20"/>
      <c r="FW84" s="20"/>
      <c r="FX84" s="20"/>
      <c r="FY84" s="20"/>
      <c r="FZ84" s="20"/>
      <c r="GA84" s="20"/>
      <c r="GB84" s="20"/>
      <c r="GC84" s="20"/>
      <c r="GD84" s="20"/>
      <c r="GE84" s="20"/>
      <c r="GF84" s="20"/>
      <c r="GG84" s="20"/>
      <c r="GH84" s="20"/>
      <c r="GI84" s="20"/>
      <c r="GJ84" s="20"/>
      <c r="GK84" s="20"/>
      <c r="GL84" s="20"/>
      <c r="GM84" s="20"/>
      <c r="GN84" s="20"/>
      <c r="GO84" s="20"/>
      <c r="GP84" s="20"/>
      <c r="GQ84" s="20"/>
      <c r="GR84" s="20"/>
      <c r="GS84" s="20"/>
      <c r="GT84" s="20"/>
      <c r="GU84" s="20"/>
      <c r="GV84" s="20"/>
      <c r="GW84" s="20"/>
      <c r="GX84" s="20"/>
      <c r="GY84" s="20"/>
      <c r="GZ84" s="20"/>
      <c r="HA84" s="20"/>
      <c r="HB84" s="20"/>
      <c r="HC84" s="20"/>
      <c r="HD84" s="20"/>
      <c r="HE84" s="20"/>
      <c r="HF84" s="20"/>
      <c r="HG84" s="20"/>
      <c r="HH84" s="20"/>
      <c r="HI84" s="20"/>
      <c r="HJ84" s="20"/>
      <c r="HK84" s="20"/>
      <c r="HL84" s="20"/>
      <c r="HM84" s="20"/>
      <c r="HN84" s="20"/>
      <c r="HO84" s="20"/>
      <c r="HP84" s="20"/>
      <c r="HQ84" s="20"/>
      <c r="HR84" s="20"/>
      <c r="HS84" s="20"/>
      <c r="HT84" s="20"/>
      <c r="HU84" s="20"/>
      <c r="HV84" s="20"/>
      <c r="HW84" s="20"/>
      <c r="HX84" s="20"/>
      <c r="HY84" s="20"/>
      <c r="HZ84" s="20"/>
      <c r="IA84" s="20"/>
      <c r="IB84" s="20"/>
      <c r="IC84" s="20"/>
      <c r="ID84" s="20"/>
      <c r="IE84" s="20"/>
      <c r="IF84" s="20"/>
      <c r="IG84" s="20"/>
      <c r="IH84" s="20"/>
    </row>
    <row r="85" spans="1:242" ht="19.5" customHeight="1" x14ac:dyDescent="0.2">
      <c r="A85" s="37"/>
      <c r="B85" s="37"/>
      <c r="C85" s="37"/>
      <c r="D85" s="37"/>
      <c r="E85" s="37"/>
      <c r="F85" s="191"/>
      <c r="G85" s="527" t="s">
        <v>117</v>
      </c>
      <c r="H85" s="20"/>
      <c r="I85" s="223"/>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c r="BS85" s="20"/>
      <c r="BT85" s="20"/>
      <c r="BU85" s="20"/>
      <c r="BV85" s="20"/>
      <c r="BW85" s="20"/>
      <c r="BX85" s="20"/>
      <c r="BY85" s="20"/>
      <c r="BZ85" s="20"/>
      <c r="CA85" s="20"/>
      <c r="CB85" s="20"/>
      <c r="CC85" s="20"/>
      <c r="CD85" s="20"/>
      <c r="CE85" s="20"/>
      <c r="CF85" s="20"/>
      <c r="CG85" s="20"/>
      <c r="CH85" s="20"/>
      <c r="CI85" s="20"/>
      <c r="CJ85" s="20"/>
      <c r="CK85" s="20"/>
      <c r="CL85" s="20"/>
      <c r="CM85" s="20"/>
      <c r="CN85" s="20"/>
      <c r="CO85" s="20"/>
      <c r="CP85" s="20"/>
      <c r="CQ85" s="20"/>
      <c r="CR85" s="20"/>
      <c r="CS85" s="20"/>
      <c r="CT85" s="20"/>
      <c r="CU85" s="20"/>
      <c r="CV85" s="20"/>
      <c r="CW85" s="20"/>
      <c r="CX85" s="20"/>
      <c r="CY85" s="20"/>
      <c r="CZ85" s="20"/>
      <c r="DA85" s="20"/>
      <c r="DB85" s="20"/>
      <c r="DC85" s="20"/>
      <c r="DD85" s="20"/>
      <c r="DE85" s="20"/>
      <c r="DF85" s="20"/>
      <c r="DG85" s="20"/>
      <c r="DH85" s="20"/>
      <c r="DI85" s="20"/>
      <c r="DJ85" s="20"/>
      <c r="DK85" s="20"/>
      <c r="DL85" s="20"/>
      <c r="DM85" s="20"/>
      <c r="DN85" s="20"/>
      <c r="DO85" s="20"/>
      <c r="DP85" s="20"/>
      <c r="DQ85" s="20"/>
      <c r="DR85" s="20"/>
      <c r="DS85" s="20"/>
      <c r="DT85" s="20"/>
      <c r="DU85" s="20"/>
      <c r="DV85" s="20"/>
      <c r="DW85" s="20"/>
      <c r="DX85" s="20"/>
      <c r="DY85" s="20"/>
      <c r="DZ85" s="20"/>
      <c r="EA85" s="20"/>
      <c r="EB85" s="20"/>
      <c r="EC85" s="20"/>
      <c r="ED85" s="20"/>
      <c r="EE85" s="20"/>
      <c r="EF85" s="20"/>
      <c r="EG85" s="20"/>
      <c r="EH85" s="20"/>
      <c r="EI85" s="20"/>
      <c r="EJ85" s="20"/>
      <c r="EK85" s="20"/>
      <c r="EL85" s="20"/>
      <c r="EM85" s="20"/>
      <c r="EN85" s="20"/>
      <c r="EO85" s="20"/>
      <c r="EP85" s="20"/>
      <c r="EQ85" s="20"/>
      <c r="ER85" s="20"/>
      <c r="ES85" s="20"/>
      <c r="ET85" s="20"/>
      <c r="EU85" s="20"/>
      <c r="EV85" s="20"/>
      <c r="EW85" s="20"/>
      <c r="EX85" s="20"/>
      <c r="EY85" s="20"/>
      <c r="EZ85" s="20"/>
      <c r="FA85" s="20"/>
      <c r="FB85" s="20"/>
      <c r="FC85" s="20"/>
      <c r="FD85" s="20"/>
      <c r="FE85" s="20"/>
      <c r="FF85" s="20"/>
      <c r="FG85" s="20"/>
      <c r="FH85" s="20"/>
      <c r="FI85" s="20"/>
      <c r="FJ85" s="20"/>
      <c r="FK85" s="20"/>
      <c r="FL85" s="20"/>
      <c r="FM85" s="20"/>
      <c r="FN85" s="20"/>
      <c r="FO85" s="20"/>
      <c r="FP85" s="20"/>
      <c r="FQ85" s="20"/>
      <c r="FR85" s="20"/>
      <c r="FS85" s="20"/>
      <c r="FT85" s="20"/>
      <c r="FU85" s="20"/>
      <c r="FV85" s="20"/>
      <c r="FW85" s="20"/>
      <c r="FX85" s="20"/>
      <c r="FY85" s="20"/>
      <c r="FZ85" s="20"/>
      <c r="GA85" s="20"/>
      <c r="GB85" s="20"/>
      <c r="GC85" s="20"/>
      <c r="GD85" s="20"/>
      <c r="GE85" s="20"/>
      <c r="GF85" s="20"/>
      <c r="GG85" s="20"/>
      <c r="GH85" s="20"/>
      <c r="GI85" s="20"/>
      <c r="GJ85" s="20"/>
      <c r="GK85" s="20"/>
      <c r="GL85" s="20"/>
      <c r="GM85" s="20"/>
      <c r="GN85" s="20"/>
      <c r="GO85" s="20"/>
      <c r="GP85" s="20"/>
      <c r="GQ85" s="20"/>
      <c r="GR85" s="20"/>
      <c r="GS85" s="20"/>
      <c r="GT85" s="20"/>
      <c r="GU85" s="20"/>
      <c r="GV85" s="20"/>
      <c r="GW85" s="20"/>
      <c r="GX85" s="20"/>
      <c r="GY85" s="20"/>
      <c r="GZ85" s="20"/>
      <c r="HA85" s="20"/>
      <c r="HB85" s="20"/>
      <c r="HC85" s="20"/>
      <c r="HD85" s="20"/>
      <c r="HE85" s="20"/>
      <c r="HF85" s="20"/>
      <c r="HG85" s="20"/>
      <c r="HH85" s="20"/>
      <c r="HI85" s="20"/>
      <c r="HJ85" s="20"/>
      <c r="HK85" s="20"/>
      <c r="HL85" s="20"/>
      <c r="HM85" s="20"/>
      <c r="HN85" s="20"/>
      <c r="HO85" s="20"/>
      <c r="HP85" s="20"/>
      <c r="HQ85" s="20"/>
      <c r="HR85" s="20"/>
      <c r="HS85" s="20"/>
      <c r="HT85" s="20"/>
      <c r="HU85" s="20"/>
      <c r="HV85" s="20"/>
      <c r="HW85" s="20"/>
      <c r="HX85" s="20"/>
      <c r="HY85" s="20"/>
      <c r="HZ85" s="20"/>
      <c r="IA85" s="20"/>
      <c r="IB85" s="20"/>
      <c r="IC85" s="20"/>
      <c r="ID85" s="20"/>
      <c r="IE85" s="20"/>
      <c r="IF85" s="20"/>
      <c r="IG85" s="20"/>
      <c r="IH85" s="20"/>
    </row>
    <row r="86" spans="1:242" ht="19.5" customHeight="1" x14ac:dyDescent="0.2">
      <c r="A86" s="37"/>
      <c r="B86" s="37"/>
      <c r="C86" s="37"/>
      <c r="D86" s="37"/>
      <c r="E86" s="37"/>
      <c r="F86" s="191"/>
      <c r="G86" s="527"/>
      <c r="H86" s="20"/>
      <c r="I86" s="223"/>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c r="CJ86" s="20"/>
      <c r="CK86" s="20"/>
      <c r="CL86" s="20"/>
      <c r="CM86" s="20"/>
      <c r="CN86" s="20"/>
      <c r="CO86" s="20"/>
      <c r="CP86" s="20"/>
      <c r="CQ86" s="20"/>
      <c r="CR86" s="20"/>
      <c r="CS86" s="20"/>
      <c r="CT86" s="20"/>
      <c r="CU86" s="20"/>
      <c r="CV86" s="20"/>
      <c r="CW86" s="20"/>
      <c r="CX86" s="20"/>
      <c r="CY86" s="20"/>
      <c r="CZ86" s="20"/>
      <c r="DA86" s="20"/>
      <c r="DB86" s="20"/>
      <c r="DC86" s="20"/>
      <c r="DD86" s="20"/>
      <c r="DE86" s="20"/>
      <c r="DF86" s="20"/>
      <c r="DG86" s="20"/>
      <c r="DH86" s="20"/>
      <c r="DI86" s="20"/>
      <c r="DJ86" s="20"/>
      <c r="DK86" s="20"/>
      <c r="DL86" s="20"/>
      <c r="DM86" s="20"/>
      <c r="DN86" s="20"/>
      <c r="DO86" s="20"/>
      <c r="DP86" s="20"/>
      <c r="DQ86" s="20"/>
      <c r="DR86" s="20"/>
      <c r="DS86" s="20"/>
      <c r="DT86" s="20"/>
      <c r="DU86" s="20"/>
      <c r="DV86" s="20"/>
      <c r="DW86" s="20"/>
      <c r="DX86" s="20"/>
      <c r="DY86" s="20"/>
      <c r="DZ86" s="20"/>
      <c r="EA86" s="20"/>
      <c r="EB86" s="20"/>
      <c r="EC86" s="20"/>
      <c r="ED86" s="20"/>
      <c r="EE86" s="20"/>
      <c r="EF86" s="20"/>
      <c r="EG86" s="20"/>
      <c r="EH86" s="20"/>
      <c r="EI86" s="20"/>
      <c r="EJ86" s="20"/>
      <c r="EK86" s="20"/>
      <c r="EL86" s="20"/>
      <c r="EM86" s="20"/>
      <c r="EN86" s="20"/>
      <c r="EO86" s="20"/>
      <c r="EP86" s="20"/>
      <c r="EQ86" s="20"/>
      <c r="ER86" s="20"/>
      <c r="ES86" s="20"/>
      <c r="ET86" s="20"/>
      <c r="EU86" s="20"/>
      <c r="EV86" s="20"/>
      <c r="EW86" s="20"/>
      <c r="EX86" s="20"/>
      <c r="EY86" s="20"/>
      <c r="EZ86" s="20"/>
      <c r="FA86" s="20"/>
      <c r="FB86" s="20"/>
      <c r="FC86" s="20"/>
      <c r="FD86" s="20"/>
      <c r="FE86" s="20"/>
      <c r="FF86" s="20"/>
      <c r="FG86" s="20"/>
      <c r="FH86" s="20"/>
      <c r="FI86" s="20"/>
      <c r="FJ86" s="20"/>
      <c r="FK86" s="20"/>
      <c r="FL86" s="20"/>
      <c r="FM86" s="20"/>
      <c r="FN86" s="20"/>
      <c r="FO86" s="20"/>
      <c r="FP86" s="20"/>
      <c r="FQ86" s="20"/>
      <c r="FR86" s="20"/>
      <c r="FS86" s="20"/>
      <c r="FT86" s="20"/>
      <c r="FU86" s="20"/>
      <c r="FV86" s="20"/>
      <c r="FW86" s="20"/>
      <c r="FX86" s="20"/>
      <c r="FY86" s="20"/>
      <c r="FZ86" s="20"/>
      <c r="GA86" s="20"/>
      <c r="GB86" s="20"/>
      <c r="GC86" s="20"/>
      <c r="GD86" s="20"/>
      <c r="GE86" s="20"/>
      <c r="GF86" s="20"/>
      <c r="GG86" s="20"/>
      <c r="GH86" s="20"/>
      <c r="GI86" s="20"/>
      <c r="GJ86" s="20"/>
      <c r="GK86" s="20"/>
      <c r="GL86" s="20"/>
      <c r="GM86" s="20"/>
      <c r="GN86" s="20"/>
      <c r="GO86" s="20"/>
      <c r="GP86" s="20"/>
      <c r="GQ86" s="20"/>
      <c r="GR86" s="20"/>
      <c r="GS86" s="20"/>
      <c r="GT86" s="20"/>
      <c r="GU86" s="20"/>
      <c r="GV86" s="20"/>
      <c r="GW86" s="20"/>
      <c r="GX86" s="20"/>
      <c r="GY86" s="20"/>
      <c r="GZ86" s="20"/>
      <c r="HA86" s="20"/>
      <c r="HB86" s="20"/>
      <c r="HC86" s="20"/>
      <c r="HD86" s="20"/>
      <c r="HE86" s="20"/>
      <c r="HF86" s="20"/>
      <c r="HG86" s="20"/>
      <c r="HH86" s="20"/>
      <c r="HI86" s="20"/>
      <c r="HJ86" s="20"/>
      <c r="HK86" s="20"/>
      <c r="HL86" s="20"/>
      <c r="HM86" s="20"/>
      <c r="HN86" s="20"/>
      <c r="HO86" s="20"/>
      <c r="HP86" s="20"/>
      <c r="HQ86" s="20"/>
      <c r="HR86" s="20"/>
      <c r="HS86" s="20"/>
      <c r="HT86" s="20"/>
      <c r="HU86" s="20"/>
      <c r="HV86" s="20"/>
      <c r="HW86" s="20"/>
      <c r="HX86" s="20"/>
      <c r="HY86" s="20"/>
      <c r="HZ86" s="20"/>
      <c r="IA86" s="20"/>
      <c r="IB86" s="20"/>
      <c r="IC86" s="20"/>
      <c r="ID86" s="20"/>
      <c r="IE86" s="20"/>
      <c r="IF86" s="20"/>
      <c r="IG86" s="20"/>
      <c r="IH86" s="20"/>
    </row>
    <row r="87" spans="1:242" x14ac:dyDescent="0.2">
      <c r="A87" s="37"/>
      <c r="B87" s="37"/>
      <c r="C87" s="37"/>
      <c r="D87" s="37"/>
      <c r="E87" s="37"/>
      <c r="F87" s="191"/>
      <c r="G87" s="526"/>
      <c r="H87" s="223"/>
      <c r="I87" s="223"/>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c r="CN87" s="20"/>
      <c r="CO87" s="20"/>
      <c r="CP87" s="20"/>
      <c r="CQ87" s="20"/>
      <c r="CR87" s="20"/>
      <c r="CS87" s="20"/>
      <c r="CT87" s="20"/>
      <c r="CU87" s="20"/>
      <c r="CV87" s="20"/>
      <c r="CW87" s="20"/>
      <c r="CX87" s="20"/>
      <c r="CY87" s="20"/>
      <c r="CZ87" s="20"/>
      <c r="DA87" s="20"/>
      <c r="DB87" s="20"/>
      <c r="DC87" s="20"/>
      <c r="DD87" s="20"/>
      <c r="DE87" s="20"/>
      <c r="DF87" s="20"/>
      <c r="DG87" s="20"/>
      <c r="DH87" s="20"/>
      <c r="DI87" s="20"/>
      <c r="DJ87" s="20"/>
      <c r="DK87" s="20"/>
      <c r="DL87" s="20"/>
      <c r="DM87" s="20"/>
      <c r="DN87" s="20"/>
      <c r="DO87" s="20"/>
      <c r="DP87" s="20"/>
      <c r="DQ87" s="20"/>
      <c r="DR87" s="20"/>
      <c r="DS87" s="20"/>
      <c r="DT87" s="20"/>
      <c r="DU87" s="20"/>
      <c r="DV87" s="20"/>
      <c r="DW87" s="20"/>
      <c r="DX87" s="20"/>
      <c r="DY87" s="20"/>
      <c r="DZ87" s="20"/>
      <c r="EA87" s="20"/>
      <c r="EB87" s="20"/>
      <c r="EC87" s="20"/>
      <c r="ED87" s="20"/>
      <c r="EE87" s="20"/>
      <c r="EF87" s="20"/>
      <c r="EG87" s="20"/>
      <c r="EH87" s="20"/>
      <c r="EI87" s="20"/>
      <c r="EJ87" s="20"/>
      <c r="EK87" s="20"/>
      <c r="EL87" s="20"/>
      <c r="EM87" s="20"/>
      <c r="EN87" s="20"/>
      <c r="EO87" s="20"/>
      <c r="EP87" s="20"/>
      <c r="EQ87" s="20"/>
      <c r="ER87" s="20"/>
      <c r="ES87" s="20"/>
      <c r="ET87" s="20"/>
      <c r="EU87" s="20"/>
      <c r="EV87" s="20"/>
      <c r="EW87" s="20"/>
      <c r="EX87" s="20"/>
      <c r="EY87" s="20"/>
      <c r="EZ87" s="20"/>
      <c r="FA87" s="20"/>
      <c r="FB87" s="20"/>
      <c r="FC87" s="20"/>
      <c r="FD87" s="20"/>
      <c r="FE87" s="20"/>
      <c r="FF87" s="20"/>
      <c r="FG87" s="20"/>
      <c r="FH87" s="20"/>
      <c r="FI87" s="20"/>
      <c r="FJ87" s="20"/>
      <c r="FK87" s="20"/>
      <c r="FL87" s="20"/>
      <c r="FM87" s="20"/>
      <c r="FN87" s="20"/>
      <c r="FO87" s="20"/>
      <c r="FP87" s="20"/>
      <c r="FQ87" s="20"/>
      <c r="FR87" s="20"/>
      <c r="FS87" s="20"/>
      <c r="FT87" s="20"/>
      <c r="FU87" s="20"/>
      <c r="FV87" s="20"/>
      <c r="FW87" s="20"/>
      <c r="FX87" s="20"/>
      <c r="FY87" s="20"/>
      <c r="FZ87" s="20"/>
      <c r="GA87" s="20"/>
      <c r="GB87" s="20"/>
      <c r="GC87" s="20"/>
      <c r="GD87" s="20"/>
      <c r="GE87" s="20"/>
      <c r="GF87" s="20"/>
      <c r="GG87" s="20"/>
      <c r="GH87" s="20"/>
      <c r="GI87" s="20"/>
      <c r="GJ87" s="20"/>
      <c r="GK87" s="20"/>
      <c r="GL87" s="20"/>
      <c r="GM87" s="20"/>
      <c r="GN87" s="20"/>
      <c r="GO87" s="20"/>
      <c r="GP87" s="20"/>
      <c r="GQ87" s="20"/>
      <c r="GR87" s="20"/>
      <c r="GS87" s="20"/>
      <c r="GT87" s="20"/>
      <c r="GU87" s="20"/>
      <c r="GV87" s="20"/>
      <c r="GW87" s="20"/>
      <c r="GX87" s="20"/>
      <c r="GY87" s="20"/>
      <c r="GZ87" s="20"/>
      <c r="HA87" s="20"/>
      <c r="HB87" s="20"/>
      <c r="HC87" s="20"/>
      <c r="HD87" s="20"/>
      <c r="HE87" s="20"/>
      <c r="HF87" s="20"/>
      <c r="HG87" s="20"/>
      <c r="HH87" s="20"/>
      <c r="HI87" s="20"/>
      <c r="HJ87" s="20"/>
      <c r="HK87" s="20"/>
      <c r="HL87" s="20"/>
      <c r="HM87" s="20"/>
      <c r="HN87" s="20"/>
      <c r="HO87" s="20"/>
      <c r="HP87" s="20"/>
      <c r="HQ87" s="20"/>
      <c r="HR87" s="20"/>
      <c r="HS87" s="20"/>
      <c r="HT87" s="20"/>
      <c r="HU87" s="20"/>
      <c r="HV87" s="20"/>
      <c r="HW87" s="20"/>
      <c r="HX87" s="20"/>
      <c r="HY87" s="20"/>
      <c r="HZ87" s="20"/>
      <c r="IA87" s="20"/>
      <c r="IB87" s="20"/>
      <c r="IC87" s="20"/>
      <c r="ID87" s="20"/>
      <c r="IE87" s="20"/>
      <c r="IF87" s="20"/>
      <c r="IG87" s="20"/>
      <c r="IH87" s="20"/>
    </row>
    <row r="88" spans="1:242" x14ac:dyDescent="0.2">
      <c r="A88" s="37"/>
      <c r="B88" s="37"/>
      <c r="C88" s="37"/>
      <c r="D88" s="37"/>
      <c r="E88" s="37"/>
      <c r="F88" s="191"/>
      <c r="G88" s="526"/>
      <c r="H88" s="223"/>
      <c r="I88" s="223"/>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c r="BN88" s="20"/>
      <c r="BO88" s="20"/>
      <c r="BP88" s="20"/>
      <c r="BQ88" s="20"/>
      <c r="BR88" s="20"/>
      <c r="BS88" s="20"/>
      <c r="BT88" s="20"/>
      <c r="BU88" s="20"/>
      <c r="BV88" s="20"/>
      <c r="BW88" s="20"/>
      <c r="BX88" s="20"/>
      <c r="BY88" s="20"/>
      <c r="BZ88" s="20"/>
      <c r="CA88" s="20"/>
      <c r="CB88" s="20"/>
      <c r="CC88" s="20"/>
      <c r="CD88" s="20"/>
      <c r="CE88" s="20"/>
      <c r="CF88" s="20"/>
      <c r="CG88" s="20"/>
      <c r="CH88" s="20"/>
      <c r="CI88" s="20"/>
      <c r="CJ88" s="20"/>
      <c r="CK88" s="20"/>
      <c r="CL88" s="20"/>
      <c r="CM88" s="20"/>
      <c r="CN88" s="20"/>
      <c r="CO88" s="20"/>
      <c r="CP88" s="20"/>
      <c r="CQ88" s="20"/>
      <c r="CR88" s="20"/>
      <c r="CS88" s="20"/>
      <c r="CT88" s="20"/>
      <c r="CU88" s="20"/>
      <c r="CV88" s="20"/>
      <c r="CW88" s="20"/>
      <c r="CX88" s="20"/>
      <c r="CY88" s="20"/>
      <c r="CZ88" s="20"/>
      <c r="DA88" s="20"/>
      <c r="DB88" s="20"/>
      <c r="DC88" s="20"/>
      <c r="DD88" s="20"/>
      <c r="DE88" s="20"/>
      <c r="DF88" s="20"/>
      <c r="DG88" s="20"/>
      <c r="DH88" s="20"/>
      <c r="DI88" s="20"/>
      <c r="DJ88" s="20"/>
      <c r="DK88" s="20"/>
      <c r="DL88" s="20"/>
      <c r="DM88" s="20"/>
      <c r="DN88" s="20"/>
      <c r="DO88" s="20"/>
      <c r="DP88" s="20"/>
      <c r="DQ88" s="20"/>
      <c r="DR88" s="20"/>
      <c r="DS88" s="20"/>
      <c r="DT88" s="20"/>
      <c r="DU88" s="20"/>
      <c r="DV88" s="20"/>
      <c r="DW88" s="20"/>
      <c r="DX88" s="20"/>
      <c r="DY88" s="20"/>
      <c r="DZ88" s="20"/>
      <c r="EA88" s="20"/>
      <c r="EB88" s="20"/>
      <c r="EC88" s="20"/>
      <c r="ED88" s="20"/>
      <c r="EE88" s="20"/>
      <c r="EF88" s="20"/>
      <c r="EG88" s="20"/>
      <c r="EH88" s="20"/>
      <c r="EI88" s="20"/>
      <c r="EJ88" s="20"/>
      <c r="EK88" s="20"/>
      <c r="EL88" s="20"/>
      <c r="EM88" s="20"/>
      <c r="EN88" s="20"/>
      <c r="EO88" s="20"/>
      <c r="EP88" s="20"/>
      <c r="EQ88" s="20"/>
      <c r="ER88" s="20"/>
      <c r="ES88" s="20"/>
      <c r="ET88" s="20"/>
      <c r="EU88" s="20"/>
      <c r="EV88" s="20"/>
      <c r="EW88" s="20"/>
      <c r="EX88" s="20"/>
      <c r="EY88" s="20"/>
      <c r="EZ88" s="20"/>
      <c r="FA88" s="20"/>
      <c r="FB88" s="20"/>
      <c r="FC88" s="20"/>
      <c r="FD88" s="20"/>
      <c r="FE88" s="20"/>
      <c r="FF88" s="20"/>
      <c r="FG88" s="20"/>
      <c r="FH88" s="20"/>
      <c r="FI88" s="20"/>
      <c r="FJ88" s="20"/>
      <c r="FK88" s="20"/>
      <c r="FL88" s="20"/>
      <c r="FM88" s="20"/>
      <c r="FN88" s="20"/>
      <c r="FO88" s="20"/>
      <c r="FP88" s="20"/>
      <c r="FQ88" s="20"/>
      <c r="FR88" s="20"/>
      <c r="FS88" s="20"/>
      <c r="FT88" s="20"/>
      <c r="FU88" s="20"/>
      <c r="FV88" s="20"/>
      <c r="FW88" s="20"/>
      <c r="FX88" s="20"/>
      <c r="FY88" s="20"/>
      <c r="FZ88" s="20"/>
      <c r="GA88" s="20"/>
      <c r="GB88" s="20"/>
      <c r="GC88" s="20"/>
      <c r="GD88" s="20"/>
      <c r="GE88" s="20"/>
      <c r="GF88" s="20"/>
      <c r="GG88" s="20"/>
      <c r="GH88" s="20"/>
      <c r="GI88" s="20"/>
      <c r="GJ88" s="20"/>
      <c r="GK88" s="20"/>
      <c r="GL88" s="20"/>
      <c r="GM88" s="20"/>
      <c r="GN88" s="20"/>
      <c r="GO88" s="20"/>
      <c r="GP88" s="20"/>
      <c r="GQ88" s="20"/>
      <c r="GR88" s="20"/>
      <c r="GS88" s="20"/>
      <c r="GT88" s="20"/>
      <c r="GU88" s="20"/>
      <c r="GV88" s="20"/>
      <c r="GW88" s="20"/>
      <c r="GX88" s="20"/>
      <c r="GY88" s="20"/>
      <c r="GZ88" s="20"/>
      <c r="HA88" s="20"/>
      <c r="HB88" s="20"/>
      <c r="HC88" s="20"/>
      <c r="HD88" s="20"/>
      <c r="HE88" s="20"/>
      <c r="HF88" s="20"/>
      <c r="HG88" s="20"/>
      <c r="HH88" s="20"/>
      <c r="HI88" s="20"/>
      <c r="HJ88" s="20"/>
      <c r="HK88" s="20"/>
      <c r="HL88" s="20"/>
      <c r="HM88" s="20"/>
      <c r="HN88" s="20"/>
      <c r="HO88" s="20"/>
      <c r="HP88" s="20"/>
      <c r="HQ88" s="20"/>
      <c r="HR88" s="20"/>
      <c r="HS88" s="20"/>
      <c r="HT88" s="20"/>
      <c r="HU88" s="20"/>
      <c r="HV88" s="20"/>
      <c r="HW88" s="20"/>
      <c r="HX88" s="20"/>
      <c r="HY88" s="20"/>
      <c r="HZ88" s="20"/>
      <c r="IA88" s="20"/>
      <c r="IB88" s="20"/>
      <c r="IC88" s="20"/>
      <c r="ID88" s="20"/>
      <c r="IE88" s="20"/>
      <c r="IF88" s="20"/>
      <c r="IG88" s="20"/>
      <c r="IH88" s="20"/>
    </row>
    <row r="89" spans="1:242" x14ac:dyDescent="0.2">
      <c r="A89" s="37"/>
      <c r="B89" s="37"/>
      <c r="C89" s="37"/>
      <c r="D89" s="37"/>
      <c r="E89" s="37"/>
      <c r="F89" s="191"/>
      <c r="G89" s="526"/>
      <c r="H89" s="223"/>
      <c r="I89" s="223"/>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c r="BN89" s="20"/>
      <c r="BO89" s="20"/>
      <c r="BP89" s="20"/>
      <c r="BQ89" s="20"/>
      <c r="BR89" s="20"/>
      <c r="BS89" s="20"/>
      <c r="BT89" s="20"/>
      <c r="BU89" s="20"/>
      <c r="BV89" s="20"/>
      <c r="BW89" s="20"/>
      <c r="BX89" s="20"/>
      <c r="BY89" s="20"/>
      <c r="BZ89" s="20"/>
      <c r="CA89" s="20"/>
      <c r="CB89" s="20"/>
      <c r="CC89" s="20"/>
      <c r="CD89" s="20"/>
      <c r="CE89" s="20"/>
      <c r="CF89" s="20"/>
      <c r="CG89" s="20"/>
      <c r="CH89" s="20"/>
      <c r="CI89" s="20"/>
      <c r="CJ89" s="20"/>
      <c r="CK89" s="20"/>
      <c r="CL89" s="20"/>
      <c r="CM89" s="20"/>
      <c r="CN89" s="20"/>
      <c r="CO89" s="20"/>
      <c r="CP89" s="20"/>
      <c r="CQ89" s="20"/>
      <c r="CR89" s="20"/>
      <c r="CS89" s="20"/>
      <c r="CT89" s="20"/>
      <c r="CU89" s="20"/>
      <c r="CV89" s="20"/>
      <c r="CW89" s="20"/>
      <c r="CX89" s="20"/>
      <c r="CY89" s="20"/>
      <c r="CZ89" s="20"/>
      <c r="DA89" s="20"/>
      <c r="DB89" s="20"/>
      <c r="DC89" s="20"/>
      <c r="DD89" s="20"/>
      <c r="DE89" s="20"/>
      <c r="DF89" s="20"/>
      <c r="DG89" s="20"/>
      <c r="DH89" s="20"/>
      <c r="DI89" s="20"/>
      <c r="DJ89" s="20"/>
      <c r="DK89" s="20"/>
      <c r="DL89" s="20"/>
      <c r="DM89" s="20"/>
      <c r="DN89" s="20"/>
      <c r="DO89" s="20"/>
      <c r="DP89" s="20"/>
      <c r="DQ89" s="20"/>
      <c r="DR89" s="20"/>
      <c r="DS89" s="20"/>
      <c r="DT89" s="20"/>
      <c r="DU89" s="20"/>
      <c r="DV89" s="20"/>
      <c r="DW89" s="20"/>
      <c r="DX89" s="20"/>
      <c r="DY89" s="20"/>
      <c r="DZ89" s="20"/>
      <c r="EA89" s="20"/>
      <c r="EB89" s="20"/>
      <c r="EC89" s="20"/>
      <c r="ED89" s="20"/>
      <c r="EE89" s="20"/>
      <c r="EF89" s="20"/>
      <c r="EG89" s="20"/>
      <c r="EH89" s="20"/>
      <c r="EI89" s="20"/>
      <c r="EJ89" s="20"/>
      <c r="EK89" s="20"/>
      <c r="EL89" s="20"/>
      <c r="EM89" s="20"/>
      <c r="EN89" s="20"/>
      <c r="EO89" s="20"/>
      <c r="EP89" s="20"/>
      <c r="EQ89" s="20"/>
      <c r="ER89" s="20"/>
      <c r="ES89" s="20"/>
      <c r="ET89" s="20"/>
      <c r="EU89" s="20"/>
      <c r="EV89" s="20"/>
      <c r="EW89" s="20"/>
      <c r="EX89" s="20"/>
      <c r="EY89" s="20"/>
      <c r="EZ89" s="20"/>
      <c r="FA89" s="20"/>
      <c r="FB89" s="20"/>
      <c r="FC89" s="20"/>
      <c r="FD89" s="20"/>
      <c r="FE89" s="20"/>
      <c r="FF89" s="20"/>
      <c r="FG89" s="20"/>
      <c r="FH89" s="20"/>
      <c r="FI89" s="20"/>
      <c r="FJ89" s="20"/>
      <c r="FK89" s="20"/>
      <c r="FL89" s="20"/>
      <c r="FM89" s="20"/>
      <c r="FN89" s="20"/>
      <c r="FO89" s="20"/>
      <c r="FP89" s="20"/>
      <c r="FQ89" s="20"/>
      <c r="FR89" s="20"/>
      <c r="FS89" s="20"/>
      <c r="FT89" s="20"/>
      <c r="FU89" s="20"/>
      <c r="FV89" s="20"/>
      <c r="FW89" s="20"/>
      <c r="FX89" s="20"/>
      <c r="FY89" s="20"/>
      <c r="FZ89" s="20"/>
      <c r="GA89" s="20"/>
      <c r="GB89" s="20"/>
      <c r="GC89" s="20"/>
      <c r="GD89" s="20"/>
      <c r="GE89" s="20"/>
      <c r="GF89" s="20"/>
      <c r="GG89" s="20"/>
      <c r="GH89" s="20"/>
      <c r="GI89" s="20"/>
      <c r="GJ89" s="20"/>
      <c r="GK89" s="20"/>
      <c r="GL89" s="20"/>
      <c r="GM89" s="20"/>
      <c r="GN89" s="20"/>
      <c r="GO89" s="20"/>
      <c r="GP89" s="20"/>
      <c r="GQ89" s="20"/>
      <c r="GR89" s="20"/>
      <c r="GS89" s="20"/>
      <c r="GT89" s="20"/>
      <c r="GU89" s="20"/>
      <c r="GV89" s="20"/>
      <c r="GW89" s="20"/>
      <c r="GX89" s="20"/>
      <c r="GY89" s="20"/>
      <c r="GZ89" s="20"/>
      <c r="HA89" s="20"/>
      <c r="HB89" s="20"/>
      <c r="HC89" s="20"/>
      <c r="HD89" s="20"/>
      <c r="HE89" s="20"/>
      <c r="HF89" s="20"/>
      <c r="HG89" s="20"/>
      <c r="HH89" s="20"/>
      <c r="HI89" s="20"/>
      <c r="HJ89" s="20"/>
      <c r="HK89" s="20"/>
      <c r="HL89" s="20"/>
      <c r="HM89" s="20"/>
      <c r="HN89" s="20"/>
      <c r="HO89" s="20"/>
      <c r="HP89" s="20"/>
      <c r="HQ89" s="20"/>
      <c r="HR89" s="20"/>
      <c r="HS89" s="20"/>
      <c r="HT89" s="20"/>
      <c r="HU89" s="20"/>
      <c r="HV89" s="20"/>
      <c r="HW89" s="20"/>
      <c r="HX89" s="20"/>
      <c r="HY89" s="20"/>
      <c r="HZ89" s="20"/>
      <c r="IA89" s="20"/>
      <c r="IB89" s="20"/>
      <c r="IC89" s="20"/>
      <c r="ID89" s="20"/>
      <c r="IE89" s="20"/>
      <c r="IF89" s="20"/>
      <c r="IG89" s="20"/>
      <c r="IH89" s="20"/>
    </row>
    <row r="90" spans="1:242" x14ac:dyDescent="0.2">
      <c r="A90" s="37"/>
      <c r="B90" s="37"/>
      <c r="C90" s="37"/>
      <c r="G90" s="273"/>
      <c r="H90" s="273"/>
      <c r="I90" s="273"/>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c r="BT90" s="20"/>
      <c r="BU90" s="20"/>
      <c r="BV90" s="20"/>
      <c r="BW90" s="20"/>
      <c r="BX90" s="20"/>
      <c r="BY90" s="20"/>
      <c r="BZ90" s="20"/>
      <c r="CA90" s="20"/>
      <c r="CB90" s="20"/>
      <c r="CC90" s="20"/>
      <c r="CD90" s="20"/>
      <c r="CE90" s="20"/>
      <c r="CF90" s="20"/>
      <c r="CG90" s="20"/>
      <c r="CH90" s="20"/>
      <c r="CI90" s="20"/>
      <c r="CJ90" s="20"/>
      <c r="CK90" s="20"/>
      <c r="CL90" s="20"/>
      <c r="CM90" s="20"/>
      <c r="CN90" s="20"/>
      <c r="CO90" s="20"/>
      <c r="CP90" s="20"/>
      <c r="CQ90" s="20"/>
      <c r="CR90" s="20"/>
      <c r="CS90" s="20"/>
      <c r="CT90" s="20"/>
      <c r="CU90" s="20"/>
      <c r="CV90" s="20"/>
      <c r="CW90" s="20"/>
      <c r="CX90" s="20"/>
      <c r="CY90" s="20"/>
      <c r="CZ90" s="20"/>
      <c r="DA90" s="20"/>
      <c r="DB90" s="20"/>
      <c r="DC90" s="20"/>
      <c r="DD90" s="20"/>
      <c r="DE90" s="20"/>
      <c r="DF90" s="20"/>
      <c r="DG90" s="20"/>
      <c r="DH90" s="20"/>
      <c r="DI90" s="20"/>
      <c r="DJ90" s="20"/>
      <c r="DK90" s="20"/>
      <c r="DL90" s="20"/>
      <c r="DM90" s="20"/>
      <c r="DN90" s="20"/>
      <c r="DO90" s="20"/>
      <c r="DP90" s="20"/>
      <c r="DQ90" s="20"/>
      <c r="DR90" s="20"/>
      <c r="DS90" s="20"/>
      <c r="DT90" s="20"/>
      <c r="DU90" s="20"/>
      <c r="DV90" s="20"/>
      <c r="DW90" s="20"/>
      <c r="DX90" s="20"/>
      <c r="DY90" s="20"/>
      <c r="DZ90" s="20"/>
      <c r="EA90" s="20"/>
      <c r="EB90" s="20"/>
      <c r="EC90" s="20"/>
      <c r="ED90" s="20"/>
      <c r="EE90" s="20"/>
      <c r="EF90" s="20"/>
      <c r="EG90" s="20"/>
      <c r="EH90" s="20"/>
      <c r="EI90" s="20"/>
      <c r="EJ90" s="20"/>
      <c r="EK90" s="20"/>
      <c r="EL90" s="20"/>
      <c r="EM90" s="20"/>
      <c r="EN90" s="20"/>
      <c r="EO90" s="20"/>
      <c r="EP90" s="20"/>
      <c r="EQ90" s="20"/>
      <c r="ER90" s="20"/>
      <c r="ES90" s="20"/>
      <c r="ET90" s="20"/>
      <c r="EU90" s="20"/>
      <c r="EV90" s="20"/>
      <c r="EW90" s="20"/>
      <c r="EX90" s="20"/>
      <c r="EY90" s="20"/>
      <c r="EZ90" s="20"/>
      <c r="FA90" s="20"/>
      <c r="FB90" s="20"/>
      <c r="FC90" s="20"/>
      <c r="FD90" s="20"/>
      <c r="FE90" s="20"/>
      <c r="FF90" s="20"/>
      <c r="FG90" s="20"/>
      <c r="FH90" s="20"/>
      <c r="FI90" s="20"/>
      <c r="FJ90" s="20"/>
      <c r="FK90" s="20"/>
      <c r="FL90" s="20"/>
      <c r="FM90" s="20"/>
      <c r="FN90" s="20"/>
      <c r="FO90" s="20"/>
      <c r="FP90" s="20"/>
      <c r="FQ90" s="20"/>
      <c r="FR90" s="20"/>
      <c r="FS90" s="20"/>
      <c r="FT90" s="20"/>
      <c r="FU90" s="20"/>
      <c r="FV90" s="20"/>
      <c r="FW90" s="20"/>
      <c r="FX90" s="20"/>
      <c r="FY90" s="20"/>
      <c r="FZ90" s="20"/>
      <c r="GA90" s="20"/>
      <c r="GB90" s="20"/>
      <c r="GC90" s="20"/>
      <c r="GD90" s="20"/>
      <c r="GE90" s="20"/>
      <c r="GF90" s="20"/>
      <c r="GG90" s="20"/>
      <c r="GH90" s="20"/>
      <c r="GI90" s="20"/>
      <c r="GJ90" s="20"/>
      <c r="GK90" s="20"/>
      <c r="GL90" s="20"/>
      <c r="GM90" s="20"/>
      <c r="GN90" s="20"/>
      <c r="GO90" s="20"/>
      <c r="GP90" s="20"/>
      <c r="GQ90" s="20"/>
      <c r="GR90" s="20"/>
      <c r="GS90" s="20"/>
      <c r="GT90" s="20"/>
      <c r="GU90" s="20"/>
      <c r="GV90" s="20"/>
      <c r="GW90" s="20"/>
      <c r="GX90" s="20"/>
      <c r="GY90" s="20"/>
      <c r="GZ90" s="20"/>
      <c r="HA90" s="20"/>
      <c r="HB90" s="20"/>
      <c r="HC90" s="20"/>
      <c r="HD90" s="20"/>
      <c r="HE90" s="20"/>
      <c r="HF90" s="20"/>
      <c r="HG90" s="20"/>
      <c r="HH90" s="20"/>
      <c r="HI90" s="20"/>
      <c r="HJ90" s="20"/>
      <c r="HK90" s="20"/>
      <c r="HL90" s="20"/>
      <c r="HM90" s="20"/>
      <c r="HN90" s="20"/>
      <c r="HO90" s="20"/>
      <c r="HP90" s="20"/>
      <c r="HQ90" s="20"/>
      <c r="HR90" s="20"/>
      <c r="HS90" s="20"/>
      <c r="HT90" s="20"/>
      <c r="HU90" s="20"/>
      <c r="HV90" s="20"/>
      <c r="HW90" s="20"/>
      <c r="HX90" s="20"/>
      <c r="HY90" s="20"/>
      <c r="HZ90" s="20"/>
      <c r="IA90" s="20"/>
      <c r="IB90" s="20"/>
      <c r="IC90" s="20"/>
      <c r="ID90" s="20"/>
      <c r="IE90" s="20"/>
      <c r="IF90" s="20"/>
      <c r="IG90" s="20"/>
      <c r="IH90" s="20"/>
    </row>
    <row r="91" spans="1:242" x14ac:dyDescent="0.2">
      <c r="A91" s="37"/>
      <c r="B91" s="37"/>
      <c r="C91" s="37"/>
      <c r="G91" s="274" t="s">
        <v>133</v>
      </c>
      <c r="H91" s="274"/>
      <c r="I91" s="274"/>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c r="AN91" s="20"/>
      <c r="AO91" s="20"/>
      <c r="AP91" s="20"/>
      <c r="AQ91" s="20"/>
      <c r="AR91" s="20"/>
      <c r="AS91" s="20"/>
      <c r="AT91" s="20"/>
      <c r="AU91" s="20"/>
      <c r="AV91" s="20"/>
      <c r="AW91" s="20"/>
      <c r="AX91" s="20"/>
      <c r="AY91" s="20"/>
      <c r="AZ91" s="20"/>
      <c r="BA91" s="20"/>
      <c r="BB91" s="20"/>
      <c r="BC91" s="20"/>
      <c r="BD91" s="20"/>
      <c r="BE91" s="20"/>
      <c r="BF91" s="20"/>
      <c r="BG91" s="20"/>
      <c r="BH91" s="20"/>
      <c r="BI91" s="20"/>
      <c r="BJ91" s="20"/>
      <c r="BK91" s="20"/>
      <c r="BL91" s="20"/>
      <c r="BM91" s="20"/>
      <c r="BN91" s="20"/>
      <c r="BO91" s="20"/>
      <c r="BP91" s="20"/>
      <c r="BQ91" s="20"/>
      <c r="BR91" s="20"/>
      <c r="BS91" s="20"/>
      <c r="BT91" s="20"/>
      <c r="BU91" s="20"/>
      <c r="BV91" s="20"/>
      <c r="BW91" s="20"/>
      <c r="BX91" s="20"/>
      <c r="BY91" s="20"/>
      <c r="BZ91" s="20"/>
      <c r="CA91" s="20"/>
      <c r="CB91" s="20"/>
      <c r="CC91" s="20"/>
      <c r="CD91" s="20"/>
      <c r="CE91" s="20"/>
      <c r="CF91" s="20"/>
      <c r="CG91" s="20"/>
      <c r="CH91" s="20"/>
      <c r="CI91" s="20"/>
      <c r="CJ91" s="20"/>
      <c r="CK91" s="20"/>
      <c r="CL91" s="20"/>
      <c r="CM91" s="20"/>
      <c r="CN91" s="20"/>
      <c r="CO91" s="20"/>
      <c r="CP91" s="20"/>
      <c r="CQ91" s="20"/>
      <c r="CR91" s="20"/>
      <c r="CS91" s="20"/>
      <c r="CT91" s="20"/>
      <c r="CU91" s="20"/>
      <c r="CV91" s="20"/>
      <c r="CW91" s="20"/>
      <c r="CX91" s="20"/>
      <c r="CY91" s="20"/>
      <c r="CZ91" s="20"/>
      <c r="DA91" s="20"/>
      <c r="DB91" s="20"/>
      <c r="DC91" s="20"/>
      <c r="DD91" s="20"/>
      <c r="DE91" s="20"/>
      <c r="DF91" s="20"/>
      <c r="DG91" s="20"/>
      <c r="DH91" s="20"/>
      <c r="DI91" s="20"/>
      <c r="DJ91" s="20"/>
      <c r="DK91" s="20"/>
      <c r="DL91" s="20"/>
      <c r="DM91" s="20"/>
      <c r="DN91" s="20"/>
      <c r="DO91" s="20"/>
      <c r="DP91" s="20"/>
      <c r="DQ91" s="20"/>
      <c r="DR91" s="20"/>
      <c r="DS91" s="20"/>
      <c r="DT91" s="20"/>
      <c r="DU91" s="20"/>
      <c r="DV91" s="20"/>
      <c r="DW91" s="20"/>
      <c r="DX91" s="20"/>
      <c r="DY91" s="20"/>
      <c r="DZ91" s="20"/>
      <c r="EA91" s="20"/>
      <c r="EB91" s="20"/>
      <c r="EC91" s="20"/>
      <c r="ED91" s="20"/>
      <c r="EE91" s="20"/>
      <c r="EF91" s="20"/>
      <c r="EG91" s="20"/>
      <c r="EH91" s="20"/>
      <c r="EI91" s="20"/>
      <c r="EJ91" s="20"/>
      <c r="EK91" s="20"/>
      <c r="EL91" s="20"/>
      <c r="EM91" s="20"/>
      <c r="EN91" s="20"/>
      <c r="EO91" s="20"/>
      <c r="EP91" s="20"/>
      <c r="EQ91" s="20"/>
      <c r="ER91" s="20"/>
      <c r="ES91" s="20"/>
      <c r="ET91" s="20"/>
      <c r="EU91" s="20"/>
      <c r="EV91" s="20"/>
      <c r="EW91" s="20"/>
      <c r="EX91" s="20"/>
      <c r="EY91" s="20"/>
      <c r="EZ91" s="20"/>
      <c r="FA91" s="20"/>
      <c r="FB91" s="20"/>
      <c r="FC91" s="20"/>
      <c r="FD91" s="20"/>
      <c r="FE91" s="20"/>
      <c r="FF91" s="20"/>
      <c r="FG91" s="20"/>
      <c r="FH91" s="20"/>
      <c r="FI91" s="20"/>
      <c r="FJ91" s="20"/>
      <c r="FK91" s="20"/>
      <c r="FL91" s="20"/>
      <c r="FM91" s="20"/>
      <c r="FN91" s="20"/>
      <c r="FO91" s="20"/>
      <c r="FP91" s="20"/>
      <c r="FQ91" s="20"/>
      <c r="FR91" s="20"/>
      <c r="FS91" s="20"/>
      <c r="FT91" s="20"/>
      <c r="FU91" s="20"/>
      <c r="FV91" s="20"/>
      <c r="FW91" s="20"/>
      <c r="FX91" s="20"/>
      <c r="FY91" s="20"/>
      <c r="FZ91" s="20"/>
      <c r="GA91" s="20"/>
      <c r="GB91" s="20"/>
      <c r="GC91" s="20"/>
      <c r="GD91" s="20"/>
      <c r="GE91" s="20"/>
      <c r="GF91" s="20"/>
      <c r="GG91" s="20"/>
      <c r="GH91" s="20"/>
      <c r="GI91" s="20"/>
      <c r="GJ91" s="20"/>
      <c r="GK91" s="20"/>
      <c r="GL91" s="20"/>
      <c r="GM91" s="20"/>
      <c r="GN91" s="20"/>
      <c r="GO91" s="20"/>
      <c r="GP91" s="20"/>
      <c r="GQ91" s="20"/>
      <c r="GR91" s="20"/>
      <c r="GS91" s="20"/>
      <c r="GT91" s="20"/>
      <c r="GU91" s="20"/>
      <c r="GV91" s="20"/>
      <c r="GW91" s="20"/>
      <c r="GX91" s="20"/>
      <c r="GY91" s="20"/>
      <c r="GZ91" s="20"/>
      <c r="HA91" s="20"/>
      <c r="HB91" s="20"/>
      <c r="HC91" s="20"/>
      <c r="HD91" s="20"/>
      <c r="HE91" s="20"/>
      <c r="HF91" s="20"/>
      <c r="HG91" s="20"/>
      <c r="HH91" s="20"/>
      <c r="HI91" s="20"/>
      <c r="HJ91" s="20"/>
      <c r="HK91" s="20"/>
      <c r="HL91" s="20"/>
      <c r="HM91" s="20"/>
      <c r="HN91" s="20"/>
      <c r="HO91" s="20"/>
      <c r="HP91" s="20"/>
      <c r="HQ91" s="20"/>
      <c r="HR91" s="20"/>
      <c r="HS91" s="20"/>
      <c r="HT91" s="20"/>
      <c r="HU91" s="20"/>
      <c r="HV91" s="20"/>
      <c r="HW91" s="20"/>
      <c r="HX91" s="20"/>
      <c r="HY91" s="20"/>
      <c r="HZ91" s="20"/>
      <c r="IA91" s="20"/>
      <c r="IB91" s="20"/>
      <c r="IC91" s="20"/>
      <c r="ID91" s="20"/>
      <c r="IE91" s="20"/>
      <c r="IF91" s="20"/>
      <c r="IG91" s="20"/>
      <c r="IH91" s="20"/>
    </row>
    <row r="92" spans="1:242" x14ac:dyDescent="0.2">
      <c r="A92" s="37"/>
      <c r="B92" s="37"/>
      <c r="C92" s="37"/>
      <c r="G92" s="275" t="s">
        <v>123</v>
      </c>
      <c r="H92" s="275"/>
      <c r="I92" s="275"/>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c r="BR92" s="20"/>
      <c r="BS92" s="20"/>
      <c r="BT92" s="20"/>
      <c r="BU92" s="20"/>
      <c r="BV92" s="20"/>
      <c r="BW92" s="20"/>
      <c r="BX92" s="20"/>
      <c r="BY92" s="20"/>
      <c r="BZ92" s="20"/>
      <c r="CA92" s="20"/>
      <c r="CB92" s="20"/>
      <c r="CC92" s="20"/>
      <c r="CD92" s="20"/>
      <c r="CE92" s="20"/>
      <c r="CF92" s="20"/>
      <c r="CG92" s="20"/>
      <c r="CH92" s="20"/>
      <c r="CI92" s="20"/>
      <c r="CJ92" s="20"/>
      <c r="CK92" s="20"/>
      <c r="CL92" s="20"/>
      <c r="CM92" s="20"/>
      <c r="CN92" s="20"/>
      <c r="CO92" s="20"/>
      <c r="CP92" s="20"/>
      <c r="CQ92" s="20"/>
      <c r="CR92" s="20"/>
      <c r="CS92" s="20"/>
      <c r="CT92" s="20"/>
      <c r="CU92" s="20"/>
      <c r="CV92" s="20"/>
      <c r="CW92" s="20"/>
      <c r="CX92" s="20"/>
      <c r="CY92" s="20"/>
      <c r="CZ92" s="20"/>
      <c r="DA92" s="20"/>
      <c r="DB92" s="20"/>
      <c r="DC92" s="20"/>
      <c r="DD92" s="20"/>
      <c r="DE92" s="20"/>
      <c r="DF92" s="20"/>
      <c r="DG92" s="20"/>
      <c r="DH92" s="20"/>
      <c r="DI92" s="20"/>
      <c r="DJ92" s="20"/>
      <c r="DK92" s="20"/>
      <c r="DL92" s="20"/>
      <c r="DM92" s="20"/>
      <c r="DN92" s="20"/>
      <c r="DO92" s="20"/>
      <c r="DP92" s="20"/>
      <c r="DQ92" s="20"/>
      <c r="DR92" s="20"/>
      <c r="DS92" s="20"/>
      <c r="DT92" s="20"/>
      <c r="DU92" s="20"/>
      <c r="DV92" s="20"/>
      <c r="DW92" s="20"/>
      <c r="DX92" s="20"/>
      <c r="DY92" s="20"/>
      <c r="DZ92" s="20"/>
      <c r="EA92" s="20"/>
      <c r="EB92" s="20"/>
      <c r="EC92" s="20"/>
      <c r="ED92" s="20"/>
      <c r="EE92" s="20"/>
      <c r="EF92" s="20"/>
      <c r="EG92" s="20"/>
      <c r="EH92" s="20"/>
      <c r="EI92" s="20"/>
      <c r="EJ92" s="20"/>
      <c r="EK92" s="20"/>
      <c r="EL92" s="20"/>
      <c r="EM92" s="20"/>
      <c r="EN92" s="20"/>
      <c r="EO92" s="20"/>
      <c r="EP92" s="20"/>
      <c r="EQ92" s="20"/>
      <c r="ER92" s="20"/>
      <c r="ES92" s="20"/>
      <c r="ET92" s="20"/>
      <c r="EU92" s="20"/>
      <c r="EV92" s="20"/>
      <c r="EW92" s="20"/>
      <c r="EX92" s="20"/>
      <c r="EY92" s="20"/>
      <c r="EZ92" s="20"/>
      <c r="FA92" s="20"/>
      <c r="FB92" s="20"/>
      <c r="FC92" s="20"/>
      <c r="FD92" s="20"/>
      <c r="FE92" s="20"/>
      <c r="FF92" s="20"/>
      <c r="FG92" s="20"/>
      <c r="FH92" s="20"/>
      <c r="FI92" s="20"/>
      <c r="FJ92" s="20"/>
      <c r="FK92" s="20"/>
      <c r="FL92" s="20"/>
      <c r="FM92" s="20"/>
      <c r="FN92" s="20"/>
      <c r="FO92" s="20"/>
      <c r="FP92" s="20"/>
      <c r="FQ92" s="20"/>
      <c r="FR92" s="20"/>
      <c r="FS92" s="20"/>
      <c r="FT92" s="20"/>
      <c r="FU92" s="20"/>
      <c r="FV92" s="20"/>
      <c r="FW92" s="20"/>
      <c r="FX92" s="20"/>
      <c r="FY92" s="20"/>
      <c r="FZ92" s="20"/>
      <c r="GA92" s="20"/>
      <c r="GB92" s="20"/>
      <c r="GC92" s="20"/>
      <c r="GD92" s="20"/>
      <c r="GE92" s="20"/>
      <c r="GF92" s="20"/>
      <c r="GG92" s="20"/>
      <c r="GH92" s="20"/>
      <c r="GI92" s="20"/>
      <c r="GJ92" s="20"/>
      <c r="GK92" s="20"/>
      <c r="GL92" s="20"/>
      <c r="GM92" s="20"/>
      <c r="GN92" s="20"/>
      <c r="GO92" s="20"/>
      <c r="GP92" s="20"/>
      <c r="GQ92" s="20"/>
      <c r="GR92" s="20"/>
      <c r="GS92" s="20"/>
      <c r="GT92" s="20"/>
      <c r="GU92" s="20"/>
      <c r="GV92" s="20"/>
      <c r="GW92" s="20"/>
      <c r="GX92" s="20"/>
      <c r="GY92" s="20"/>
      <c r="GZ92" s="20"/>
      <c r="HA92" s="20"/>
      <c r="HB92" s="20"/>
      <c r="HC92" s="20"/>
      <c r="HD92" s="20"/>
      <c r="HE92" s="20"/>
      <c r="HF92" s="20"/>
      <c r="HG92" s="20"/>
      <c r="HH92" s="20"/>
      <c r="HI92" s="20"/>
      <c r="HJ92" s="20"/>
      <c r="HK92" s="20"/>
      <c r="HL92" s="20"/>
      <c r="HM92" s="20"/>
      <c r="HN92" s="20"/>
      <c r="HO92" s="20"/>
      <c r="HP92" s="20"/>
      <c r="HQ92" s="20"/>
      <c r="HR92" s="20"/>
      <c r="HS92" s="20"/>
      <c r="HT92" s="20"/>
      <c r="HU92" s="20"/>
      <c r="HV92" s="20"/>
      <c r="HW92" s="20"/>
      <c r="HX92" s="20"/>
      <c r="HY92" s="20"/>
      <c r="HZ92" s="20"/>
      <c r="IA92" s="20"/>
      <c r="IB92" s="20"/>
      <c r="IC92" s="20"/>
      <c r="ID92" s="20"/>
      <c r="IE92" s="20"/>
      <c r="IF92" s="20"/>
      <c r="IG92" s="20"/>
      <c r="IH92" s="20"/>
    </row>
    <row r="93" spans="1:242" x14ac:dyDescent="0.2">
      <c r="A93" s="37"/>
      <c r="B93" s="37"/>
      <c r="C93" s="37"/>
      <c r="D93" s="190"/>
      <c r="E93" s="190"/>
      <c r="H93" s="277"/>
      <c r="I93" s="277"/>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c r="BS93" s="20"/>
      <c r="BT93" s="20"/>
      <c r="BU93" s="20"/>
      <c r="BV93" s="20"/>
      <c r="BW93" s="20"/>
      <c r="BX93" s="20"/>
      <c r="BY93" s="20"/>
      <c r="BZ93" s="20"/>
      <c r="CA93" s="20"/>
      <c r="CB93" s="20"/>
      <c r="CC93" s="20"/>
      <c r="CD93" s="20"/>
      <c r="CE93" s="20"/>
      <c r="CF93" s="20"/>
      <c r="CG93" s="20"/>
      <c r="CH93" s="20"/>
      <c r="CI93" s="20"/>
      <c r="CJ93" s="20"/>
      <c r="CK93" s="20"/>
      <c r="CL93" s="20"/>
      <c r="CM93" s="20"/>
      <c r="CN93" s="20"/>
      <c r="CO93" s="20"/>
      <c r="CP93" s="20"/>
      <c r="CQ93" s="20"/>
      <c r="CR93" s="20"/>
      <c r="CS93" s="20"/>
      <c r="CT93" s="20"/>
      <c r="CU93" s="20"/>
      <c r="CV93" s="20"/>
      <c r="CW93" s="20"/>
      <c r="CX93" s="20"/>
      <c r="CY93" s="20"/>
      <c r="CZ93" s="20"/>
      <c r="DA93" s="20"/>
      <c r="DB93" s="20"/>
      <c r="DC93" s="20"/>
      <c r="DD93" s="20"/>
      <c r="DE93" s="20"/>
      <c r="DF93" s="20"/>
      <c r="DG93" s="20"/>
      <c r="DH93" s="20"/>
      <c r="DI93" s="20"/>
      <c r="DJ93" s="20"/>
      <c r="DK93" s="20"/>
      <c r="DL93" s="20"/>
      <c r="DM93" s="20"/>
      <c r="DN93" s="20"/>
      <c r="DO93" s="20"/>
      <c r="DP93" s="20"/>
      <c r="DQ93" s="20"/>
      <c r="DR93" s="20"/>
      <c r="DS93" s="20"/>
      <c r="DT93" s="20"/>
      <c r="DU93" s="20"/>
      <c r="DV93" s="20"/>
      <c r="DW93" s="20"/>
      <c r="DX93" s="20"/>
      <c r="DY93" s="20"/>
      <c r="DZ93" s="20"/>
      <c r="EA93" s="20"/>
      <c r="EB93" s="20"/>
      <c r="EC93" s="20"/>
      <c r="ED93" s="20"/>
      <c r="EE93" s="20"/>
      <c r="EF93" s="20"/>
      <c r="EG93" s="20"/>
      <c r="EH93" s="20"/>
      <c r="EI93" s="20"/>
      <c r="EJ93" s="20"/>
      <c r="EK93" s="20"/>
      <c r="EL93" s="20"/>
      <c r="EM93" s="20"/>
      <c r="EN93" s="20"/>
      <c r="EO93" s="20"/>
      <c r="EP93" s="20"/>
      <c r="EQ93" s="20"/>
      <c r="ER93" s="20"/>
      <c r="ES93" s="20"/>
      <c r="ET93" s="20"/>
      <c r="EU93" s="20"/>
      <c r="EV93" s="20"/>
      <c r="EW93" s="20"/>
      <c r="EX93" s="20"/>
      <c r="EY93" s="20"/>
      <c r="EZ93" s="20"/>
      <c r="FA93" s="20"/>
      <c r="FB93" s="20"/>
      <c r="FC93" s="20"/>
      <c r="FD93" s="20"/>
      <c r="FE93" s="20"/>
      <c r="FF93" s="20"/>
      <c r="FG93" s="20"/>
      <c r="FH93" s="20"/>
      <c r="FI93" s="20"/>
      <c r="FJ93" s="20"/>
      <c r="FK93" s="20"/>
      <c r="FL93" s="20"/>
      <c r="FM93" s="20"/>
      <c r="FN93" s="20"/>
      <c r="FO93" s="20"/>
      <c r="FP93" s="20"/>
      <c r="FQ93" s="20"/>
      <c r="FR93" s="20"/>
      <c r="FS93" s="20"/>
      <c r="FT93" s="20"/>
      <c r="FU93" s="20"/>
      <c r="FV93" s="20"/>
      <c r="FW93" s="20"/>
      <c r="FX93" s="20"/>
      <c r="FY93" s="20"/>
      <c r="FZ93" s="20"/>
      <c r="GA93" s="20"/>
      <c r="GB93" s="20"/>
      <c r="GC93" s="20"/>
      <c r="GD93" s="20"/>
      <c r="GE93" s="20"/>
      <c r="GF93" s="20"/>
      <c r="GG93" s="20"/>
      <c r="GH93" s="20"/>
      <c r="GI93" s="20"/>
      <c r="GJ93" s="20"/>
      <c r="GK93" s="20"/>
      <c r="GL93" s="20"/>
      <c r="GM93" s="20"/>
      <c r="GN93" s="20"/>
      <c r="GO93" s="20"/>
      <c r="GP93" s="20"/>
      <c r="GQ93" s="20"/>
      <c r="GR93" s="20"/>
      <c r="GS93" s="20"/>
      <c r="GT93" s="20"/>
      <c r="GU93" s="20"/>
      <c r="GV93" s="20"/>
      <c r="GW93" s="20"/>
      <c r="GX93" s="20"/>
      <c r="GY93" s="20"/>
      <c r="GZ93" s="20"/>
      <c r="HA93" s="20"/>
      <c r="HB93" s="20"/>
      <c r="HC93" s="20"/>
      <c r="HD93" s="20"/>
      <c r="HE93" s="20"/>
      <c r="HF93" s="20"/>
      <c r="HG93" s="20"/>
      <c r="HH93" s="20"/>
      <c r="HI93" s="20"/>
      <c r="HJ93" s="20"/>
      <c r="HK93" s="20"/>
      <c r="HL93" s="20"/>
      <c r="HM93" s="20"/>
      <c r="HN93" s="20"/>
      <c r="HO93" s="20"/>
      <c r="HP93" s="20"/>
      <c r="HQ93" s="20"/>
      <c r="HR93" s="20"/>
      <c r="HS93" s="20"/>
      <c r="HT93" s="20"/>
      <c r="HU93" s="20"/>
      <c r="HV93" s="20"/>
      <c r="HW93" s="20"/>
      <c r="HX93" s="20"/>
      <c r="HY93" s="20"/>
      <c r="HZ93" s="20"/>
      <c r="IA93" s="20"/>
      <c r="IB93" s="20"/>
      <c r="IC93" s="20"/>
      <c r="ID93" s="20"/>
      <c r="IE93" s="20"/>
      <c r="IF93" s="20"/>
      <c r="IG93" s="20"/>
      <c r="IH93" s="20"/>
    </row>
    <row r="94" spans="1:242" x14ac:dyDescent="0.2">
      <c r="A94" s="172"/>
      <c r="B94" s="272"/>
      <c r="C94" s="272"/>
      <c r="D94" s="190"/>
      <c r="E94" s="190"/>
      <c r="H94" s="277"/>
      <c r="I94" s="277"/>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c r="AN94" s="20"/>
      <c r="AO94" s="20"/>
      <c r="AP94" s="20"/>
      <c r="AQ94" s="20"/>
      <c r="AR94" s="20"/>
      <c r="AS94" s="20"/>
      <c r="AT94" s="20"/>
      <c r="AU94" s="20"/>
      <c r="AV94" s="20"/>
      <c r="AW94" s="20"/>
      <c r="AX94" s="20"/>
      <c r="AY94" s="20"/>
      <c r="AZ94" s="20"/>
      <c r="BA94" s="20"/>
      <c r="BB94" s="20"/>
      <c r="BC94" s="20"/>
      <c r="BD94" s="20"/>
      <c r="BE94" s="20"/>
      <c r="BF94" s="20"/>
      <c r="BG94" s="20"/>
      <c r="BH94" s="20"/>
      <c r="BI94" s="20"/>
      <c r="BJ94" s="20"/>
      <c r="BK94" s="20"/>
      <c r="BL94" s="20"/>
      <c r="BM94" s="20"/>
      <c r="BN94" s="20"/>
      <c r="BO94" s="20"/>
      <c r="BP94" s="20"/>
      <c r="BQ94" s="20"/>
      <c r="BR94" s="20"/>
      <c r="BS94" s="20"/>
      <c r="BT94" s="20"/>
      <c r="BU94" s="20"/>
      <c r="BV94" s="20"/>
      <c r="BW94" s="20"/>
      <c r="BX94" s="20"/>
      <c r="BY94" s="20"/>
      <c r="BZ94" s="20"/>
      <c r="CA94" s="20"/>
      <c r="CB94" s="20"/>
      <c r="CC94" s="20"/>
      <c r="CD94" s="20"/>
      <c r="CE94" s="20"/>
      <c r="CF94" s="20"/>
      <c r="CG94" s="20"/>
      <c r="CH94" s="20"/>
      <c r="CI94" s="20"/>
      <c r="CJ94" s="20"/>
      <c r="CK94" s="20"/>
      <c r="CL94" s="20"/>
      <c r="CM94" s="20"/>
      <c r="CN94" s="20"/>
      <c r="CO94" s="20"/>
      <c r="CP94" s="20"/>
      <c r="CQ94" s="20"/>
      <c r="CR94" s="20"/>
      <c r="CS94" s="20"/>
      <c r="CT94" s="20"/>
      <c r="CU94" s="20"/>
      <c r="CV94" s="20"/>
      <c r="CW94" s="20"/>
      <c r="CX94" s="20"/>
      <c r="CY94" s="20"/>
      <c r="CZ94" s="20"/>
      <c r="DA94" s="20"/>
      <c r="DB94" s="20"/>
      <c r="DC94" s="20"/>
      <c r="DD94" s="20"/>
      <c r="DE94" s="20"/>
      <c r="DF94" s="20"/>
      <c r="DG94" s="20"/>
      <c r="DH94" s="20"/>
      <c r="DI94" s="20"/>
      <c r="DJ94" s="20"/>
      <c r="DK94" s="20"/>
      <c r="DL94" s="20"/>
      <c r="DM94" s="20"/>
      <c r="DN94" s="20"/>
      <c r="DO94" s="20"/>
      <c r="DP94" s="20"/>
      <c r="DQ94" s="20"/>
      <c r="DR94" s="20"/>
      <c r="DS94" s="20"/>
      <c r="DT94" s="20"/>
      <c r="DU94" s="20"/>
      <c r="DV94" s="20"/>
      <c r="DW94" s="20"/>
      <c r="DX94" s="20"/>
      <c r="DY94" s="20"/>
      <c r="DZ94" s="20"/>
      <c r="EA94" s="20"/>
      <c r="EB94" s="20"/>
      <c r="EC94" s="20"/>
      <c r="ED94" s="20"/>
      <c r="EE94" s="20"/>
      <c r="EF94" s="20"/>
      <c r="EG94" s="20"/>
      <c r="EH94" s="20"/>
      <c r="EI94" s="20"/>
      <c r="EJ94" s="20"/>
      <c r="EK94" s="20"/>
      <c r="EL94" s="20"/>
      <c r="EM94" s="20"/>
      <c r="EN94" s="20"/>
      <c r="EO94" s="20"/>
      <c r="EP94" s="20"/>
      <c r="EQ94" s="20"/>
      <c r="ER94" s="20"/>
      <c r="ES94" s="20"/>
      <c r="ET94" s="20"/>
      <c r="EU94" s="20"/>
      <c r="EV94" s="20"/>
      <c r="EW94" s="20"/>
      <c r="EX94" s="20"/>
      <c r="EY94" s="20"/>
      <c r="EZ94" s="20"/>
      <c r="FA94" s="20"/>
      <c r="FB94" s="20"/>
      <c r="FC94" s="20"/>
      <c r="FD94" s="20"/>
      <c r="FE94" s="20"/>
      <c r="FF94" s="20"/>
      <c r="FG94" s="20"/>
      <c r="FH94" s="20"/>
      <c r="FI94" s="20"/>
      <c r="FJ94" s="20"/>
      <c r="FK94" s="20"/>
      <c r="FL94" s="20"/>
      <c r="FM94" s="20"/>
      <c r="FN94" s="20"/>
      <c r="FO94" s="20"/>
      <c r="FP94" s="20"/>
      <c r="FQ94" s="20"/>
      <c r="FR94" s="20"/>
      <c r="FS94" s="20"/>
      <c r="FT94" s="20"/>
      <c r="FU94" s="20"/>
      <c r="FV94" s="20"/>
      <c r="FW94" s="20"/>
      <c r="FX94" s="20"/>
      <c r="FY94" s="20"/>
      <c r="FZ94" s="20"/>
      <c r="GA94" s="20"/>
      <c r="GB94" s="20"/>
      <c r="GC94" s="20"/>
      <c r="GD94" s="20"/>
      <c r="GE94" s="20"/>
      <c r="GF94" s="20"/>
      <c r="GG94" s="20"/>
      <c r="GH94" s="20"/>
      <c r="GI94" s="20"/>
      <c r="GJ94" s="20"/>
      <c r="GK94" s="20"/>
      <c r="GL94" s="20"/>
      <c r="GM94" s="20"/>
      <c r="GN94" s="20"/>
      <c r="GO94" s="20"/>
      <c r="GP94" s="20"/>
      <c r="GQ94" s="20"/>
      <c r="GR94" s="20"/>
      <c r="GS94" s="20"/>
      <c r="GT94" s="20"/>
      <c r="GU94" s="20"/>
      <c r="GV94" s="20"/>
      <c r="GW94" s="20"/>
      <c r="GX94" s="20"/>
      <c r="GY94" s="20"/>
      <c r="GZ94" s="20"/>
      <c r="HA94" s="20"/>
      <c r="HB94" s="20"/>
      <c r="HC94" s="20"/>
      <c r="HD94" s="20"/>
      <c r="HE94" s="20"/>
      <c r="HF94" s="20"/>
      <c r="HG94" s="20"/>
      <c r="HH94" s="20"/>
      <c r="HI94" s="20"/>
      <c r="HJ94" s="20"/>
      <c r="HK94" s="20"/>
      <c r="HL94" s="20"/>
      <c r="HM94" s="20"/>
      <c r="HN94" s="20"/>
      <c r="HO94" s="20"/>
      <c r="HP94" s="20"/>
      <c r="HQ94" s="20"/>
      <c r="HR94" s="20"/>
      <c r="HS94" s="20"/>
      <c r="HT94" s="20"/>
      <c r="HU94" s="20"/>
      <c r="HV94" s="20"/>
      <c r="HW94" s="20"/>
      <c r="HX94" s="20"/>
      <c r="HY94" s="20"/>
      <c r="HZ94" s="20"/>
      <c r="IA94" s="20"/>
      <c r="IB94" s="20"/>
      <c r="IC94" s="20"/>
      <c r="ID94" s="20"/>
      <c r="IE94" s="20"/>
      <c r="IF94" s="20"/>
      <c r="IG94" s="20"/>
      <c r="IH94" s="20"/>
    </row>
    <row r="95" spans="1:242" x14ac:dyDescent="0.2">
      <c r="D95" s="190"/>
      <c r="E95" s="528"/>
      <c r="F95" s="529"/>
      <c r="H95" s="277"/>
      <c r="I95" s="277"/>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c r="AK95" s="20"/>
      <c r="AL95" s="20"/>
      <c r="AM95" s="20"/>
      <c r="AN95" s="20"/>
      <c r="AO95" s="20"/>
      <c r="AP95" s="20"/>
      <c r="AQ95" s="20"/>
      <c r="AR95" s="20"/>
      <c r="AS95" s="20"/>
      <c r="AT95" s="20"/>
      <c r="AU95" s="20"/>
      <c r="AV95" s="20"/>
      <c r="AW95" s="20"/>
      <c r="AX95" s="20"/>
      <c r="AY95" s="20"/>
      <c r="AZ95" s="20"/>
      <c r="BA95" s="20"/>
      <c r="BB95" s="20"/>
      <c r="BC95" s="20"/>
      <c r="BD95" s="20"/>
      <c r="BE95" s="20"/>
      <c r="BF95" s="20"/>
      <c r="BG95" s="20"/>
      <c r="BH95" s="20"/>
      <c r="BI95" s="20"/>
      <c r="BJ95" s="20"/>
      <c r="BK95" s="20"/>
      <c r="BL95" s="20"/>
      <c r="BM95" s="20"/>
      <c r="BN95" s="20"/>
      <c r="BO95" s="20"/>
      <c r="BP95" s="20"/>
      <c r="BQ95" s="20"/>
      <c r="BR95" s="20"/>
      <c r="BS95" s="20"/>
      <c r="BT95" s="20"/>
      <c r="BU95" s="20"/>
      <c r="BV95" s="20"/>
      <c r="BW95" s="20"/>
      <c r="BX95" s="20"/>
      <c r="BY95" s="20"/>
      <c r="BZ95" s="20"/>
      <c r="CA95" s="20"/>
      <c r="CB95" s="20"/>
      <c r="CC95" s="20"/>
      <c r="CD95" s="20"/>
      <c r="CE95" s="20"/>
      <c r="CF95" s="20"/>
      <c r="CG95" s="20"/>
      <c r="CH95" s="20"/>
      <c r="CI95" s="20"/>
      <c r="CJ95" s="20"/>
      <c r="CK95" s="20"/>
      <c r="CL95" s="20"/>
      <c r="CM95" s="20"/>
      <c r="CN95" s="20"/>
      <c r="CO95" s="20"/>
      <c r="CP95" s="20"/>
      <c r="CQ95" s="20"/>
      <c r="CR95" s="20"/>
      <c r="CS95" s="20"/>
      <c r="CT95" s="20"/>
      <c r="CU95" s="20"/>
      <c r="CV95" s="20"/>
      <c r="CW95" s="20"/>
      <c r="CX95" s="20"/>
      <c r="CY95" s="20"/>
      <c r="CZ95" s="20"/>
      <c r="DA95" s="20"/>
      <c r="DB95" s="20"/>
      <c r="DC95" s="20"/>
      <c r="DD95" s="20"/>
      <c r="DE95" s="20"/>
      <c r="DF95" s="20"/>
      <c r="DG95" s="20"/>
      <c r="DH95" s="20"/>
      <c r="DI95" s="20"/>
      <c r="DJ95" s="20"/>
      <c r="DK95" s="20"/>
      <c r="DL95" s="20"/>
      <c r="DM95" s="20"/>
      <c r="DN95" s="20"/>
      <c r="DO95" s="20"/>
      <c r="DP95" s="20"/>
      <c r="DQ95" s="20"/>
      <c r="DR95" s="20"/>
      <c r="DS95" s="20"/>
      <c r="DT95" s="20"/>
      <c r="DU95" s="20"/>
      <c r="DV95" s="20"/>
      <c r="DW95" s="20"/>
      <c r="DX95" s="20"/>
      <c r="DY95" s="20"/>
      <c r="DZ95" s="20"/>
      <c r="EA95" s="20"/>
      <c r="EB95" s="20"/>
      <c r="EC95" s="20"/>
      <c r="ED95" s="20"/>
      <c r="EE95" s="20"/>
      <c r="EF95" s="20"/>
      <c r="EG95" s="20"/>
      <c r="EH95" s="20"/>
      <c r="EI95" s="20"/>
      <c r="EJ95" s="20"/>
      <c r="EK95" s="20"/>
      <c r="EL95" s="20"/>
      <c r="EM95" s="20"/>
      <c r="EN95" s="20"/>
      <c r="EO95" s="20"/>
      <c r="EP95" s="20"/>
      <c r="EQ95" s="20"/>
      <c r="ER95" s="20"/>
      <c r="ES95" s="20"/>
      <c r="ET95" s="20"/>
      <c r="EU95" s="20"/>
      <c r="EV95" s="20"/>
      <c r="EW95" s="20"/>
      <c r="EX95" s="20"/>
      <c r="EY95" s="20"/>
      <c r="EZ95" s="20"/>
      <c r="FA95" s="20"/>
      <c r="FB95" s="20"/>
      <c r="FC95" s="20"/>
      <c r="FD95" s="20"/>
      <c r="FE95" s="20"/>
      <c r="FF95" s="20"/>
      <c r="FG95" s="20"/>
      <c r="FH95" s="20"/>
      <c r="FI95" s="20"/>
      <c r="FJ95" s="20"/>
      <c r="FK95" s="20"/>
      <c r="FL95" s="20"/>
      <c r="FM95" s="20"/>
      <c r="FN95" s="20"/>
      <c r="FO95" s="20"/>
      <c r="FP95" s="20"/>
      <c r="FQ95" s="20"/>
      <c r="FR95" s="20"/>
      <c r="FS95" s="20"/>
      <c r="FT95" s="20"/>
      <c r="FU95" s="20"/>
      <c r="FV95" s="20"/>
      <c r="FW95" s="20"/>
      <c r="FX95" s="20"/>
      <c r="FY95" s="20"/>
      <c r="FZ95" s="20"/>
      <c r="GA95" s="20"/>
      <c r="GB95" s="20"/>
      <c r="GC95" s="20"/>
      <c r="GD95" s="20"/>
      <c r="GE95" s="20"/>
      <c r="GF95" s="20"/>
      <c r="GG95" s="20"/>
      <c r="GH95" s="20"/>
      <c r="GI95" s="20"/>
      <c r="GJ95" s="20"/>
      <c r="GK95" s="20"/>
      <c r="GL95" s="20"/>
      <c r="GM95" s="20"/>
      <c r="GN95" s="20"/>
      <c r="GO95" s="20"/>
      <c r="GP95" s="20"/>
      <c r="GQ95" s="20"/>
      <c r="GR95" s="20"/>
      <c r="GS95" s="20"/>
      <c r="GT95" s="20"/>
      <c r="GU95" s="20"/>
      <c r="GV95" s="20"/>
      <c r="GW95" s="20"/>
      <c r="GX95" s="20"/>
      <c r="GY95" s="20"/>
      <c r="GZ95" s="20"/>
      <c r="HA95" s="20"/>
      <c r="HB95" s="20"/>
      <c r="HC95" s="20"/>
      <c r="HD95" s="20"/>
      <c r="HE95" s="20"/>
      <c r="HF95" s="20"/>
      <c r="HG95" s="20"/>
      <c r="HH95" s="20"/>
      <c r="HI95" s="20"/>
      <c r="HJ95" s="20"/>
      <c r="HK95" s="20"/>
      <c r="HL95" s="20"/>
      <c r="HM95" s="20"/>
      <c r="HN95" s="20"/>
      <c r="HO95" s="20"/>
      <c r="HP95" s="20"/>
      <c r="HQ95" s="20"/>
      <c r="HR95" s="20"/>
      <c r="HS95" s="20"/>
      <c r="HT95" s="20"/>
      <c r="HU95" s="20"/>
      <c r="HV95" s="20"/>
      <c r="HW95" s="20"/>
      <c r="HX95" s="20"/>
      <c r="HY95" s="20"/>
      <c r="HZ95" s="20"/>
      <c r="IA95" s="20"/>
      <c r="IB95" s="20"/>
      <c r="IC95" s="20"/>
      <c r="ID95" s="20"/>
      <c r="IE95" s="20"/>
      <c r="IF95" s="20"/>
      <c r="IG95" s="20"/>
      <c r="IH95" s="20"/>
    </row>
    <row r="96" spans="1:242" x14ac:dyDescent="0.2">
      <c r="D96" s="190"/>
      <c r="E96" s="528"/>
      <c r="F96" s="529"/>
      <c r="H96" s="277"/>
      <c r="I96" s="277"/>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c r="AQ96" s="20"/>
      <c r="AR96" s="20"/>
      <c r="AS96" s="20"/>
      <c r="AT96" s="20"/>
      <c r="AU96" s="20"/>
      <c r="AV96" s="20"/>
      <c r="AW96" s="20"/>
      <c r="AX96" s="20"/>
      <c r="AY96" s="20"/>
      <c r="AZ96" s="20"/>
      <c r="BA96" s="20"/>
      <c r="BB96" s="20"/>
      <c r="BC96" s="20"/>
      <c r="BD96" s="20"/>
      <c r="BE96" s="20"/>
      <c r="BF96" s="20"/>
      <c r="BG96" s="20"/>
      <c r="BH96" s="20"/>
      <c r="BI96" s="20"/>
      <c r="BJ96" s="20"/>
      <c r="BK96" s="20"/>
      <c r="BL96" s="20"/>
      <c r="BM96" s="20"/>
      <c r="BN96" s="20"/>
      <c r="BO96" s="20"/>
      <c r="BP96" s="20"/>
      <c r="BQ96" s="20"/>
      <c r="BR96" s="20"/>
      <c r="BS96" s="20"/>
      <c r="BT96" s="20"/>
      <c r="BU96" s="20"/>
      <c r="BV96" s="20"/>
      <c r="BW96" s="20"/>
      <c r="BX96" s="20"/>
      <c r="BY96" s="20"/>
      <c r="BZ96" s="20"/>
      <c r="CA96" s="20"/>
      <c r="CB96" s="20"/>
      <c r="CC96" s="20"/>
      <c r="CD96" s="20"/>
      <c r="CE96" s="20"/>
      <c r="CF96" s="20"/>
      <c r="CG96" s="20"/>
      <c r="CH96" s="20"/>
      <c r="CI96" s="20"/>
      <c r="CJ96" s="20"/>
      <c r="CK96" s="20"/>
      <c r="CL96" s="20"/>
      <c r="CM96" s="20"/>
      <c r="CN96" s="20"/>
      <c r="CO96" s="20"/>
      <c r="CP96" s="20"/>
      <c r="CQ96" s="20"/>
      <c r="CR96" s="20"/>
      <c r="CS96" s="20"/>
      <c r="CT96" s="20"/>
      <c r="CU96" s="20"/>
      <c r="CV96" s="20"/>
      <c r="CW96" s="20"/>
      <c r="CX96" s="20"/>
      <c r="CY96" s="20"/>
      <c r="CZ96" s="20"/>
      <c r="DA96" s="20"/>
      <c r="DB96" s="20"/>
      <c r="DC96" s="20"/>
      <c r="DD96" s="20"/>
      <c r="DE96" s="20"/>
      <c r="DF96" s="20"/>
      <c r="DG96" s="20"/>
      <c r="DH96" s="20"/>
      <c r="DI96" s="20"/>
      <c r="DJ96" s="20"/>
      <c r="DK96" s="20"/>
      <c r="DL96" s="20"/>
      <c r="DM96" s="20"/>
      <c r="DN96" s="20"/>
      <c r="DO96" s="20"/>
      <c r="DP96" s="20"/>
      <c r="DQ96" s="20"/>
      <c r="DR96" s="20"/>
      <c r="DS96" s="20"/>
      <c r="DT96" s="20"/>
      <c r="DU96" s="20"/>
      <c r="DV96" s="20"/>
      <c r="DW96" s="20"/>
      <c r="DX96" s="20"/>
      <c r="DY96" s="20"/>
      <c r="DZ96" s="20"/>
      <c r="EA96" s="20"/>
      <c r="EB96" s="20"/>
      <c r="EC96" s="20"/>
      <c r="ED96" s="20"/>
      <c r="EE96" s="20"/>
      <c r="EF96" s="20"/>
      <c r="EG96" s="20"/>
      <c r="EH96" s="20"/>
      <c r="EI96" s="20"/>
      <c r="EJ96" s="20"/>
      <c r="EK96" s="20"/>
      <c r="EL96" s="20"/>
      <c r="EM96" s="20"/>
      <c r="EN96" s="20"/>
      <c r="EO96" s="20"/>
      <c r="EP96" s="20"/>
      <c r="EQ96" s="20"/>
      <c r="ER96" s="20"/>
      <c r="ES96" s="20"/>
      <c r="ET96" s="20"/>
      <c r="EU96" s="20"/>
      <c r="EV96" s="20"/>
      <c r="EW96" s="20"/>
      <c r="EX96" s="20"/>
      <c r="EY96" s="20"/>
      <c r="EZ96" s="20"/>
      <c r="FA96" s="20"/>
      <c r="FB96" s="20"/>
      <c r="FC96" s="20"/>
      <c r="FD96" s="20"/>
      <c r="FE96" s="20"/>
      <c r="FF96" s="20"/>
      <c r="FG96" s="20"/>
      <c r="FH96" s="20"/>
      <c r="FI96" s="20"/>
      <c r="FJ96" s="20"/>
      <c r="FK96" s="20"/>
      <c r="FL96" s="20"/>
      <c r="FM96" s="20"/>
      <c r="FN96" s="20"/>
      <c r="FO96" s="20"/>
      <c r="FP96" s="20"/>
      <c r="FQ96" s="20"/>
      <c r="FR96" s="20"/>
      <c r="FS96" s="20"/>
      <c r="FT96" s="20"/>
      <c r="FU96" s="20"/>
      <c r="FV96" s="20"/>
      <c r="FW96" s="20"/>
      <c r="FX96" s="20"/>
      <c r="FY96" s="20"/>
      <c r="FZ96" s="20"/>
      <c r="GA96" s="20"/>
      <c r="GB96" s="20"/>
      <c r="GC96" s="20"/>
      <c r="GD96" s="20"/>
      <c r="GE96" s="20"/>
      <c r="GF96" s="20"/>
      <c r="GG96" s="20"/>
      <c r="GH96" s="20"/>
      <c r="GI96" s="20"/>
      <c r="GJ96" s="20"/>
      <c r="GK96" s="20"/>
      <c r="GL96" s="20"/>
      <c r="GM96" s="20"/>
      <c r="GN96" s="20"/>
      <c r="GO96" s="20"/>
      <c r="GP96" s="20"/>
      <c r="GQ96" s="20"/>
      <c r="GR96" s="20"/>
      <c r="GS96" s="20"/>
      <c r="GT96" s="20"/>
      <c r="GU96" s="20"/>
      <c r="GV96" s="20"/>
      <c r="GW96" s="20"/>
      <c r="GX96" s="20"/>
      <c r="GY96" s="20"/>
      <c r="GZ96" s="20"/>
      <c r="HA96" s="20"/>
      <c r="HB96" s="20"/>
      <c r="HC96" s="20"/>
      <c r="HD96" s="20"/>
      <c r="HE96" s="20"/>
      <c r="HF96" s="20"/>
      <c r="HG96" s="20"/>
      <c r="HH96" s="20"/>
      <c r="HI96" s="20"/>
      <c r="HJ96" s="20"/>
      <c r="HK96" s="20"/>
      <c r="HL96" s="20"/>
      <c r="HM96" s="20"/>
      <c r="HN96" s="20"/>
      <c r="HO96" s="20"/>
      <c r="HP96" s="20"/>
      <c r="HQ96" s="20"/>
      <c r="HR96" s="20"/>
      <c r="HS96" s="20"/>
      <c r="HT96" s="20"/>
      <c r="HU96" s="20"/>
      <c r="HV96" s="20"/>
      <c r="HW96" s="20"/>
      <c r="HX96" s="20"/>
      <c r="HY96" s="20"/>
      <c r="HZ96" s="20"/>
      <c r="IA96" s="20"/>
      <c r="IB96" s="20"/>
      <c r="IC96" s="20"/>
      <c r="ID96" s="20"/>
      <c r="IE96" s="20"/>
      <c r="IF96" s="20"/>
      <c r="IG96" s="20"/>
      <c r="IH96" s="20"/>
    </row>
    <row r="97" spans="1:242" x14ac:dyDescent="0.2">
      <c r="D97" s="190"/>
      <c r="E97" s="190"/>
      <c r="H97" s="277"/>
      <c r="I97" s="277"/>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c r="AV97" s="20"/>
      <c r="AW97" s="20"/>
      <c r="AX97" s="20"/>
      <c r="AY97" s="20"/>
      <c r="AZ97" s="20"/>
      <c r="BA97" s="20"/>
      <c r="BB97" s="20"/>
      <c r="BC97" s="20"/>
      <c r="BD97" s="20"/>
      <c r="BE97" s="20"/>
      <c r="BF97" s="20"/>
      <c r="BG97" s="20"/>
      <c r="BH97" s="20"/>
      <c r="BI97" s="20"/>
      <c r="BJ97" s="20"/>
      <c r="BK97" s="20"/>
      <c r="BL97" s="20"/>
      <c r="BM97" s="20"/>
      <c r="BN97" s="20"/>
      <c r="BO97" s="20"/>
      <c r="BP97" s="20"/>
      <c r="BQ97" s="20"/>
      <c r="BR97" s="20"/>
      <c r="BS97" s="20"/>
      <c r="BT97" s="20"/>
      <c r="BU97" s="20"/>
      <c r="BV97" s="20"/>
      <c r="BW97" s="20"/>
      <c r="BX97" s="20"/>
      <c r="BY97" s="20"/>
      <c r="BZ97" s="20"/>
      <c r="CA97" s="20"/>
      <c r="CB97" s="20"/>
      <c r="CC97" s="20"/>
      <c r="CD97" s="20"/>
      <c r="CE97" s="20"/>
      <c r="CF97" s="20"/>
      <c r="CG97" s="20"/>
      <c r="CH97" s="20"/>
      <c r="CI97" s="20"/>
      <c r="CJ97" s="20"/>
      <c r="CK97" s="20"/>
      <c r="CL97" s="20"/>
      <c r="CM97" s="20"/>
      <c r="CN97" s="20"/>
      <c r="CO97" s="20"/>
      <c r="CP97" s="20"/>
      <c r="CQ97" s="20"/>
      <c r="CR97" s="20"/>
      <c r="CS97" s="20"/>
      <c r="CT97" s="20"/>
      <c r="CU97" s="20"/>
      <c r="CV97" s="20"/>
      <c r="CW97" s="20"/>
      <c r="CX97" s="20"/>
      <c r="CY97" s="20"/>
      <c r="CZ97" s="20"/>
      <c r="DA97" s="20"/>
      <c r="DB97" s="20"/>
      <c r="DC97" s="20"/>
      <c r="DD97" s="20"/>
      <c r="DE97" s="20"/>
      <c r="DF97" s="20"/>
      <c r="DG97" s="20"/>
      <c r="DH97" s="20"/>
      <c r="DI97" s="20"/>
      <c r="DJ97" s="20"/>
      <c r="DK97" s="20"/>
      <c r="DL97" s="20"/>
      <c r="DM97" s="20"/>
      <c r="DN97" s="20"/>
      <c r="DO97" s="20"/>
      <c r="DP97" s="20"/>
      <c r="DQ97" s="20"/>
      <c r="DR97" s="20"/>
      <c r="DS97" s="20"/>
      <c r="DT97" s="20"/>
      <c r="DU97" s="20"/>
      <c r="DV97" s="20"/>
      <c r="DW97" s="20"/>
      <c r="DX97" s="20"/>
      <c r="DY97" s="20"/>
      <c r="DZ97" s="20"/>
      <c r="EA97" s="20"/>
      <c r="EB97" s="20"/>
      <c r="EC97" s="20"/>
      <c r="ED97" s="20"/>
      <c r="EE97" s="20"/>
      <c r="EF97" s="20"/>
      <c r="EG97" s="20"/>
      <c r="EH97" s="20"/>
      <c r="EI97" s="20"/>
      <c r="EJ97" s="20"/>
      <c r="EK97" s="20"/>
      <c r="EL97" s="20"/>
      <c r="EM97" s="20"/>
      <c r="EN97" s="20"/>
      <c r="EO97" s="20"/>
      <c r="EP97" s="20"/>
      <c r="EQ97" s="20"/>
      <c r="ER97" s="20"/>
      <c r="ES97" s="20"/>
      <c r="ET97" s="20"/>
      <c r="EU97" s="20"/>
      <c r="EV97" s="20"/>
      <c r="EW97" s="20"/>
      <c r="EX97" s="20"/>
      <c r="EY97" s="20"/>
      <c r="EZ97" s="20"/>
      <c r="FA97" s="20"/>
      <c r="FB97" s="20"/>
      <c r="FC97" s="20"/>
      <c r="FD97" s="20"/>
      <c r="FE97" s="20"/>
      <c r="FF97" s="20"/>
      <c r="FG97" s="20"/>
      <c r="FH97" s="20"/>
      <c r="FI97" s="20"/>
      <c r="FJ97" s="20"/>
      <c r="FK97" s="20"/>
      <c r="FL97" s="20"/>
      <c r="FM97" s="20"/>
      <c r="FN97" s="20"/>
      <c r="FO97" s="20"/>
      <c r="FP97" s="20"/>
      <c r="FQ97" s="20"/>
      <c r="FR97" s="20"/>
      <c r="FS97" s="20"/>
      <c r="FT97" s="20"/>
      <c r="FU97" s="20"/>
      <c r="FV97" s="20"/>
      <c r="FW97" s="20"/>
      <c r="FX97" s="20"/>
      <c r="FY97" s="20"/>
      <c r="FZ97" s="20"/>
      <c r="GA97" s="20"/>
      <c r="GB97" s="20"/>
      <c r="GC97" s="20"/>
      <c r="GD97" s="20"/>
      <c r="GE97" s="20"/>
      <c r="GF97" s="20"/>
      <c r="GG97" s="20"/>
      <c r="GH97" s="20"/>
      <c r="GI97" s="20"/>
      <c r="GJ97" s="20"/>
      <c r="GK97" s="20"/>
      <c r="GL97" s="20"/>
      <c r="GM97" s="20"/>
      <c r="GN97" s="20"/>
      <c r="GO97" s="20"/>
      <c r="GP97" s="20"/>
      <c r="GQ97" s="20"/>
      <c r="GR97" s="20"/>
      <c r="GS97" s="20"/>
      <c r="GT97" s="20"/>
      <c r="GU97" s="20"/>
      <c r="GV97" s="20"/>
      <c r="GW97" s="20"/>
      <c r="GX97" s="20"/>
      <c r="GY97" s="20"/>
      <c r="GZ97" s="20"/>
      <c r="HA97" s="20"/>
      <c r="HB97" s="20"/>
      <c r="HC97" s="20"/>
      <c r="HD97" s="20"/>
      <c r="HE97" s="20"/>
      <c r="HF97" s="20"/>
      <c r="HG97" s="20"/>
      <c r="HH97" s="20"/>
      <c r="HI97" s="20"/>
      <c r="HJ97" s="20"/>
      <c r="HK97" s="20"/>
      <c r="HL97" s="20"/>
      <c r="HM97" s="20"/>
      <c r="HN97" s="20"/>
      <c r="HO97" s="20"/>
      <c r="HP97" s="20"/>
      <c r="HQ97" s="20"/>
      <c r="HR97" s="20"/>
      <c r="HS97" s="20"/>
      <c r="HT97" s="20"/>
      <c r="HU97" s="20"/>
      <c r="HV97" s="20"/>
      <c r="HW97" s="20"/>
      <c r="HX97" s="20"/>
      <c r="HY97" s="20"/>
      <c r="HZ97" s="20"/>
      <c r="IA97" s="20"/>
      <c r="IB97" s="20"/>
      <c r="IC97" s="20"/>
      <c r="ID97" s="20"/>
      <c r="IE97" s="20"/>
      <c r="IF97" s="20"/>
      <c r="IG97" s="20"/>
      <c r="IH97" s="20"/>
    </row>
    <row r="98" spans="1:242" x14ac:dyDescent="0.2">
      <c r="A98" s="190"/>
      <c r="B98" s="190"/>
      <c r="C98" s="190"/>
      <c r="D98" s="190"/>
      <c r="E98" s="190"/>
      <c r="H98" s="277"/>
      <c r="I98" s="277"/>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c r="AN98" s="20"/>
      <c r="AO98" s="20"/>
      <c r="AP98" s="20"/>
      <c r="AQ98" s="20"/>
      <c r="AR98" s="20"/>
      <c r="AS98" s="20"/>
      <c r="AT98" s="20"/>
      <c r="AU98" s="20"/>
      <c r="AV98" s="20"/>
      <c r="AW98" s="20"/>
      <c r="AX98" s="20"/>
      <c r="AY98" s="20"/>
      <c r="AZ98" s="20"/>
      <c r="BA98" s="20"/>
      <c r="BB98" s="20"/>
      <c r="BC98" s="20"/>
      <c r="BD98" s="20"/>
      <c r="BE98" s="20"/>
      <c r="BF98" s="20"/>
      <c r="BG98" s="20"/>
      <c r="BH98" s="20"/>
      <c r="BI98" s="20"/>
      <c r="BJ98" s="20"/>
      <c r="BK98" s="20"/>
      <c r="BL98" s="20"/>
      <c r="BM98" s="20"/>
      <c r="BN98" s="20"/>
      <c r="BO98" s="20"/>
      <c r="BP98" s="20"/>
      <c r="BQ98" s="20"/>
      <c r="BR98" s="20"/>
      <c r="BS98" s="20"/>
      <c r="BT98" s="20"/>
      <c r="BU98" s="20"/>
      <c r="BV98" s="20"/>
      <c r="BW98" s="20"/>
      <c r="BX98" s="20"/>
      <c r="BY98" s="20"/>
      <c r="BZ98" s="20"/>
      <c r="CA98" s="20"/>
      <c r="CB98" s="20"/>
      <c r="CC98" s="20"/>
      <c r="CD98" s="20"/>
      <c r="CE98" s="20"/>
      <c r="CF98" s="20"/>
      <c r="CG98" s="20"/>
      <c r="CH98" s="20"/>
      <c r="CI98" s="20"/>
      <c r="CJ98" s="20"/>
      <c r="CK98" s="20"/>
      <c r="CL98" s="20"/>
      <c r="CM98" s="20"/>
      <c r="CN98" s="20"/>
      <c r="CO98" s="20"/>
      <c r="CP98" s="20"/>
      <c r="CQ98" s="20"/>
      <c r="CR98" s="20"/>
      <c r="CS98" s="20"/>
      <c r="CT98" s="20"/>
      <c r="CU98" s="20"/>
      <c r="CV98" s="20"/>
      <c r="CW98" s="20"/>
      <c r="CX98" s="20"/>
      <c r="CY98" s="20"/>
      <c r="CZ98" s="20"/>
      <c r="DA98" s="20"/>
      <c r="DB98" s="20"/>
      <c r="DC98" s="20"/>
      <c r="DD98" s="20"/>
      <c r="DE98" s="20"/>
      <c r="DF98" s="20"/>
      <c r="DG98" s="20"/>
      <c r="DH98" s="20"/>
      <c r="DI98" s="20"/>
      <c r="DJ98" s="20"/>
      <c r="DK98" s="20"/>
      <c r="DL98" s="20"/>
      <c r="DM98" s="20"/>
      <c r="DN98" s="20"/>
      <c r="DO98" s="20"/>
      <c r="DP98" s="20"/>
      <c r="DQ98" s="20"/>
      <c r="DR98" s="20"/>
      <c r="DS98" s="20"/>
      <c r="DT98" s="20"/>
      <c r="DU98" s="20"/>
      <c r="DV98" s="20"/>
      <c r="DW98" s="20"/>
      <c r="DX98" s="20"/>
      <c r="DY98" s="20"/>
      <c r="DZ98" s="20"/>
      <c r="EA98" s="20"/>
      <c r="EB98" s="20"/>
      <c r="EC98" s="20"/>
      <c r="ED98" s="20"/>
      <c r="EE98" s="20"/>
      <c r="EF98" s="20"/>
      <c r="EG98" s="20"/>
      <c r="EH98" s="20"/>
      <c r="EI98" s="20"/>
      <c r="EJ98" s="20"/>
      <c r="EK98" s="20"/>
      <c r="EL98" s="20"/>
      <c r="EM98" s="20"/>
      <c r="EN98" s="20"/>
      <c r="EO98" s="20"/>
      <c r="EP98" s="20"/>
      <c r="EQ98" s="20"/>
      <c r="ER98" s="20"/>
      <c r="ES98" s="20"/>
      <c r="ET98" s="20"/>
      <c r="EU98" s="20"/>
      <c r="EV98" s="20"/>
      <c r="EW98" s="20"/>
      <c r="EX98" s="20"/>
      <c r="EY98" s="20"/>
      <c r="EZ98" s="20"/>
      <c r="FA98" s="20"/>
      <c r="FB98" s="20"/>
      <c r="FC98" s="20"/>
      <c r="FD98" s="20"/>
      <c r="FE98" s="20"/>
      <c r="FF98" s="20"/>
      <c r="FG98" s="20"/>
      <c r="FH98" s="20"/>
      <c r="FI98" s="20"/>
      <c r="FJ98" s="20"/>
      <c r="FK98" s="20"/>
      <c r="FL98" s="20"/>
      <c r="FM98" s="20"/>
      <c r="FN98" s="20"/>
      <c r="FO98" s="20"/>
      <c r="FP98" s="20"/>
      <c r="FQ98" s="20"/>
      <c r="FR98" s="20"/>
      <c r="FS98" s="20"/>
      <c r="FT98" s="20"/>
      <c r="FU98" s="20"/>
      <c r="FV98" s="20"/>
      <c r="FW98" s="20"/>
      <c r="FX98" s="20"/>
      <c r="FY98" s="20"/>
      <c r="FZ98" s="20"/>
      <c r="GA98" s="20"/>
      <c r="GB98" s="20"/>
      <c r="GC98" s="20"/>
      <c r="GD98" s="20"/>
      <c r="GE98" s="20"/>
      <c r="GF98" s="20"/>
      <c r="GG98" s="20"/>
      <c r="GH98" s="20"/>
      <c r="GI98" s="20"/>
      <c r="GJ98" s="20"/>
      <c r="GK98" s="20"/>
      <c r="GL98" s="20"/>
      <c r="GM98" s="20"/>
      <c r="GN98" s="20"/>
      <c r="GO98" s="20"/>
      <c r="GP98" s="20"/>
      <c r="GQ98" s="20"/>
      <c r="GR98" s="20"/>
      <c r="GS98" s="20"/>
      <c r="GT98" s="20"/>
      <c r="GU98" s="20"/>
      <c r="GV98" s="20"/>
      <c r="GW98" s="20"/>
      <c r="GX98" s="20"/>
      <c r="GY98" s="20"/>
      <c r="GZ98" s="20"/>
      <c r="HA98" s="20"/>
      <c r="HB98" s="20"/>
      <c r="HC98" s="20"/>
      <c r="HD98" s="20"/>
      <c r="HE98" s="20"/>
      <c r="HF98" s="20"/>
      <c r="HG98" s="20"/>
      <c r="HH98" s="20"/>
      <c r="HI98" s="20"/>
      <c r="HJ98" s="20"/>
      <c r="HK98" s="20"/>
      <c r="HL98" s="20"/>
      <c r="HM98" s="20"/>
      <c r="HN98" s="20"/>
      <c r="HO98" s="20"/>
      <c r="HP98" s="20"/>
      <c r="HQ98" s="20"/>
      <c r="HR98" s="20"/>
      <c r="HS98" s="20"/>
      <c r="HT98" s="20"/>
      <c r="HU98" s="20"/>
      <c r="HV98" s="20"/>
      <c r="HW98" s="20"/>
      <c r="HX98" s="20"/>
      <c r="HY98" s="20"/>
      <c r="HZ98" s="20"/>
      <c r="IA98" s="20"/>
      <c r="IB98" s="20"/>
      <c r="IC98" s="20"/>
      <c r="ID98" s="20"/>
      <c r="IE98" s="20"/>
      <c r="IF98" s="20"/>
      <c r="IG98" s="20"/>
      <c r="IH98" s="20"/>
    </row>
    <row r="99" spans="1:242" x14ac:dyDescent="0.2">
      <c r="A99" s="190"/>
      <c r="B99" s="190"/>
      <c r="C99" s="190"/>
      <c r="D99" s="190"/>
      <c r="E99" s="190"/>
      <c r="H99" s="277"/>
      <c r="I99" s="277"/>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c r="AN99" s="20"/>
      <c r="AO99" s="20"/>
      <c r="AP99" s="20"/>
      <c r="AQ99" s="20"/>
      <c r="AR99" s="20"/>
      <c r="AS99" s="20"/>
      <c r="AT99" s="20"/>
      <c r="AU99" s="20"/>
      <c r="AV99" s="20"/>
      <c r="AW99" s="20"/>
      <c r="AX99" s="20"/>
      <c r="AY99" s="20"/>
      <c r="AZ99" s="20"/>
      <c r="BA99" s="20"/>
      <c r="BB99" s="20"/>
      <c r="BC99" s="20"/>
      <c r="BD99" s="20"/>
      <c r="BE99" s="20"/>
      <c r="BF99" s="20"/>
      <c r="BG99" s="20"/>
      <c r="BH99" s="20"/>
      <c r="BI99" s="20"/>
      <c r="BJ99" s="20"/>
      <c r="BK99" s="20"/>
      <c r="BL99" s="20"/>
      <c r="BM99" s="20"/>
      <c r="BN99" s="20"/>
      <c r="BO99" s="20"/>
      <c r="BP99" s="20"/>
      <c r="BQ99" s="20"/>
      <c r="BR99" s="20"/>
      <c r="BS99" s="20"/>
      <c r="BT99" s="20"/>
      <c r="BU99" s="20"/>
      <c r="BV99" s="20"/>
      <c r="BW99" s="20"/>
      <c r="BX99" s="20"/>
      <c r="BY99" s="20"/>
      <c r="BZ99" s="20"/>
      <c r="CA99" s="20"/>
      <c r="CB99" s="20"/>
      <c r="CC99" s="20"/>
      <c r="CD99" s="20"/>
      <c r="CE99" s="20"/>
      <c r="CF99" s="20"/>
      <c r="CG99" s="20"/>
      <c r="CH99" s="20"/>
      <c r="CI99" s="20"/>
      <c r="CJ99" s="20"/>
      <c r="CK99" s="20"/>
      <c r="CL99" s="20"/>
      <c r="CM99" s="20"/>
      <c r="CN99" s="20"/>
      <c r="CO99" s="20"/>
      <c r="CP99" s="20"/>
      <c r="CQ99" s="20"/>
      <c r="CR99" s="20"/>
      <c r="CS99" s="20"/>
      <c r="CT99" s="20"/>
      <c r="CU99" s="20"/>
      <c r="CV99" s="20"/>
      <c r="CW99" s="20"/>
      <c r="CX99" s="20"/>
      <c r="CY99" s="20"/>
      <c r="CZ99" s="20"/>
      <c r="DA99" s="20"/>
      <c r="DB99" s="20"/>
      <c r="DC99" s="20"/>
      <c r="DD99" s="20"/>
      <c r="DE99" s="20"/>
      <c r="DF99" s="20"/>
      <c r="DG99" s="20"/>
      <c r="DH99" s="20"/>
      <c r="DI99" s="20"/>
      <c r="DJ99" s="20"/>
      <c r="DK99" s="20"/>
      <c r="DL99" s="20"/>
      <c r="DM99" s="20"/>
      <c r="DN99" s="20"/>
      <c r="DO99" s="20"/>
      <c r="DP99" s="20"/>
      <c r="DQ99" s="20"/>
      <c r="DR99" s="20"/>
      <c r="DS99" s="20"/>
      <c r="DT99" s="20"/>
      <c r="DU99" s="20"/>
      <c r="DV99" s="20"/>
      <c r="DW99" s="20"/>
      <c r="DX99" s="20"/>
      <c r="DY99" s="20"/>
      <c r="DZ99" s="20"/>
      <c r="EA99" s="20"/>
      <c r="EB99" s="20"/>
      <c r="EC99" s="20"/>
      <c r="ED99" s="20"/>
      <c r="EE99" s="20"/>
      <c r="EF99" s="20"/>
      <c r="EG99" s="20"/>
      <c r="EH99" s="20"/>
      <c r="EI99" s="20"/>
      <c r="EJ99" s="20"/>
      <c r="EK99" s="20"/>
      <c r="EL99" s="20"/>
      <c r="EM99" s="20"/>
      <c r="EN99" s="20"/>
      <c r="EO99" s="20"/>
      <c r="EP99" s="20"/>
      <c r="EQ99" s="20"/>
      <c r="ER99" s="20"/>
      <c r="ES99" s="20"/>
      <c r="ET99" s="20"/>
      <c r="EU99" s="20"/>
      <c r="EV99" s="20"/>
      <c r="EW99" s="20"/>
      <c r="EX99" s="20"/>
      <c r="EY99" s="20"/>
      <c r="EZ99" s="20"/>
      <c r="FA99" s="20"/>
      <c r="FB99" s="20"/>
      <c r="FC99" s="20"/>
      <c r="FD99" s="20"/>
      <c r="FE99" s="20"/>
      <c r="FF99" s="20"/>
      <c r="FG99" s="20"/>
      <c r="FH99" s="20"/>
      <c r="FI99" s="20"/>
      <c r="FJ99" s="20"/>
      <c r="FK99" s="20"/>
      <c r="FL99" s="20"/>
      <c r="FM99" s="20"/>
      <c r="FN99" s="20"/>
      <c r="FO99" s="20"/>
      <c r="FP99" s="20"/>
      <c r="FQ99" s="20"/>
      <c r="FR99" s="20"/>
      <c r="FS99" s="20"/>
      <c r="FT99" s="20"/>
      <c r="FU99" s="20"/>
      <c r="FV99" s="20"/>
      <c r="FW99" s="20"/>
      <c r="FX99" s="20"/>
      <c r="FY99" s="20"/>
      <c r="FZ99" s="20"/>
      <c r="GA99" s="20"/>
      <c r="GB99" s="20"/>
      <c r="GC99" s="20"/>
      <c r="GD99" s="20"/>
      <c r="GE99" s="20"/>
      <c r="GF99" s="20"/>
      <c r="GG99" s="20"/>
      <c r="GH99" s="20"/>
      <c r="GI99" s="20"/>
      <c r="GJ99" s="20"/>
      <c r="GK99" s="20"/>
      <c r="GL99" s="20"/>
      <c r="GM99" s="20"/>
      <c r="GN99" s="20"/>
      <c r="GO99" s="20"/>
      <c r="GP99" s="20"/>
      <c r="GQ99" s="20"/>
      <c r="GR99" s="20"/>
      <c r="GS99" s="20"/>
      <c r="GT99" s="20"/>
      <c r="GU99" s="20"/>
      <c r="GV99" s="20"/>
      <c r="GW99" s="20"/>
      <c r="GX99" s="20"/>
      <c r="GY99" s="20"/>
      <c r="GZ99" s="20"/>
      <c r="HA99" s="20"/>
      <c r="HB99" s="20"/>
      <c r="HC99" s="20"/>
      <c r="HD99" s="20"/>
      <c r="HE99" s="20"/>
      <c r="HF99" s="20"/>
      <c r="HG99" s="20"/>
      <c r="HH99" s="20"/>
      <c r="HI99" s="20"/>
      <c r="HJ99" s="20"/>
      <c r="HK99" s="20"/>
      <c r="HL99" s="20"/>
      <c r="HM99" s="20"/>
      <c r="HN99" s="20"/>
      <c r="HO99" s="20"/>
      <c r="HP99" s="20"/>
      <c r="HQ99" s="20"/>
      <c r="HR99" s="20"/>
      <c r="HS99" s="20"/>
      <c r="HT99" s="20"/>
      <c r="HU99" s="20"/>
      <c r="HV99" s="20"/>
      <c r="HW99" s="20"/>
      <c r="HX99" s="20"/>
      <c r="HY99" s="20"/>
      <c r="HZ99" s="20"/>
      <c r="IA99" s="20"/>
      <c r="IB99" s="20"/>
      <c r="IC99" s="20"/>
      <c r="ID99" s="20"/>
      <c r="IE99" s="20"/>
      <c r="IF99" s="20"/>
      <c r="IG99" s="20"/>
      <c r="IH99" s="20"/>
    </row>
    <row r="100" spans="1:242" x14ac:dyDescent="0.2">
      <c r="A100" s="190"/>
      <c r="B100" s="190"/>
      <c r="C100" s="190"/>
      <c r="D100" s="190"/>
      <c r="E100" s="190"/>
      <c r="H100" s="277"/>
      <c r="I100" s="277"/>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0"/>
      <c r="AL100" s="20"/>
      <c r="AM100" s="20"/>
      <c r="AN100" s="20"/>
      <c r="AO100" s="20"/>
      <c r="AP100" s="20"/>
      <c r="AQ100" s="20"/>
      <c r="AR100" s="20"/>
      <c r="AS100" s="20"/>
      <c r="AT100" s="20"/>
      <c r="AU100" s="20"/>
      <c r="AV100" s="20"/>
      <c r="AW100" s="20"/>
      <c r="AX100" s="20"/>
      <c r="AY100" s="20"/>
      <c r="AZ100" s="20"/>
      <c r="BA100" s="20"/>
      <c r="BB100" s="20"/>
      <c r="BC100" s="20"/>
      <c r="BD100" s="20"/>
      <c r="BE100" s="20"/>
      <c r="BF100" s="20"/>
      <c r="BG100" s="20"/>
      <c r="BH100" s="20"/>
      <c r="BI100" s="20"/>
      <c r="BJ100" s="20"/>
      <c r="BK100" s="20"/>
      <c r="BL100" s="20"/>
      <c r="BM100" s="20"/>
      <c r="BN100" s="20"/>
      <c r="BO100" s="20"/>
      <c r="BP100" s="20"/>
      <c r="BQ100" s="20"/>
      <c r="BR100" s="20"/>
      <c r="BS100" s="20"/>
      <c r="BT100" s="20"/>
      <c r="BU100" s="20"/>
      <c r="BV100" s="20"/>
      <c r="BW100" s="20"/>
      <c r="BX100" s="20"/>
      <c r="BY100" s="20"/>
      <c r="BZ100" s="20"/>
      <c r="CA100" s="20"/>
      <c r="CB100" s="20"/>
      <c r="CC100" s="20"/>
      <c r="CD100" s="20"/>
      <c r="CE100" s="20"/>
      <c r="CF100" s="20"/>
      <c r="CG100" s="20"/>
      <c r="CH100" s="20"/>
      <c r="CI100" s="20"/>
      <c r="CJ100" s="20"/>
      <c r="CK100" s="20"/>
      <c r="CL100" s="20"/>
      <c r="CM100" s="20"/>
      <c r="CN100" s="20"/>
      <c r="CO100" s="20"/>
      <c r="CP100" s="20"/>
      <c r="CQ100" s="20"/>
      <c r="CR100" s="20"/>
      <c r="CS100" s="20"/>
      <c r="CT100" s="20"/>
      <c r="CU100" s="20"/>
      <c r="CV100" s="20"/>
      <c r="CW100" s="20"/>
      <c r="CX100" s="20"/>
      <c r="CY100" s="20"/>
      <c r="CZ100" s="20"/>
      <c r="DA100" s="20"/>
      <c r="DB100" s="20"/>
      <c r="DC100" s="20"/>
      <c r="DD100" s="20"/>
      <c r="DE100" s="20"/>
      <c r="DF100" s="20"/>
      <c r="DG100" s="20"/>
      <c r="DH100" s="20"/>
      <c r="DI100" s="20"/>
      <c r="DJ100" s="20"/>
      <c r="DK100" s="20"/>
      <c r="DL100" s="20"/>
      <c r="DM100" s="20"/>
      <c r="DN100" s="20"/>
      <c r="DO100" s="20"/>
      <c r="DP100" s="20"/>
      <c r="DQ100" s="20"/>
      <c r="DR100" s="20"/>
      <c r="DS100" s="20"/>
      <c r="DT100" s="20"/>
      <c r="DU100" s="20"/>
      <c r="DV100" s="20"/>
      <c r="DW100" s="20"/>
      <c r="DX100" s="20"/>
      <c r="DY100" s="20"/>
      <c r="DZ100" s="20"/>
      <c r="EA100" s="20"/>
      <c r="EB100" s="20"/>
      <c r="EC100" s="20"/>
      <c r="ED100" s="20"/>
      <c r="EE100" s="20"/>
      <c r="EF100" s="20"/>
      <c r="EG100" s="20"/>
      <c r="EH100" s="20"/>
      <c r="EI100" s="20"/>
      <c r="EJ100" s="20"/>
      <c r="EK100" s="20"/>
      <c r="EL100" s="20"/>
      <c r="EM100" s="20"/>
      <c r="EN100" s="20"/>
      <c r="EO100" s="20"/>
      <c r="EP100" s="20"/>
      <c r="EQ100" s="20"/>
      <c r="ER100" s="20"/>
      <c r="ES100" s="20"/>
      <c r="ET100" s="20"/>
      <c r="EU100" s="20"/>
      <c r="EV100" s="20"/>
      <c r="EW100" s="20"/>
      <c r="EX100" s="20"/>
      <c r="EY100" s="20"/>
      <c r="EZ100" s="20"/>
      <c r="FA100" s="20"/>
      <c r="FB100" s="20"/>
      <c r="FC100" s="20"/>
      <c r="FD100" s="20"/>
      <c r="FE100" s="20"/>
      <c r="FF100" s="20"/>
      <c r="FG100" s="20"/>
      <c r="FH100" s="20"/>
      <c r="FI100" s="20"/>
      <c r="FJ100" s="20"/>
      <c r="FK100" s="20"/>
      <c r="FL100" s="20"/>
      <c r="FM100" s="20"/>
      <c r="FN100" s="20"/>
      <c r="FO100" s="20"/>
      <c r="FP100" s="20"/>
      <c r="FQ100" s="20"/>
      <c r="FR100" s="20"/>
      <c r="FS100" s="20"/>
      <c r="FT100" s="20"/>
      <c r="FU100" s="20"/>
      <c r="FV100" s="20"/>
      <c r="FW100" s="20"/>
      <c r="FX100" s="20"/>
      <c r="FY100" s="20"/>
      <c r="FZ100" s="20"/>
      <c r="GA100" s="20"/>
      <c r="GB100" s="20"/>
      <c r="GC100" s="20"/>
      <c r="GD100" s="20"/>
      <c r="GE100" s="20"/>
      <c r="GF100" s="20"/>
      <c r="GG100" s="20"/>
      <c r="GH100" s="20"/>
      <c r="GI100" s="20"/>
      <c r="GJ100" s="20"/>
      <c r="GK100" s="20"/>
      <c r="GL100" s="20"/>
      <c r="GM100" s="20"/>
      <c r="GN100" s="20"/>
      <c r="GO100" s="20"/>
      <c r="GP100" s="20"/>
      <c r="GQ100" s="20"/>
      <c r="GR100" s="20"/>
      <c r="GS100" s="20"/>
      <c r="GT100" s="20"/>
      <c r="GU100" s="20"/>
      <c r="GV100" s="20"/>
      <c r="GW100" s="20"/>
      <c r="GX100" s="20"/>
      <c r="GY100" s="20"/>
      <c r="GZ100" s="20"/>
      <c r="HA100" s="20"/>
      <c r="HB100" s="20"/>
      <c r="HC100" s="20"/>
      <c r="HD100" s="20"/>
      <c r="HE100" s="20"/>
      <c r="HF100" s="20"/>
      <c r="HG100" s="20"/>
      <c r="HH100" s="20"/>
      <c r="HI100" s="20"/>
      <c r="HJ100" s="20"/>
      <c r="HK100" s="20"/>
      <c r="HL100" s="20"/>
      <c r="HM100" s="20"/>
      <c r="HN100" s="20"/>
      <c r="HO100" s="20"/>
      <c r="HP100" s="20"/>
      <c r="HQ100" s="20"/>
      <c r="HR100" s="20"/>
      <c r="HS100" s="20"/>
      <c r="HT100" s="20"/>
      <c r="HU100" s="20"/>
      <c r="HV100" s="20"/>
      <c r="HW100" s="20"/>
      <c r="HX100" s="20"/>
      <c r="HY100" s="20"/>
      <c r="HZ100" s="20"/>
      <c r="IA100" s="20"/>
      <c r="IB100" s="20"/>
      <c r="IC100" s="20"/>
      <c r="ID100" s="20"/>
      <c r="IE100" s="20"/>
      <c r="IF100" s="20"/>
      <c r="IG100" s="20"/>
      <c r="IH100" s="20"/>
    </row>
    <row r="101" spans="1:242" x14ac:dyDescent="0.2">
      <c r="A101" s="190"/>
      <c r="B101" s="190"/>
      <c r="C101" s="190"/>
      <c r="D101" s="190"/>
      <c r="E101" s="190"/>
      <c r="H101" s="277"/>
      <c r="I101" s="277"/>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0"/>
      <c r="AM101" s="20"/>
      <c r="AN101" s="20"/>
      <c r="AO101" s="20"/>
      <c r="AP101" s="20"/>
      <c r="AQ101" s="20"/>
      <c r="AR101" s="20"/>
      <c r="AS101" s="20"/>
      <c r="AT101" s="20"/>
      <c r="AU101" s="20"/>
      <c r="AV101" s="20"/>
      <c r="AW101" s="20"/>
      <c r="AX101" s="20"/>
      <c r="AY101" s="20"/>
      <c r="AZ101" s="20"/>
      <c r="BA101" s="20"/>
      <c r="BB101" s="20"/>
      <c r="BC101" s="20"/>
      <c r="BD101" s="20"/>
      <c r="BE101" s="20"/>
      <c r="BF101" s="20"/>
      <c r="BG101" s="20"/>
      <c r="BH101" s="20"/>
      <c r="BI101" s="20"/>
      <c r="BJ101" s="20"/>
      <c r="BK101" s="20"/>
      <c r="BL101" s="20"/>
      <c r="BM101" s="20"/>
      <c r="BN101" s="20"/>
      <c r="BO101" s="20"/>
      <c r="BP101" s="20"/>
      <c r="BQ101" s="20"/>
      <c r="BR101" s="20"/>
      <c r="BS101" s="20"/>
      <c r="BT101" s="20"/>
      <c r="BU101" s="20"/>
      <c r="BV101" s="20"/>
      <c r="BW101" s="20"/>
      <c r="BX101" s="20"/>
      <c r="BY101" s="20"/>
      <c r="BZ101" s="20"/>
      <c r="CA101" s="20"/>
      <c r="CB101" s="20"/>
      <c r="CC101" s="20"/>
      <c r="CD101" s="20"/>
      <c r="CE101" s="20"/>
      <c r="CF101" s="20"/>
      <c r="CG101" s="20"/>
      <c r="CH101" s="20"/>
      <c r="CI101" s="20"/>
      <c r="CJ101" s="20"/>
      <c r="CK101" s="20"/>
      <c r="CL101" s="20"/>
      <c r="CM101" s="20"/>
      <c r="CN101" s="20"/>
      <c r="CO101" s="20"/>
      <c r="CP101" s="20"/>
      <c r="CQ101" s="20"/>
      <c r="CR101" s="20"/>
      <c r="CS101" s="20"/>
      <c r="CT101" s="20"/>
      <c r="CU101" s="20"/>
      <c r="CV101" s="20"/>
      <c r="CW101" s="20"/>
      <c r="CX101" s="20"/>
      <c r="CY101" s="20"/>
      <c r="CZ101" s="20"/>
      <c r="DA101" s="20"/>
      <c r="DB101" s="20"/>
      <c r="DC101" s="20"/>
      <c r="DD101" s="20"/>
      <c r="DE101" s="20"/>
      <c r="DF101" s="20"/>
      <c r="DG101" s="20"/>
      <c r="DH101" s="20"/>
      <c r="DI101" s="20"/>
      <c r="DJ101" s="20"/>
      <c r="DK101" s="20"/>
      <c r="DL101" s="20"/>
      <c r="DM101" s="20"/>
      <c r="DN101" s="20"/>
      <c r="DO101" s="20"/>
      <c r="DP101" s="20"/>
      <c r="DQ101" s="20"/>
      <c r="DR101" s="20"/>
      <c r="DS101" s="20"/>
      <c r="DT101" s="20"/>
      <c r="DU101" s="20"/>
      <c r="DV101" s="20"/>
      <c r="DW101" s="20"/>
      <c r="DX101" s="20"/>
      <c r="DY101" s="20"/>
      <c r="DZ101" s="20"/>
      <c r="EA101" s="20"/>
      <c r="EB101" s="20"/>
      <c r="EC101" s="20"/>
      <c r="ED101" s="20"/>
      <c r="EE101" s="20"/>
      <c r="EF101" s="20"/>
      <c r="EG101" s="20"/>
      <c r="EH101" s="20"/>
      <c r="EI101" s="20"/>
      <c r="EJ101" s="20"/>
      <c r="EK101" s="20"/>
      <c r="EL101" s="20"/>
      <c r="EM101" s="20"/>
      <c r="EN101" s="20"/>
      <c r="EO101" s="20"/>
      <c r="EP101" s="20"/>
      <c r="EQ101" s="20"/>
      <c r="ER101" s="20"/>
      <c r="ES101" s="20"/>
      <c r="ET101" s="20"/>
      <c r="EU101" s="20"/>
      <c r="EV101" s="20"/>
      <c r="EW101" s="20"/>
      <c r="EX101" s="20"/>
      <c r="EY101" s="20"/>
      <c r="EZ101" s="20"/>
      <c r="FA101" s="20"/>
      <c r="FB101" s="20"/>
      <c r="FC101" s="20"/>
      <c r="FD101" s="20"/>
      <c r="FE101" s="20"/>
      <c r="FF101" s="20"/>
      <c r="FG101" s="20"/>
      <c r="FH101" s="20"/>
      <c r="FI101" s="20"/>
      <c r="FJ101" s="20"/>
      <c r="FK101" s="20"/>
      <c r="FL101" s="20"/>
      <c r="FM101" s="20"/>
      <c r="FN101" s="20"/>
      <c r="FO101" s="20"/>
      <c r="FP101" s="20"/>
      <c r="FQ101" s="20"/>
      <c r="FR101" s="20"/>
      <c r="FS101" s="20"/>
      <c r="FT101" s="20"/>
      <c r="FU101" s="20"/>
      <c r="FV101" s="20"/>
      <c r="FW101" s="20"/>
      <c r="FX101" s="20"/>
      <c r="FY101" s="20"/>
      <c r="FZ101" s="20"/>
      <c r="GA101" s="20"/>
      <c r="GB101" s="20"/>
      <c r="GC101" s="20"/>
      <c r="GD101" s="20"/>
      <c r="GE101" s="20"/>
      <c r="GF101" s="20"/>
      <c r="GG101" s="20"/>
      <c r="GH101" s="20"/>
      <c r="GI101" s="20"/>
      <c r="GJ101" s="20"/>
      <c r="GK101" s="20"/>
      <c r="GL101" s="20"/>
      <c r="GM101" s="20"/>
      <c r="GN101" s="20"/>
      <c r="GO101" s="20"/>
      <c r="GP101" s="20"/>
      <c r="GQ101" s="20"/>
      <c r="GR101" s="20"/>
      <c r="GS101" s="20"/>
      <c r="GT101" s="20"/>
      <c r="GU101" s="20"/>
      <c r="GV101" s="20"/>
      <c r="GW101" s="20"/>
      <c r="GX101" s="20"/>
      <c r="GY101" s="20"/>
      <c r="GZ101" s="20"/>
      <c r="HA101" s="20"/>
      <c r="HB101" s="20"/>
      <c r="HC101" s="20"/>
      <c r="HD101" s="20"/>
      <c r="HE101" s="20"/>
      <c r="HF101" s="20"/>
      <c r="HG101" s="20"/>
      <c r="HH101" s="20"/>
      <c r="HI101" s="20"/>
      <c r="HJ101" s="20"/>
      <c r="HK101" s="20"/>
      <c r="HL101" s="20"/>
      <c r="HM101" s="20"/>
      <c r="HN101" s="20"/>
      <c r="HO101" s="20"/>
      <c r="HP101" s="20"/>
      <c r="HQ101" s="20"/>
      <c r="HR101" s="20"/>
      <c r="HS101" s="20"/>
      <c r="HT101" s="20"/>
      <c r="HU101" s="20"/>
      <c r="HV101" s="20"/>
      <c r="HW101" s="20"/>
      <c r="HX101" s="20"/>
      <c r="HY101" s="20"/>
      <c r="HZ101" s="20"/>
      <c r="IA101" s="20"/>
      <c r="IB101" s="20"/>
      <c r="IC101" s="20"/>
      <c r="ID101" s="20"/>
      <c r="IE101" s="20"/>
      <c r="IF101" s="20"/>
      <c r="IG101" s="20"/>
      <c r="IH101" s="20"/>
    </row>
    <row r="102" spans="1:242" x14ac:dyDescent="0.2">
      <c r="A102" s="190"/>
      <c r="B102" s="190"/>
      <c r="C102" s="190"/>
      <c r="D102" s="190"/>
      <c r="E102" s="190"/>
      <c r="H102" s="277"/>
      <c r="I102" s="277"/>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c r="BL102" s="20"/>
      <c r="BM102" s="20"/>
      <c r="BN102" s="20"/>
      <c r="BO102" s="20"/>
      <c r="BP102" s="20"/>
      <c r="BQ102" s="20"/>
      <c r="BR102" s="20"/>
      <c r="BS102" s="20"/>
      <c r="BT102" s="20"/>
      <c r="BU102" s="20"/>
      <c r="BV102" s="20"/>
      <c r="BW102" s="20"/>
      <c r="BX102" s="20"/>
      <c r="BY102" s="20"/>
      <c r="BZ102" s="20"/>
      <c r="CA102" s="20"/>
      <c r="CB102" s="20"/>
      <c r="CC102" s="20"/>
      <c r="CD102" s="20"/>
      <c r="CE102" s="20"/>
      <c r="CF102" s="20"/>
      <c r="CG102" s="20"/>
      <c r="CH102" s="20"/>
      <c r="CI102" s="20"/>
      <c r="CJ102" s="20"/>
      <c r="CK102" s="20"/>
      <c r="CL102" s="20"/>
      <c r="CM102" s="20"/>
      <c r="CN102" s="20"/>
      <c r="CO102" s="20"/>
      <c r="CP102" s="20"/>
      <c r="CQ102" s="20"/>
      <c r="CR102" s="20"/>
      <c r="CS102" s="20"/>
      <c r="CT102" s="20"/>
      <c r="CU102" s="20"/>
      <c r="CV102" s="20"/>
      <c r="CW102" s="20"/>
      <c r="CX102" s="20"/>
      <c r="CY102" s="20"/>
      <c r="CZ102" s="20"/>
      <c r="DA102" s="20"/>
      <c r="DB102" s="20"/>
      <c r="DC102" s="20"/>
      <c r="DD102" s="20"/>
      <c r="DE102" s="20"/>
      <c r="DF102" s="20"/>
      <c r="DG102" s="20"/>
      <c r="DH102" s="20"/>
      <c r="DI102" s="20"/>
      <c r="DJ102" s="20"/>
      <c r="DK102" s="20"/>
      <c r="DL102" s="20"/>
      <c r="DM102" s="20"/>
      <c r="DN102" s="20"/>
      <c r="DO102" s="20"/>
      <c r="DP102" s="20"/>
      <c r="DQ102" s="20"/>
      <c r="DR102" s="20"/>
      <c r="DS102" s="20"/>
      <c r="DT102" s="20"/>
      <c r="DU102" s="20"/>
      <c r="DV102" s="20"/>
      <c r="DW102" s="20"/>
      <c r="DX102" s="20"/>
      <c r="DY102" s="20"/>
      <c r="DZ102" s="20"/>
      <c r="EA102" s="20"/>
      <c r="EB102" s="20"/>
      <c r="EC102" s="20"/>
      <c r="ED102" s="20"/>
      <c r="EE102" s="20"/>
      <c r="EF102" s="20"/>
      <c r="EG102" s="20"/>
      <c r="EH102" s="20"/>
      <c r="EI102" s="20"/>
      <c r="EJ102" s="20"/>
      <c r="EK102" s="20"/>
      <c r="EL102" s="20"/>
      <c r="EM102" s="20"/>
      <c r="EN102" s="20"/>
      <c r="EO102" s="20"/>
      <c r="EP102" s="20"/>
      <c r="EQ102" s="20"/>
      <c r="ER102" s="20"/>
      <c r="ES102" s="20"/>
      <c r="ET102" s="20"/>
      <c r="EU102" s="20"/>
      <c r="EV102" s="20"/>
      <c r="EW102" s="20"/>
      <c r="EX102" s="20"/>
      <c r="EY102" s="20"/>
      <c r="EZ102" s="20"/>
      <c r="FA102" s="20"/>
      <c r="FB102" s="20"/>
      <c r="FC102" s="20"/>
      <c r="FD102" s="20"/>
      <c r="FE102" s="20"/>
      <c r="FF102" s="20"/>
      <c r="FG102" s="20"/>
      <c r="FH102" s="20"/>
      <c r="FI102" s="20"/>
      <c r="FJ102" s="20"/>
      <c r="FK102" s="20"/>
      <c r="FL102" s="20"/>
      <c r="FM102" s="20"/>
      <c r="FN102" s="20"/>
      <c r="FO102" s="20"/>
      <c r="FP102" s="20"/>
      <c r="FQ102" s="20"/>
      <c r="FR102" s="20"/>
      <c r="FS102" s="20"/>
      <c r="FT102" s="20"/>
      <c r="FU102" s="20"/>
      <c r="FV102" s="20"/>
      <c r="FW102" s="20"/>
      <c r="FX102" s="20"/>
      <c r="FY102" s="20"/>
      <c r="FZ102" s="20"/>
      <c r="GA102" s="20"/>
      <c r="GB102" s="20"/>
      <c r="GC102" s="20"/>
      <c r="GD102" s="20"/>
      <c r="GE102" s="20"/>
      <c r="GF102" s="20"/>
      <c r="GG102" s="20"/>
      <c r="GH102" s="20"/>
      <c r="GI102" s="20"/>
      <c r="GJ102" s="20"/>
      <c r="GK102" s="20"/>
      <c r="GL102" s="20"/>
      <c r="GM102" s="20"/>
      <c r="GN102" s="20"/>
      <c r="GO102" s="20"/>
      <c r="GP102" s="20"/>
      <c r="GQ102" s="20"/>
      <c r="GR102" s="20"/>
      <c r="GS102" s="20"/>
      <c r="GT102" s="20"/>
      <c r="GU102" s="20"/>
      <c r="GV102" s="20"/>
      <c r="GW102" s="20"/>
      <c r="GX102" s="20"/>
      <c r="GY102" s="20"/>
      <c r="GZ102" s="20"/>
      <c r="HA102" s="20"/>
      <c r="HB102" s="20"/>
      <c r="HC102" s="20"/>
      <c r="HD102" s="20"/>
      <c r="HE102" s="20"/>
      <c r="HF102" s="20"/>
      <c r="HG102" s="20"/>
      <c r="HH102" s="20"/>
      <c r="HI102" s="20"/>
      <c r="HJ102" s="20"/>
      <c r="HK102" s="20"/>
      <c r="HL102" s="20"/>
      <c r="HM102" s="20"/>
      <c r="HN102" s="20"/>
      <c r="HO102" s="20"/>
      <c r="HP102" s="20"/>
      <c r="HQ102" s="20"/>
      <c r="HR102" s="20"/>
      <c r="HS102" s="20"/>
      <c r="HT102" s="20"/>
      <c r="HU102" s="20"/>
      <c r="HV102" s="20"/>
      <c r="HW102" s="20"/>
      <c r="HX102" s="20"/>
      <c r="HY102" s="20"/>
      <c r="HZ102" s="20"/>
      <c r="IA102" s="20"/>
      <c r="IB102" s="20"/>
      <c r="IC102" s="20"/>
      <c r="ID102" s="20"/>
      <c r="IE102" s="20"/>
      <c r="IF102" s="20"/>
      <c r="IG102" s="20"/>
      <c r="IH102" s="20"/>
    </row>
    <row r="103" spans="1:242" x14ac:dyDescent="0.2">
      <c r="A103" s="190"/>
      <c r="B103" s="190"/>
      <c r="C103" s="190"/>
      <c r="D103" s="190"/>
      <c r="E103" s="190"/>
      <c r="H103" s="277"/>
      <c r="I103" s="277"/>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c r="AT103" s="20"/>
      <c r="AU103" s="20"/>
      <c r="AV103" s="20"/>
      <c r="AW103" s="20"/>
      <c r="AX103" s="20"/>
      <c r="AY103" s="20"/>
      <c r="AZ103" s="20"/>
      <c r="BA103" s="20"/>
      <c r="BB103" s="20"/>
      <c r="BC103" s="20"/>
      <c r="BD103" s="20"/>
      <c r="BE103" s="20"/>
      <c r="BF103" s="20"/>
      <c r="BG103" s="20"/>
      <c r="BH103" s="20"/>
      <c r="BI103" s="20"/>
      <c r="BJ103" s="20"/>
      <c r="BK103" s="20"/>
      <c r="BL103" s="20"/>
      <c r="BM103" s="20"/>
      <c r="BN103" s="20"/>
      <c r="BO103" s="20"/>
      <c r="BP103" s="20"/>
      <c r="BQ103" s="20"/>
      <c r="BR103" s="20"/>
      <c r="BS103" s="20"/>
      <c r="BT103" s="20"/>
      <c r="BU103" s="20"/>
      <c r="BV103" s="20"/>
      <c r="BW103" s="20"/>
      <c r="BX103" s="20"/>
      <c r="BY103" s="20"/>
      <c r="BZ103" s="20"/>
      <c r="CA103" s="20"/>
      <c r="CB103" s="20"/>
      <c r="CC103" s="20"/>
      <c r="CD103" s="20"/>
      <c r="CE103" s="20"/>
      <c r="CF103" s="20"/>
      <c r="CG103" s="20"/>
      <c r="CH103" s="20"/>
      <c r="CI103" s="20"/>
      <c r="CJ103" s="20"/>
      <c r="CK103" s="20"/>
      <c r="CL103" s="20"/>
      <c r="CM103" s="20"/>
      <c r="CN103" s="20"/>
      <c r="CO103" s="20"/>
      <c r="CP103" s="20"/>
      <c r="CQ103" s="20"/>
      <c r="CR103" s="20"/>
      <c r="CS103" s="20"/>
      <c r="CT103" s="20"/>
      <c r="CU103" s="20"/>
      <c r="CV103" s="20"/>
      <c r="CW103" s="20"/>
      <c r="CX103" s="20"/>
      <c r="CY103" s="20"/>
      <c r="CZ103" s="20"/>
      <c r="DA103" s="20"/>
      <c r="DB103" s="20"/>
      <c r="DC103" s="20"/>
      <c r="DD103" s="20"/>
      <c r="DE103" s="20"/>
      <c r="DF103" s="20"/>
      <c r="DG103" s="20"/>
      <c r="DH103" s="20"/>
      <c r="DI103" s="20"/>
      <c r="DJ103" s="20"/>
      <c r="DK103" s="20"/>
      <c r="DL103" s="20"/>
      <c r="DM103" s="20"/>
      <c r="DN103" s="20"/>
      <c r="DO103" s="20"/>
      <c r="DP103" s="20"/>
      <c r="DQ103" s="20"/>
      <c r="DR103" s="20"/>
      <c r="DS103" s="20"/>
      <c r="DT103" s="20"/>
      <c r="DU103" s="20"/>
      <c r="DV103" s="20"/>
      <c r="DW103" s="20"/>
      <c r="DX103" s="20"/>
      <c r="DY103" s="20"/>
      <c r="DZ103" s="20"/>
      <c r="EA103" s="20"/>
      <c r="EB103" s="20"/>
      <c r="EC103" s="20"/>
      <c r="ED103" s="20"/>
      <c r="EE103" s="20"/>
      <c r="EF103" s="20"/>
      <c r="EG103" s="20"/>
      <c r="EH103" s="20"/>
      <c r="EI103" s="20"/>
      <c r="EJ103" s="20"/>
      <c r="EK103" s="20"/>
      <c r="EL103" s="20"/>
      <c r="EM103" s="20"/>
      <c r="EN103" s="20"/>
      <c r="EO103" s="20"/>
      <c r="EP103" s="20"/>
      <c r="EQ103" s="20"/>
      <c r="ER103" s="20"/>
      <c r="ES103" s="20"/>
      <c r="ET103" s="20"/>
      <c r="EU103" s="20"/>
      <c r="EV103" s="20"/>
      <c r="EW103" s="20"/>
      <c r="EX103" s="20"/>
      <c r="EY103" s="20"/>
      <c r="EZ103" s="20"/>
      <c r="FA103" s="20"/>
      <c r="FB103" s="20"/>
      <c r="FC103" s="20"/>
      <c r="FD103" s="20"/>
      <c r="FE103" s="20"/>
      <c r="FF103" s="20"/>
      <c r="FG103" s="20"/>
      <c r="FH103" s="20"/>
      <c r="FI103" s="20"/>
      <c r="FJ103" s="20"/>
      <c r="FK103" s="20"/>
      <c r="FL103" s="20"/>
      <c r="FM103" s="20"/>
      <c r="FN103" s="20"/>
      <c r="FO103" s="20"/>
      <c r="FP103" s="20"/>
      <c r="FQ103" s="20"/>
      <c r="FR103" s="20"/>
      <c r="FS103" s="20"/>
      <c r="FT103" s="20"/>
      <c r="FU103" s="20"/>
      <c r="FV103" s="20"/>
      <c r="FW103" s="20"/>
      <c r="FX103" s="20"/>
      <c r="FY103" s="20"/>
      <c r="FZ103" s="20"/>
      <c r="GA103" s="20"/>
      <c r="GB103" s="20"/>
      <c r="GC103" s="20"/>
      <c r="GD103" s="20"/>
      <c r="GE103" s="20"/>
      <c r="GF103" s="20"/>
      <c r="GG103" s="20"/>
      <c r="GH103" s="20"/>
      <c r="GI103" s="20"/>
      <c r="GJ103" s="20"/>
      <c r="GK103" s="20"/>
      <c r="GL103" s="20"/>
      <c r="GM103" s="20"/>
      <c r="GN103" s="20"/>
      <c r="GO103" s="20"/>
      <c r="GP103" s="20"/>
      <c r="GQ103" s="20"/>
      <c r="GR103" s="20"/>
      <c r="GS103" s="20"/>
      <c r="GT103" s="20"/>
      <c r="GU103" s="20"/>
      <c r="GV103" s="20"/>
      <c r="GW103" s="20"/>
      <c r="GX103" s="20"/>
      <c r="GY103" s="20"/>
      <c r="GZ103" s="20"/>
      <c r="HA103" s="20"/>
      <c r="HB103" s="20"/>
      <c r="HC103" s="20"/>
      <c r="HD103" s="20"/>
      <c r="HE103" s="20"/>
      <c r="HF103" s="20"/>
      <c r="HG103" s="20"/>
      <c r="HH103" s="20"/>
      <c r="HI103" s="20"/>
      <c r="HJ103" s="20"/>
      <c r="HK103" s="20"/>
      <c r="HL103" s="20"/>
      <c r="HM103" s="20"/>
      <c r="HN103" s="20"/>
      <c r="HO103" s="20"/>
      <c r="HP103" s="20"/>
      <c r="HQ103" s="20"/>
      <c r="HR103" s="20"/>
      <c r="HS103" s="20"/>
      <c r="HT103" s="20"/>
      <c r="HU103" s="20"/>
      <c r="HV103" s="20"/>
      <c r="HW103" s="20"/>
      <c r="HX103" s="20"/>
      <c r="HY103" s="20"/>
      <c r="HZ103" s="20"/>
      <c r="IA103" s="20"/>
      <c r="IB103" s="20"/>
      <c r="IC103" s="20"/>
      <c r="ID103" s="20"/>
      <c r="IE103" s="20"/>
      <c r="IF103" s="20"/>
      <c r="IG103" s="20"/>
      <c r="IH103" s="20"/>
    </row>
    <row r="104" spans="1:242" x14ac:dyDescent="0.2">
      <c r="A104" s="190"/>
      <c r="B104" s="190"/>
      <c r="C104" s="190"/>
      <c r="D104" s="190"/>
      <c r="E104" s="190"/>
      <c r="H104" s="277"/>
      <c r="I104" s="277"/>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c r="AN104" s="20"/>
      <c r="AO104" s="20"/>
      <c r="AP104" s="20"/>
      <c r="AQ104" s="20"/>
      <c r="AR104" s="20"/>
      <c r="AS104" s="20"/>
      <c r="AT104" s="20"/>
      <c r="AU104" s="20"/>
      <c r="AV104" s="20"/>
      <c r="AW104" s="20"/>
      <c r="AX104" s="20"/>
      <c r="AY104" s="20"/>
      <c r="AZ104" s="20"/>
      <c r="BA104" s="20"/>
      <c r="BB104" s="20"/>
      <c r="BC104" s="20"/>
      <c r="BD104" s="20"/>
      <c r="BE104" s="20"/>
      <c r="BF104" s="20"/>
      <c r="BG104" s="20"/>
      <c r="BH104" s="20"/>
      <c r="BI104" s="20"/>
      <c r="BJ104" s="20"/>
      <c r="BK104" s="20"/>
      <c r="BL104" s="20"/>
      <c r="BM104" s="20"/>
      <c r="BN104" s="20"/>
      <c r="BO104" s="20"/>
      <c r="BP104" s="20"/>
      <c r="BQ104" s="20"/>
      <c r="BR104" s="20"/>
      <c r="BS104" s="20"/>
      <c r="BT104" s="20"/>
      <c r="BU104" s="20"/>
      <c r="BV104" s="20"/>
      <c r="BW104" s="20"/>
      <c r="BX104" s="20"/>
      <c r="BY104" s="20"/>
      <c r="BZ104" s="20"/>
      <c r="CA104" s="20"/>
      <c r="CB104" s="20"/>
      <c r="CC104" s="20"/>
      <c r="CD104" s="20"/>
      <c r="CE104" s="20"/>
      <c r="CF104" s="20"/>
      <c r="CG104" s="20"/>
      <c r="CH104" s="20"/>
      <c r="CI104" s="20"/>
      <c r="CJ104" s="20"/>
      <c r="CK104" s="20"/>
      <c r="CL104" s="20"/>
      <c r="CM104" s="20"/>
      <c r="CN104" s="20"/>
      <c r="CO104" s="20"/>
      <c r="CP104" s="20"/>
      <c r="CQ104" s="20"/>
      <c r="CR104" s="20"/>
      <c r="CS104" s="20"/>
      <c r="CT104" s="20"/>
      <c r="CU104" s="20"/>
      <c r="CV104" s="20"/>
      <c r="CW104" s="20"/>
      <c r="CX104" s="20"/>
      <c r="CY104" s="20"/>
      <c r="CZ104" s="20"/>
      <c r="DA104" s="20"/>
      <c r="DB104" s="20"/>
      <c r="DC104" s="20"/>
      <c r="DD104" s="20"/>
      <c r="DE104" s="20"/>
      <c r="DF104" s="20"/>
      <c r="DG104" s="20"/>
      <c r="DH104" s="20"/>
      <c r="DI104" s="20"/>
      <c r="DJ104" s="20"/>
      <c r="DK104" s="20"/>
      <c r="DL104" s="20"/>
      <c r="DM104" s="20"/>
      <c r="DN104" s="20"/>
      <c r="DO104" s="20"/>
      <c r="DP104" s="20"/>
      <c r="DQ104" s="20"/>
      <c r="DR104" s="20"/>
      <c r="DS104" s="20"/>
      <c r="DT104" s="20"/>
      <c r="DU104" s="20"/>
      <c r="DV104" s="20"/>
      <c r="DW104" s="20"/>
      <c r="DX104" s="20"/>
      <c r="DY104" s="20"/>
      <c r="DZ104" s="20"/>
      <c r="EA104" s="20"/>
      <c r="EB104" s="20"/>
      <c r="EC104" s="20"/>
      <c r="ED104" s="20"/>
      <c r="EE104" s="20"/>
      <c r="EF104" s="20"/>
      <c r="EG104" s="20"/>
      <c r="EH104" s="20"/>
      <c r="EI104" s="20"/>
      <c r="EJ104" s="20"/>
      <c r="EK104" s="20"/>
      <c r="EL104" s="20"/>
      <c r="EM104" s="20"/>
      <c r="EN104" s="20"/>
      <c r="EO104" s="20"/>
      <c r="EP104" s="20"/>
      <c r="EQ104" s="20"/>
      <c r="ER104" s="20"/>
      <c r="ES104" s="20"/>
      <c r="ET104" s="20"/>
      <c r="EU104" s="20"/>
      <c r="EV104" s="20"/>
      <c r="EW104" s="20"/>
      <c r="EX104" s="20"/>
      <c r="EY104" s="20"/>
      <c r="EZ104" s="20"/>
      <c r="FA104" s="20"/>
      <c r="FB104" s="20"/>
      <c r="FC104" s="20"/>
      <c r="FD104" s="20"/>
      <c r="FE104" s="20"/>
      <c r="FF104" s="20"/>
      <c r="FG104" s="20"/>
      <c r="FH104" s="20"/>
      <c r="FI104" s="20"/>
      <c r="FJ104" s="20"/>
      <c r="FK104" s="20"/>
      <c r="FL104" s="20"/>
      <c r="FM104" s="20"/>
      <c r="FN104" s="20"/>
      <c r="FO104" s="20"/>
      <c r="FP104" s="20"/>
      <c r="FQ104" s="20"/>
      <c r="FR104" s="20"/>
      <c r="FS104" s="20"/>
      <c r="FT104" s="20"/>
      <c r="FU104" s="20"/>
      <c r="FV104" s="20"/>
      <c r="FW104" s="20"/>
      <c r="FX104" s="20"/>
      <c r="FY104" s="20"/>
      <c r="FZ104" s="20"/>
      <c r="GA104" s="20"/>
      <c r="GB104" s="20"/>
      <c r="GC104" s="20"/>
      <c r="GD104" s="20"/>
      <c r="GE104" s="20"/>
      <c r="GF104" s="20"/>
      <c r="GG104" s="20"/>
      <c r="GH104" s="20"/>
      <c r="GI104" s="20"/>
      <c r="GJ104" s="20"/>
      <c r="GK104" s="20"/>
      <c r="GL104" s="20"/>
      <c r="GM104" s="20"/>
      <c r="GN104" s="20"/>
      <c r="GO104" s="20"/>
      <c r="GP104" s="20"/>
      <c r="GQ104" s="20"/>
      <c r="GR104" s="20"/>
      <c r="GS104" s="20"/>
      <c r="GT104" s="20"/>
      <c r="GU104" s="20"/>
      <c r="GV104" s="20"/>
      <c r="GW104" s="20"/>
      <c r="GX104" s="20"/>
      <c r="GY104" s="20"/>
      <c r="GZ104" s="20"/>
      <c r="HA104" s="20"/>
      <c r="HB104" s="20"/>
      <c r="HC104" s="20"/>
      <c r="HD104" s="20"/>
      <c r="HE104" s="20"/>
      <c r="HF104" s="20"/>
      <c r="HG104" s="20"/>
      <c r="HH104" s="20"/>
      <c r="HI104" s="20"/>
      <c r="HJ104" s="20"/>
      <c r="HK104" s="20"/>
      <c r="HL104" s="20"/>
      <c r="HM104" s="20"/>
      <c r="HN104" s="20"/>
      <c r="HO104" s="20"/>
      <c r="HP104" s="20"/>
      <c r="HQ104" s="20"/>
      <c r="HR104" s="20"/>
      <c r="HS104" s="20"/>
      <c r="HT104" s="20"/>
      <c r="HU104" s="20"/>
      <c r="HV104" s="20"/>
      <c r="HW104" s="20"/>
      <c r="HX104" s="20"/>
      <c r="HY104" s="20"/>
      <c r="HZ104" s="20"/>
      <c r="IA104" s="20"/>
      <c r="IB104" s="20"/>
      <c r="IC104" s="20"/>
      <c r="ID104" s="20"/>
      <c r="IE104" s="20"/>
      <c r="IF104" s="20"/>
      <c r="IG104" s="20"/>
      <c r="IH104" s="20"/>
    </row>
    <row r="105" spans="1:242" x14ac:dyDescent="0.2">
      <c r="A105" s="190"/>
      <c r="B105" s="190"/>
      <c r="C105" s="190"/>
      <c r="D105" s="190"/>
      <c r="E105" s="190"/>
      <c r="F105" s="189"/>
      <c r="G105" s="277"/>
      <c r="H105" s="277"/>
      <c r="I105" s="277"/>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c r="AM105" s="20"/>
      <c r="AN105" s="20"/>
      <c r="AO105" s="20"/>
      <c r="AP105" s="20"/>
      <c r="AQ105" s="20"/>
      <c r="AR105" s="20"/>
      <c r="AS105" s="20"/>
      <c r="AT105" s="20"/>
      <c r="AU105" s="20"/>
      <c r="AV105" s="20"/>
      <c r="AW105" s="20"/>
      <c r="AX105" s="20"/>
      <c r="AY105" s="20"/>
      <c r="AZ105" s="20"/>
      <c r="BA105" s="20"/>
      <c r="BB105" s="20"/>
      <c r="BC105" s="20"/>
      <c r="BD105" s="20"/>
      <c r="BE105" s="20"/>
      <c r="BF105" s="20"/>
      <c r="BG105" s="20"/>
      <c r="BH105" s="20"/>
      <c r="BI105" s="20"/>
      <c r="BJ105" s="20"/>
      <c r="BK105" s="20"/>
      <c r="BL105" s="20"/>
      <c r="BM105" s="20"/>
      <c r="BN105" s="20"/>
      <c r="BO105" s="20"/>
      <c r="BP105" s="20"/>
      <c r="BQ105" s="20"/>
      <c r="BR105" s="20"/>
      <c r="BS105" s="20"/>
      <c r="BT105" s="20"/>
      <c r="BU105" s="20"/>
      <c r="BV105" s="20"/>
      <c r="BW105" s="20"/>
      <c r="BX105" s="20"/>
      <c r="BY105" s="20"/>
      <c r="BZ105" s="20"/>
      <c r="CA105" s="20"/>
      <c r="CB105" s="20"/>
      <c r="CC105" s="20"/>
      <c r="CD105" s="20"/>
      <c r="CE105" s="20"/>
      <c r="CF105" s="20"/>
      <c r="CG105" s="20"/>
      <c r="CH105" s="20"/>
      <c r="CI105" s="20"/>
      <c r="CJ105" s="20"/>
      <c r="CK105" s="20"/>
      <c r="CL105" s="20"/>
      <c r="CM105" s="20"/>
      <c r="CN105" s="20"/>
      <c r="CO105" s="20"/>
      <c r="CP105" s="20"/>
      <c r="CQ105" s="20"/>
      <c r="CR105" s="20"/>
      <c r="CS105" s="20"/>
      <c r="CT105" s="20"/>
      <c r="CU105" s="20"/>
      <c r="CV105" s="20"/>
      <c r="CW105" s="20"/>
      <c r="CX105" s="20"/>
      <c r="CY105" s="20"/>
      <c r="CZ105" s="20"/>
      <c r="DA105" s="20"/>
      <c r="DB105" s="20"/>
      <c r="DC105" s="20"/>
      <c r="DD105" s="20"/>
      <c r="DE105" s="20"/>
      <c r="DF105" s="20"/>
      <c r="DG105" s="20"/>
      <c r="DH105" s="20"/>
      <c r="DI105" s="20"/>
      <c r="DJ105" s="20"/>
      <c r="DK105" s="20"/>
      <c r="DL105" s="20"/>
      <c r="DM105" s="20"/>
      <c r="DN105" s="20"/>
      <c r="DO105" s="20"/>
      <c r="DP105" s="20"/>
      <c r="DQ105" s="20"/>
      <c r="DR105" s="20"/>
      <c r="DS105" s="20"/>
      <c r="DT105" s="20"/>
      <c r="DU105" s="20"/>
      <c r="DV105" s="20"/>
      <c r="DW105" s="20"/>
      <c r="DX105" s="20"/>
      <c r="DY105" s="20"/>
      <c r="DZ105" s="20"/>
      <c r="EA105" s="20"/>
      <c r="EB105" s="20"/>
      <c r="EC105" s="20"/>
      <c r="ED105" s="20"/>
      <c r="EE105" s="20"/>
      <c r="EF105" s="20"/>
      <c r="EG105" s="20"/>
      <c r="EH105" s="20"/>
      <c r="EI105" s="20"/>
      <c r="EJ105" s="20"/>
      <c r="EK105" s="20"/>
      <c r="EL105" s="20"/>
      <c r="EM105" s="20"/>
      <c r="EN105" s="20"/>
      <c r="EO105" s="20"/>
      <c r="EP105" s="20"/>
      <c r="EQ105" s="20"/>
      <c r="ER105" s="20"/>
      <c r="ES105" s="20"/>
      <c r="ET105" s="20"/>
      <c r="EU105" s="20"/>
      <c r="EV105" s="20"/>
      <c r="EW105" s="20"/>
      <c r="EX105" s="20"/>
      <c r="EY105" s="20"/>
      <c r="EZ105" s="20"/>
      <c r="FA105" s="20"/>
      <c r="FB105" s="20"/>
      <c r="FC105" s="20"/>
      <c r="FD105" s="20"/>
      <c r="FE105" s="20"/>
      <c r="FF105" s="20"/>
      <c r="FG105" s="20"/>
      <c r="FH105" s="20"/>
      <c r="FI105" s="20"/>
      <c r="FJ105" s="20"/>
      <c r="FK105" s="20"/>
      <c r="FL105" s="20"/>
      <c r="FM105" s="20"/>
      <c r="FN105" s="20"/>
      <c r="FO105" s="20"/>
      <c r="FP105" s="20"/>
      <c r="FQ105" s="20"/>
      <c r="FR105" s="20"/>
      <c r="FS105" s="20"/>
      <c r="FT105" s="20"/>
      <c r="FU105" s="20"/>
      <c r="FV105" s="20"/>
      <c r="FW105" s="20"/>
      <c r="FX105" s="20"/>
      <c r="FY105" s="20"/>
      <c r="FZ105" s="20"/>
      <c r="GA105" s="20"/>
      <c r="GB105" s="20"/>
      <c r="GC105" s="20"/>
      <c r="GD105" s="20"/>
      <c r="GE105" s="20"/>
      <c r="GF105" s="20"/>
      <c r="GG105" s="20"/>
      <c r="GH105" s="20"/>
      <c r="GI105" s="20"/>
      <c r="GJ105" s="20"/>
      <c r="GK105" s="20"/>
      <c r="GL105" s="20"/>
      <c r="GM105" s="20"/>
      <c r="GN105" s="20"/>
      <c r="GO105" s="20"/>
      <c r="GP105" s="20"/>
      <c r="GQ105" s="20"/>
      <c r="GR105" s="20"/>
      <c r="GS105" s="20"/>
      <c r="GT105" s="20"/>
      <c r="GU105" s="20"/>
      <c r="GV105" s="20"/>
      <c r="GW105" s="20"/>
      <c r="GX105" s="20"/>
      <c r="GY105" s="20"/>
      <c r="GZ105" s="20"/>
      <c r="HA105" s="20"/>
      <c r="HB105" s="20"/>
      <c r="HC105" s="20"/>
      <c r="HD105" s="20"/>
      <c r="HE105" s="20"/>
      <c r="HF105" s="20"/>
      <c r="HG105" s="20"/>
      <c r="HH105" s="20"/>
      <c r="HI105" s="20"/>
      <c r="HJ105" s="20"/>
      <c r="HK105" s="20"/>
      <c r="HL105" s="20"/>
      <c r="HM105" s="20"/>
      <c r="HN105" s="20"/>
      <c r="HO105" s="20"/>
      <c r="HP105" s="20"/>
      <c r="HQ105" s="20"/>
      <c r="HR105" s="20"/>
      <c r="HS105" s="20"/>
      <c r="HT105" s="20"/>
      <c r="HU105" s="20"/>
      <c r="HV105" s="20"/>
      <c r="HW105" s="20"/>
      <c r="HX105" s="20"/>
      <c r="HY105" s="20"/>
      <c r="HZ105" s="20"/>
      <c r="IA105" s="20"/>
      <c r="IB105" s="20"/>
      <c r="IC105" s="20"/>
      <c r="ID105" s="20"/>
      <c r="IE105" s="20"/>
      <c r="IF105" s="20"/>
      <c r="IG105" s="20"/>
      <c r="IH105" s="20"/>
    </row>
    <row r="106" spans="1:242" x14ac:dyDescent="0.15">
      <c r="A106" s="190"/>
      <c r="B106" s="190"/>
      <c r="C106" s="190"/>
    </row>
    <row r="107" spans="1:242" x14ac:dyDescent="0.15">
      <c r="A107" s="190"/>
      <c r="B107" s="190"/>
      <c r="C107" s="190"/>
    </row>
    <row r="108" spans="1:242" x14ac:dyDescent="0.15">
      <c r="A108" s="190"/>
      <c r="B108" s="190"/>
      <c r="C108" s="190"/>
    </row>
    <row r="109" spans="1:242" x14ac:dyDescent="0.15">
      <c r="A109" s="190"/>
      <c r="B109" s="190"/>
      <c r="C109" s="190"/>
    </row>
    <row r="110" spans="1:242" x14ac:dyDescent="0.15">
      <c r="A110" s="190"/>
      <c r="B110" s="190"/>
      <c r="C110" s="190"/>
    </row>
  </sheetData>
  <mergeCells count="3">
    <mergeCell ref="A2:I2"/>
    <mergeCell ref="A1:I1"/>
    <mergeCell ref="A4:I4"/>
  </mergeCells>
  <pageMargins left="0.98425196850393704" right="0.23622047244094491" top="0.47244094488188981" bottom="0.82677165354330717" header="0.31496062992125984" footer="0.43307086614173229"/>
  <pageSetup paperSize="10000" scale="72" fitToHeight="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68FD4"/>
    <pageSetUpPr fitToPage="1"/>
  </sheetPr>
  <dimension ref="A1:W99"/>
  <sheetViews>
    <sheetView topLeftCell="A80" zoomScale="90" workbookViewId="0">
      <selection activeCell="W92" sqref="W92"/>
    </sheetView>
  </sheetViews>
  <sheetFormatPr defaultColWidth="9.01171875" defaultRowHeight="13.5" x14ac:dyDescent="0.2"/>
  <cols>
    <col min="1" max="3" width="2.5546875" style="20" customWidth="1"/>
    <col min="4" max="5" width="3.2265625" style="20" customWidth="1"/>
    <col min="6" max="6" width="0.671875" style="20" customWidth="1"/>
    <col min="7" max="8" width="0.8046875" style="20" customWidth="1"/>
    <col min="9" max="9" width="11.1640625" style="20" customWidth="1"/>
    <col min="10" max="10" width="0.8046875" style="20" customWidth="1"/>
    <col min="11" max="11" width="15.87109375" style="20" customWidth="1"/>
    <col min="12" max="12" width="17.890625" style="20" customWidth="1"/>
    <col min="13" max="13" width="4.03515625" style="332" customWidth="1"/>
    <col min="14" max="17" width="3.2265625" style="332" customWidth="1"/>
    <col min="18" max="18" width="2.15234375" style="333" customWidth="1"/>
    <col min="19" max="20" width="2.6875" style="333" customWidth="1"/>
    <col min="21" max="21" width="3.62890625" style="333" customWidth="1"/>
    <col min="22" max="22" width="4.03515625" style="333" customWidth="1"/>
    <col min="23" max="23" width="25.9609375" style="354" customWidth="1"/>
    <col min="24" max="247" width="9.953125" style="20" customWidth="1"/>
    <col min="248" max="16384" width="9.01171875" style="20"/>
  </cols>
  <sheetData>
    <row r="1" spans="1:23" s="38" customFormat="1" ht="18.75" customHeight="1" x14ac:dyDescent="0.2">
      <c r="A1" s="584" t="s">
        <v>12</v>
      </c>
      <c r="B1" s="584"/>
      <c r="C1" s="584"/>
      <c r="D1" s="584"/>
      <c r="E1" s="584"/>
      <c r="F1" s="584"/>
      <c r="G1" s="584"/>
      <c r="H1" s="584"/>
      <c r="I1" s="584"/>
      <c r="J1" s="584"/>
      <c r="K1" s="584"/>
      <c r="L1" s="584"/>
      <c r="M1" s="584"/>
      <c r="N1" s="584"/>
      <c r="O1" s="584"/>
      <c r="P1" s="584"/>
      <c r="Q1" s="584"/>
      <c r="R1" s="584"/>
      <c r="S1" s="584"/>
      <c r="T1" s="584"/>
      <c r="U1" s="584"/>
      <c r="V1" s="584"/>
      <c r="W1" s="584"/>
    </row>
    <row r="2" spans="1:23" s="38" customFormat="1" ht="18.75" customHeight="1" x14ac:dyDescent="0.2">
      <c r="A2" s="584" t="s">
        <v>281</v>
      </c>
      <c r="B2" s="584"/>
      <c r="C2" s="584"/>
      <c r="D2" s="584"/>
      <c r="E2" s="584"/>
      <c r="F2" s="584"/>
      <c r="G2" s="584"/>
      <c r="H2" s="584"/>
      <c r="I2" s="584"/>
      <c r="J2" s="584"/>
      <c r="K2" s="584"/>
      <c r="L2" s="584"/>
      <c r="M2" s="584"/>
      <c r="N2" s="584"/>
      <c r="O2" s="584"/>
      <c r="P2" s="584"/>
      <c r="Q2" s="584"/>
      <c r="R2" s="584"/>
      <c r="S2" s="584"/>
      <c r="T2" s="584"/>
      <c r="U2" s="584"/>
      <c r="V2" s="584"/>
      <c r="W2" s="584"/>
    </row>
    <row r="3" spans="1:23" s="38" customFormat="1" ht="6.75" customHeight="1" x14ac:dyDescent="0.2">
      <c r="A3" s="336"/>
      <c r="B3" s="336"/>
      <c r="C3" s="336"/>
      <c r="D3" s="336"/>
      <c r="E3" s="336"/>
      <c r="F3" s="336"/>
      <c r="G3" s="336"/>
      <c r="H3" s="336"/>
      <c r="I3" s="336"/>
      <c r="J3" s="336"/>
      <c r="K3" s="336"/>
      <c r="L3" s="336"/>
      <c r="M3" s="337"/>
      <c r="N3" s="337"/>
      <c r="O3" s="337"/>
      <c r="P3" s="337"/>
      <c r="Q3" s="337"/>
      <c r="R3" s="338"/>
      <c r="S3" s="338"/>
      <c r="T3" s="338"/>
      <c r="U3" s="338"/>
      <c r="V3" s="338"/>
      <c r="W3" s="339"/>
    </row>
    <row r="4" spans="1:23" s="345" customFormat="1" ht="16.5" customHeight="1" x14ac:dyDescent="0.15">
      <c r="A4" s="340" t="s">
        <v>13</v>
      </c>
      <c r="B4" s="340"/>
      <c r="C4" s="340"/>
      <c r="D4" s="340"/>
      <c r="E4" s="340"/>
      <c r="F4" s="340"/>
      <c r="G4" s="340"/>
      <c r="H4" s="340"/>
      <c r="I4" s="340"/>
      <c r="J4" s="341" t="s">
        <v>64</v>
      </c>
      <c r="K4" s="341"/>
      <c r="L4" s="341"/>
      <c r="M4" s="342"/>
      <c r="N4" s="342"/>
      <c r="O4" s="342"/>
      <c r="P4" s="342"/>
      <c r="Q4" s="342"/>
      <c r="R4" s="343"/>
      <c r="S4" s="343"/>
      <c r="T4" s="343"/>
      <c r="U4" s="343"/>
      <c r="V4" s="343"/>
      <c r="W4" s="344"/>
    </row>
    <row r="5" spans="1:23" s="345" customFormat="1" ht="16.5" customHeight="1" x14ac:dyDescent="0.15">
      <c r="A5" s="340" t="s">
        <v>14</v>
      </c>
      <c r="B5" s="340"/>
      <c r="C5" s="340"/>
      <c r="D5" s="340"/>
      <c r="E5" s="340"/>
      <c r="F5" s="340"/>
      <c r="G5" s="340"/>
      <c r="H5" s="340"/>
      <c r="I5" s="340"/>
      <c r="J5" s="341" t="s">
        <v>84</v>
      </c>
      <c r="K5" s="341"/>
      <c r="L5" s="341"/>
      <c r="M5" s="342"/>
      <c r="N5" s="342"/>
      <c r="O5" s="342"/>
      <c r="P5" s="342"/>
      <c r="Q5" s="342"/>
      <c r="R5" s="343"/>
      <c r="S5" s="343"/>
      <c r="T5" s="343"/>
      <c r="U5" s="343"/>
      <c r="V5" s="343"/>
      <c r="W5" s="344"/>
    </row>
    <row r="6" spans="1:23" s="345" customFormat="1" ht="16.5" customHeight="1" x14ac:dyDescent="0.15">
      <c r="A6" s="340" t="s">
        <v>118</v>
      </c>
      <c r="B6" s="340"/>
      <c r="C6" s="340"/>
      <c r="D6" s="340"/>
      <c r="E6" s="340"/>
      <c r="F6" s="340"/>
      <c r="G6" s="340"/>
      <c r="H6" s="340"/>
      <c r="I6" s="340"/>
      <c r="J6" s="346" t="s">
        <v>240</v>
      </c>
      <c r="K6" s="346"/>
      <c r="L6" s="346"/>
      <c r="M6" s="347"/>
      <c r="N6" s="347"/>
      <c r="O6" s="347"/>
      <c r="P6" s="347"/>
      <c r="Q6" s="347"/>
      <c r="R6" s="348"/>
      <c r="S6" s="348"/>
      <c r="T6" s="348"/>
      <c r="U6" s="348"/>
      <c r="V6" s="348"/>
      <c r="W6" s="349"/>
    </row>
    <row r="7" spans="1:23" s="345" customFormat="1" ht="16.5" customHeight="1" x14ac:dyDescent="0.15">
      <c r="A7" s="340" t="s">
        <v>15</v>
      </c>
      <c r="B7" s="340"/>
      <c r="C7" s="340"/>
      <c r="D7" s="340"/>
      <c r="E7" s="340"/>
      <c r="F7" s="340"/>
      <c r="G7" s="340"/>
      <c r="H7" s="340"/>
      <c r="I7" s="340"/>
      <c r="J7" s="596" t="s">
        <v>85</v>
      </c>
      <c r="K7" s="596"/>
      <c r="L7" s="596"/>
      <c r="M7" s="596"/>
      <c r="N7" s="596"/>
      <c r="O7" s="596"/>
      <c r="P7" s="596"/>
      <c r="Q7" s="596"/>
      <c r="R7" s="596"/>
      <c r="S7" s="596"/>
      <c r="T7" s="596"/>
      <c r="U7" s="596"/>
      <c r="V7" s="596"/>
      <c r="W7" s="596"/>
    </row>
    <row r="8" spans="1:23" s="345" customFormat="1" ht="15" customHeight="1" x14ac:dyDescent="0.15">
      <c r="J8" s="350"/>
      <c r="K8" s="350"/>
      <c r="L8" s="350"/>
      <c r="M8" s="351"/>
      <c r="N8" s="351"/>
      <c r="O8" s="351"/>
      <c r="P8" s="351"/>
      <c r="Q8" s="351"/>
      <c r="R8" s="352"/>
      <c r="S8" s="352"/>
      <c r="T8" s="352"/>
      <c r="U8" s="352"/>
      <c r="V8" s="352"/>
      <c r="W8" s="353"/>
    </row>
    <row r="9" spans="1:23" s="90" customFormat="1" ht="84" customHeight="1" x14ac:dyDescent="0.15">
      <c r="A9" s="588" t="s">
        <v>282</v>
      </c>
      <c r="B9" s="588"/>
      <c r="C9" s="588"/>
      <c r="D9" s="588"/>
      <c r="E9" s="588"/>
      <c r="F9" s="588"/>
      <c r="G9" s="588"/>
      <c r="H9" s="588"/>
      <c r="I9" s="588"/>
      <c r="J9" s="588"/>
      <c r="K9" s="588"/>
      <c r="L9" s="588"/>
      <c r="M9" s="588"/>
      <c r="N9" s="588"/>
      <c r="O9" s="588"/>
      <c r="P9" s="588"/>
      <c r="Q9" s="588"/>
      <c r="R9" s="588"/>
      <c r="S9" s="588"/>
      <c r="T9" s="588"/>
      <c r="U9" s="588"/>
      <c r="V9" s="588"/>
      <c r="W9" s="588"/>
    </row>
    <row r="10" spans="1:23" s="38" customFormat="1" ht="15" customHeight="1" x14ac:dyDescent="0.2">
      <c r="M10" s="332"/>
      <c r="N10" s="332"/>
      <c r="O10" s="332"/>
      <c r="P10" s="332"/>
      <c r="Q10" s="332"/>
      <c r="R10" s="333"/>
      <c r="S10" s="333"/>
      <c r="T10" s="333"/>
      <c r="U10" s="333"/>
      <c r="V10" s="333"/>
      <c r="W10" s="354"/>
    </row>
    <row r="11" spans="1:23" s="345" customFormat="1" ht="28.5" customHeight="1" x14ac:dyDescent="0.15">
      <c r="A11" s="589" t="s">
        <v>16</v>
      </c>
      <c r="B11" s="590"/>
      <c r="C11" s="590"/>
      <c r="D11" s="590"/>
      <c r="E11" s="590"/>
      <c r="F11" s="590"/>
      <c r="G11" s="590"/>
      <c r="H11" s="590"/>
      <c r="I11" s="590"/>
      <c r="J11" s="590"/>
      <c r="K11" s="590"/>
      <c r="L11" s="591"/>
      <c r="M11" s="597" t="s">
        <v>17</v>
      </c>
      <c r="N11" s="598"/>
      <c r="O11" s="598"/>
      <c r="P11" s="598"/>
      <c r="Q11" s="598"/>
      <c r="R11" s="598"/>
      <c r="S11" s="598"/>
      <c r="T11" s="598"/>
      <c r="U11" s="598"/>
      <c r="V11" s="598"/>
      <c r="W11" s="599"/>
    </row>
    <row r="12" spans="1:23" s="356" customFormat="1" ht="54.75" customHeight="1" x14ac:dyDescent="0.15">
      <c r="A12" s="589" t="s">
        <v>9</v>
      </c>
      <c r="B12" s="590"/>
      <c r="C12" s="590"/>
      <c r="D12" s="590"/>
      <c r="E12" s="590"/>
      <c r="F12" s="590"/>
      <c r="G12" s="590"/>
      <c r="H12" s="591"/>
      <c r="I12" s="589" t="s">
        <v>2</v>
      </c>
      <c r="J12" s="590"/>
      <c r="K12" s="591"/>
      <c r="L12" s="334" t="s">
        <v>18</v>
      </c>
      <c r="M12" s="597" t="s">
        <v>9</v>
      </c>
      <c r="N12" s="598"/>
      <c r="O12" s="598"/>
      <c r="P12" s="598"/>
      <c r="Q12" s="598"/>
      <c r="R12" s="598"/>
      <c r="S12" s="598"/>
      <c r="T12" s="598"/>
      <c r="U12" s="598"/>
      <c r="V12" s="599"/>
      <c r="W12" s="355" t="s">
        <v>18</v>
      </c>
    </row>
    <row r="13" spans="1:23" s="356" customFormat="1" ht="54.75" hidden="1" customHeight="1" x14ac:dyDescent="0.15">
      <c r="A13" s="357"/>
      <c r="B13" s="358"/>
      <c r="C13" s="358"/>
      <c r="D13" s="358"/>
      <c r="E13" s="358"/>
      <c r="F13" s="358"/>
      <c r="G13" s="358"/>
      <c r="H13" s="358"/>
      <c r="I13" s="359"/>
      <c r="J13" s="358"/>
      <c r="K13" s="360"/>
      <c r="L13" s="361"/>
      <c r="M13" s="362"/>
      <c r="N13" s="363"/>
      <c r="O13" s="363"/>
      <c r="P13" s="363"/>
      <c r="Q13" s="363"/>
      <c r="R13" s="363"/>
      <c r="S13" s="363"/>
      <c r="T13" s="363"/>
      <c r="U13" s="363"/>
      <c r="V13" s="364"/>
      <c r="W13" s="365"/>
    </row>
    <row r="14" spans="1:23" s="356" customFormat="1" ht="24" customHeight="1" x14ac:dyDescent="0.15">
      <c r="A14" s="362"/>
      <c r="B14" s="358"/>
      <c r="C14" s="358"/>
      <c r="D14" s="358"/>
      <c r="E14" s="358"/>
      <c r="F14" s="358"/>
      <c r="G14" s="358"/>
      <c r="H14" s="358"/>
      <c r="I14" s="585" t="s">
        <v>104</v>
      </c>
      <c r="J14" s="586"/>
      <c r="K14" s="587"/>
      <c r="L14" s="129">
        <f>REALISASI!G7</f>
        <v>179510129</v>
      </c>
      <c r="M14" s="362"/>
      <c r="N14" s="363"/>
      <c r="O14" s="363"/>
      <c r="P14" s="363"/>
      <c r="Q14" s="363"/>
      <c r="R14" s="363"/>
      <c r="S14" s="363"/>
      <c r="T14" s="363"/>
      <c r="U14" s="363"/>
      <c r="V14" s="363"/>
      <c r="W14" s="355"/>
    </row>
    <row r="15" spans="1:23" s="369" customFormat="1" ht="31.5" customHeight="1" x14ac:dyDescent="0.2">
      <c r="A15" s="366">
        <v>4</v>
      </c>
      <c r="B15" s="367">
        <v>1</v>
      </c>
      <c r="C15" s="367">
        <v>4</v>
      </c>
      <c r="D15" s="367"/>
      <c r="E15" s="367"/>
      <c r="F15" s="367"/>
      <c r="G15" s="367"/>
      <c r="H15" s="367"/>
      <c r="I15" s="585" t="s">
        <v>101</v>
      </c>
      <c r="J15" s="586"/>
      <c r="K15" s="587"/>
      <c r="L15" s="368">
        <f>REALISASI!G8</f>
        <v>100521000</v>
      </c>
      <c r="M15" s="362"/>
      <c r="N15" s="363"/>
      <c r="O15" s="363"/>
      <c r="P15" s="363"/>
      <c r="Q15" s="363"/>
      <c r="R15" s="363"/>
      <c r="S15" s="363"/>
      <c r="T15" s="363"/>
      <c r="U15" s="363"/>
      <c r="V15" s="363"/>
      <c r="W15" s="355"/>
    </row>
    <row r="16" spans="1:23" s="369" customFormat="1" ht="31.5" customHeight="1" x14ac:dyDescent="0.2">
      <c r="A16" s="366">
        <v>4</v>
      </c>
      <c r="B16" s="367">
        <v>1</v>
      </c>
      <c r="C16" s="367">
        <v>4</v>
      </c>
      <c r="D16" s="367">
        <v>16</v>
      </c>
      <c r="E16" s="367"/>
      <c r="F16" s="367"/>
      <c r="G16" s="367"/>
      <c r="H16" s="367"/>
      <c r="I16" s="585" t="s">
        <v>102</v>
      </c>
      <c r="J16" s="586"/>
      <c r="K16" s="587"/>
      <c r="L16" s="370">
        <f>L15</f>
        <v>100521000</v>
      </c>
      <c r="M16" s="362"/>
      <c r="N16" s="363"/>
      <c r="O16" s="363"/>
      <c r="P16" s="363"/>
      <c r="Q16" s="363"/>
      <c r="R16" s="363"/>
      <c r="S16" s="363"/>
      <c r="T16" s="363"/>
      <c r="U16" s="363"/>
      <c r="V16" s="363"/>
      <c r="W16" s="355"/>
    </row>
    <row r="17" spans="1:23" s="369" customFormat="1" ht="31.5" customHeight="1" x14ac:dyDescent="0.2">
      <c r="A17" s="366">
        <v>4</v>
      </c>
      <c r="B17" s="367">
        <v>1</v>
      </c>
      <c r="C17" s="367">
        <v>4</v>
      </c>
      <c r="D17" s="367">
        <v>16</v>
      </c>
      <c r="E17" s="371" t="s">
        <v>35</v>
      </c>
      <c r="F17" s="367"/>
      <c r="G17" s="367"/>
      <c r="H17" s="367"/>
      <c r="I17" s="585" t="s">
        <v>103</v>
      </c>
      <c r="J17" s="586"/>
      <c r="K17" s="587"/>
      <c r="L17" s="370">
        <f>L16</f>
        <v>100521000</v>
      </c>
      <c r="M17" s="372"/>
      <c r="N17" s="373"/>
      <c r="O17" s="373"/>
      <c r="P17" s="373"/>
      <c r="Q17" s="373"/>
      <c r="R17" s="373"/>
      <c r="S17" s="373"/>
      <c r="T17" s="373"/>
      <c r="U17" s="373"/>
      <c r="V17" s="373"/>
      <c r="W17" s="355"/>
    </row>
    <row r="18" spans="1:23" ht="16.5" customHeight="1" x14ac:dyDescent="0.2">
      <c r="A18" s="374"/>
      <c r="B18" s="375"/>
      <c r="C18" s="375"/>
      <c r="D18" s="376"/>
      <c r="E18" s="376"/>
      <c r="F18" s="376"/>
      <c r="G18" s="376"/>
      <c r="H18" s="376"/>
      <c r="I18" s="374"/>
      <c r="J18" s="376"/>
      <c r="K18" s="377"/>
      <c r="L18" s="378"/>
      <c r="M18" s="379">
        <v>1</v>
      </c>
      <c r="N18" s="380" t="s">
        <v>34</v>
      </c>
      <c r="O18" s="380" t="s">
        <v>33</v>
      </c>
      <c r="P18" s="381">
        <v>38</v>
      </c>
      <c r="Q18" s="380" t="s">
        <v>41</v>
      </c>
      <c r="R18" s="381">
        <v>5</v>
      </c>
      <c r="S18" s="382">
        <v>2</v>
      </c>
      <c r="T18" s="382"/>
      <c r="U18" s="382"/>
      <c r="V18" s="383"/>
      <c r="W18" s="222">
        <v>203572220</v>
      </c>
    </row>
    <row r="19" spans="1:23" ht="16.5" customHeight="1" x14ac:dyDescent="0.2">
      <c r="A19" s="374"/>
      <c r="B19" s="375"/>
      <c r="C19" s="375"/>
      <c r="D19" s="376"/>
      <c r="E19" s="376"/>
      <c r="F19" s="376"/>
      <c r="G19" s="376"/>
      <c r="H19" s="376"/>
      <c r="I19" s="374"/>
      <c r="J19" s="376"/>
      <c r="K19" s="377"/>
      <c r="L19" s="378"/>
      <c r="M19" s="316">
        <v>1</v>
      </c>
      <c r="N19" s="326" t="s">
        <v>34</v>
      </c>
      <c r="O19" s="326" t="s">
        <v>33</v>
      </c>
      <c r="P19" s="333">
        <v>38</v>
      </c>
      <c r="Q19" s="326" t="s">
        <v>41</v>
      </c>
      <c r="R19" s="333">
        <v>5</v>
      </c>
      <c r="S19" s="335">
        <v>2</v>
      </c>
      <c r="T19" s="384">
        <v>1</v>
      </c>
      <c r="U19" s="335"/>
      <c r="V19" s="385"/>
      <c r="W19" s="117">
        <v>119517120</v>
      </c>
    </row>
    <row r="20" spans="1:23" ht="16.5" customHeight="1" x14ac:dyDescent="0.2">
      <c r="A20" s="374"/>
      <c r="B20" s="375"/>
      <c r="C20" s="375"/>
      <c r="D20" s="376"/>
      <c r="E20" s="376"/>
      <c r="F20" s="376"/>
      <c r="G20" s="376"/>
      <c r="H20" s="376"/>
      <c r="I20" s="374"/>
      <c r="J20" s="376"/>
      <c r="K20" s="377"/>
      <c r="L20" s="378"/>
      <c r="M20" s="284">
        <v>1</v>
      </c>
      <c r="N20" s="285" t="s">
        <v>34</v>
      </c>
      <c r="O20" s="285" t="s">
        <v>33</v>
      </c>
      <c r="P20" s="120">
        <v>38</v>
      </c>
      <c r="Q20" s="285" t="s">
        <v>41</v>
      </c>
      <c r="R20" s="118" t="s">
        <v>124</v>
      </c>
      <c r="S20" s="386" t="s">
        <v>95</v>
      </c>
      <c r="T20" s="386" t="s">
        <v>95</v>
      </c>
      <c r="U20" s="386"/>
      <c r="V20" s="387"/>
      <c r="W20" s="117">
        <v>49055100</v>
      </c>
    </row>
    <row r="21" spans="1:23" ht="16.5" customHeight="1" x14ac:dyDescent="0.2">
      <c r="A21" s="374"/>
      <c r="B21" s="375"/>
      <c r="C21" s="375"/>
      <c r="D21" s="376"/>
      <c r="E21" s="376"/>
      <c r="F21" s="376"/>
      <c r="G21" s="376"/>
      <c r="H21" s="376"/>
      <c r="I21" s="388"/>
      <c r="J21" s="376"/>
      <c r="K21" s="377"/>
      <c r="L21" s="378"/>
      <c r="M21" s="389">
        <v>1</v>
      </c>
      <c r="N21" s="390" t="s">
        <v>34</v>
      </c>
      <c r="O21" s="390" t="s">
        <v>33</v>
      </c>
      <c r="P21" s="391">
        <v>38</v>
      </c>
      <c r="Q21" s="390" t="s">
        <v>41</v>
      </c>
      <c r="R21" s="392" t="s">
        <v>124</v>
      </c>
      <c r="S21" s="393" t="s">
        <v>95</v>
      </c>
      <c r="T21" s="393" t="s">
        <v>96</v>
      </c>
      <c r="U21" s="393"/>
      <c r="V21" s="394"/>
      <c r="W21" s="117">
        <v>35000000</v>
      </c>
    </row>
    <row r="22" spans="1:23" s="38" customFormat="1" ht="16.5" customHeight="1" x14ac:dyDescent="0.2">
      <c r="A22" s="284"/>
      <c r="B22" s="285"/>
      <c r="C22" s="285"/>
      <c r="D22" s="120"/>
      <c r="E22" s="120"/>
      <c r="F22" s="120"/>
      <c r="G22" s="120"/>
      <c r="H22" s="120"/>
      <c r="I22" s="395"/>
      <c r="J22" s="285"/>
      <c r="K22" s="289"/>
      <c r="L22" s="396"/>
      <c r="M22" s="389"/>
      <c r="N22" s="390"/>
      <c r="O22" s="390"/>
      <c r="P22" s="391"/>
      <c r="Q22" s="391"/>
      <c r="R22" s="392"/>
      <c r="S22" s="393"/>
      <c r="T22" s="393"/>
      <c r="U22" s="393"/>
      <c r="V22" s="393"/>
      <c r="W22" s="64"/>
    </row>
    <row r="23" spans="1:23" s="38" customFormat="1" ht="16.5" customHeight="1" x14ac:dyDescent="0.2">
      <c r="A23" s="284"/>
      <c r="B23" s="285"/>
      <c r="C23" s="285"/>
      <c r="D23" s="120"/>
      <c r="E23" s="120"/>
      <c r="F23" s="120"/>
      <c r="G23" s="120"/>
      <c r="H23" s="120"/>
      <c r="I23" s="395"/>
      <c r="J23" s="285"/>
      <c r="K23" s="289"/>
      <c r="L23" s="396"/>
      <c r="M23" s="379">
        <v>1</v>
      </c>
      <c r="N23" s="380" t="s">
        <v>34</v>
      </c>
      <c r="O23" s="380" t="s">
        <v>33</v>
      </c>
      <c r="P23" s="381">
        <v>38</v>
      </c>
      <c r="Q23" s="380" t="s">
        <v>41</v>
      </c>
      <c r="R23" s="397">
        <v>5</v>
      </c>
      <c r="S23" s="398">
        <v>2</v>
      </c>
      <c r="T23" s="398">
        <v>1</v>
      </c>
      <c r="U23" s="398"/>
      <c r="V23" s="398"/>
      <c r="W23" s="70">
        <v>119517120</v>
      </c>
    </row>
    <row r="24" spans="1:23" s="38" customFormat="1" ht="16.5" customHeight="1" x14ac:dyDescent="0.2">
      <c r="A24" s="284"/>
      <c r="B24" s="285"/>
      <c r="C24" s="285"/>
      <c r="D24" s="120"/>
      <c r="E24" s="120"/>
      <c r="F24" s="120"/>
      <c r="G24" s="120"/>
      <c r="H24" s="120"/>
      <c r="I24" s="395"/>
      <c r="J24" s="285"/>
      <c r="K24" s="289"/>
      <c r="L24" s="396"/>
      <c r="M24" s="284">
        <v>1</v>
      </c>
      <c r="N24" s="285" t="s">
        <v>34</v>
      </c>
      <c r="O24" s="285" t="s">
        <v>33</v>
      </c>
      <c r="P24" s="120">
        <v>38</v>
      </c>
      <c r="Q24" s="285" t="s">
        <v>41</v>
      </c>
      <c r="R24" s="392">
        <v>5</v>
      </c>
      <c r="S24" s="393">
        <v>2</v>
      </c>
      <c r="T24" s="393">
        <v>1</v>
      </c>
      <c r="U24" s="393" t="s">
        <v>38</v>
      </c>
      <c r="V24" s="393" t="s">
        <v>33</v>
      </c>
      <c r="W24" s="64">
        <v>119517120</v>
      </c>
    </row>
    <row r="25" spans="1:23" s="38" customFormat="1" ht="16.5" customHeight="1" x14ac:dyDescent="0.2">
      <c r="A25" s="284"/>
      <c r="B25" s="285"/>
      <c r="C25" s="285"/>
      <c r="D25" s="120"/>
      <c r="E25" s="120"/>
      <c r="F25" s="120"/>
      <c r="G25" s="120"/>
      <c r="H25" s="120"/>
      <c r="I25" s="395"/>
      <c r="J25" s="285"/>
      <c r="K25" s="289"/>
      <c r="L25" s="396"/>
      <c r="M25" s="284">
        <v>1</v>
      </c>
      <c r="N25" s="285" t="s">
        <v>34</v>
      </c>
      <c r="O25" s="285" t="s">
        <v>33</v>
      </c>
      <c r="P25" s="120">
        <v>38</v>
      </c>
      <c r="Q25" s="285" t="s">
        <v>41</v>
      </c>
      <c r="R25" s="392">
        <v>5</v>
      </c>
      <c r="S25" s="393">
        <v>2</v>
      </c>
      <c r="T25" s="393">
        <v>1</v>
      </c>
      <c r="U25" s="393" t="s">
        <v>38</v>
      </c>
      <c r="V25" s="393" t="s">
        <v>33</v>
      </c>
      <c r="W25" s="64">
        <v>119517120</v>
      </c>
    </row>
    <row r="26" spans="1:23" s="38" customFormat="1" ht="16.5" customHeight="1" x14ac:dyDescent="0.2">
      <c r="A26" s="284"/>
      <c r="B26" s="285"/>
      <c r="C26" s="285"/>
      <c r="D26" s="120"/>
      <c r="E26" s="120"/>
      <c r="F26" s="120"/>
      <c r="G26" s="120"/>
      <c r="H26" s="120"/>
      <c r="I26" s="395"/>
      <c r="J26" s="285"/>
      <c r="K26" s="289"/>
      <c r="L26" s="396"/>
      <c r="M26" s="284"/>
      <c r="N26" s="285"/>
      <c r="O26" s="285"/>
      <c r="P26" s="120"/>
      <c r="Q26" s="285"/>
      <c r="R26" s="392"/>
      <c r="S26" s="393"/>
      <c r="T26" s="393"/>
      <c r="U26" s="393"/>
      <c r="V26" s="393"/>
      <c r="W26" s="64"/>
    </row>
    <row r="27" spans="1:23" s="38" customFormat="1" ht="16.5" customHeight="1" x14ac:dyDescent="0.2">
      <c r="A27" s="284"/>
      <c r="B27" s="285"/>
      <c r="C27" s="285"/>
      <c r="D27" s="120"/>
      <c r="E27" s="120"/>
      <c r="F27" s="120"/>
      <c r="G27" s="120"/>
      <c r="H27" s="120"/>
      <c r="I27" s="395"/>
      <c r="J27" s="285"/>
      <c r="K27" s="289"/>
      <c r="L27" s="396"/>
      <c r="M27" s="379">
        <v>1</v>
      </c>
      <c r="N27" s="380" t="s">
        <v>34</v>
      </c>
      <c r="O27" s="380" t="s">
        <v>33</v>
      </c>
      <c r="P27" s="381">
        <v>38</v>
      </c>
      <c r="Q27" s="380" t="s">
        <v>41</v>
      </c>
      <c r="R27" s="397" t="s">
        <v>124</v>
      </c>
      <c r="S27" s="398" t="s">
        <v>95</v>
      </c>
      <c r="T27" s="398" t="s">
        <v>95</v>
      </c>
      <c r="U27" s="398"/>
      <c r="V27" s="398"/>
      <c r="W27" s="70">
        <v>49055100</v>
      </c>
    </row>
    <row r="28" spans="1:23" s="38" customFormat="1" ht="16.5" customHeight="1" x14ac:dyDescent="0.2">
      <c r="A28" s="284"/>
      <c r="B28" s="285"/>
      <c r="C28" s="285"/>
      <c r="D28" s="120"/>
      <c r="E28" s="120"/>
      <c r="F28" s="120"/>
      <c r="G28" s="120"/>
      <c r="H28" s="120"/>
      <c r="I28" s="395"/>
      <c r="J28" s="285"/>
      <c r="K28" s="289"/>
      <c r="L28" s="396"/>
      <c r="M28" s="284">
        <v>1</v>
      </c>
      <c r="N28" s="285" t="s">
        <v>34</v>
      </c>
      <c r="O28" s="285" t="s">
        <v>33</v>
      </c>
      <c r="P28" s="120">
        <v>38</v>
      </c>
      <c r="Q28" s="285" t="s">
        <v>41</v>
      </c>
      <c r="R28" s="392" t="s">
        <v>124</v>
      </c>
      <c r="S28" s="393" t="s">
        <v>95</v>
      </c>
      <c r="T28" s="393" t="s">
        <v>95</v>
      </c>
      <c r="U28" s="393" t="s">
        <v>33</v>
      </c>
      <c r="V28" s="393"/>
      <c r="W28" s="64">
        <v>26642000</v>
      </c>
    </row>
    <row r="29" spans="1:23" ht="16.5" customHeight="1" x14ac:dyDescent="0.2">
      <c r="A29" s="399"/>
      <c r="B29" s="400"/>
      <c r="C29" s="400"/>
      <c r="D29" s="401"/>
      <c r="E29" s="401"/>
      <c r="F29" s="401"/>
      <c r="G29" s="401"/>
      <c r="H29" s="401"/>
      <c r="I29" s="402"/>
      <c r="J29" s="400"/>
      <c r="K29" s="403"/>
      <c r="L29" s="404"/>
      <c r="M29" s="284">
        <v>1</v>
      </c>
      <c r="N29" s="285" t="s">
        <v>34</v>
      </c>
      <c r="O29" s="285" t="s">
        <v>33</v>
      </c>
      <c r="P29" s="120">
        <v>38</v>
      </c>
      <c r="Q29" s="285" t="s">
        <v>41</v>
      </c>
      <c r="R29" s="120" t="s">
        <v>124</v>
      </c>
      <c r="S29" s="405" t="s">
        <v>95</v>
      </c>
      <c r="T29" s="405" t="s">
        <v>95</v>
      </c>
      <c r="U29" s="405" t="s">
        <v>33</v>
      </c>
      <c r="V29" s="387" t="s">
        <v>33</v>
      </c>
      <c r="W29" s="64">
        <v>0</v>
      </c>
    </row>
    <row r="30" spans="1:23" ht="16.5" customHeight="1" x14ac:dyDescent="0.2">
      <c r="A30" s="374"/>
      <c r="B30" s="375"/>
      <c r="C30" s="375"/>
      <c r="D30" s="376"/>
      <c r="E30" s="376"/>
      <c r="F30" s="376"/>
      <c r="G30" s="376"/>
      <c r="H30" s="376"/>
      <c r="I30" s="388"/>
      <c r="J30" s="375"/>
      <c r="K30" s="406"/>
      <c r="L30" s="378"/>
      <c r="M30" s="284">
        <v>1</v>
      </c>
      <c r="N30" s="285" t="s">
        <v>34</v>
      </c>
      <c r="O30" s="285" t="s">
        <v>33</v>
      </c>
      <c r="P30" s="120">
        <v>38</v>
      </c>
      <c r="Q30" s="285" t="s">
        <v>41</v>
      </c>
      <c r="R30" s="120" t="s">
        <v>124</v>
      </c>
      <c r="S30" s="407" t="s">
        <v>95</v>
      </c>
      <c r="T30" s="407" t="s">
        <v>95</v>
      </c>
      <c r="U30" s="408" t="s">
        <v>33</v>
      </c>
      <c r="V30" s="409" t="s">
        <v>35</v>
      </c>
      <c r="W30" s="64">
        <v>0</v>
      </c>
    </row>
    <row r="31" spans="1:23" ht="16.5" customHeight="1" x14ac:dyDescent="0.2">
      <c r="A31" s="399"/>
      <c r="B31" s="400"/>
      <c r="C31" s="400"/>
      <c r="D31" s="401"/>
      <c r="E31" s="401"/>
      <c r="F31" s="401"/>
      <c r="G31" s="401"/>
      <c r="H31" s="401"/>
      <c r="I31" s="402"/>
      <c r="J31" s="400"/>
      <c r="K31" s="403"/>
      <c r="L31" s="410"/>
      <c r="M31" s="284">
        <v>1</v>
      </c>
      <c r="N31" s="285" t="s">
        <v>34</v>
      </c>
      <c r="O31" s="285" t="s">
        <v>33</v>
      </c>
      <c r="P31" s="120">
        <v>38</v>
      </c>
      <c r="Q31" s="285" t="s">
        <v>41</v>
      </c>
      <c r="R31" s="120" t="s">
        <v>124</v>
      </c>
      <c r="S31" s="407" t="s">
        <v>95</v>
      </c>
      <c r="T31" s="407" t="s">
        <v>95</v>
      </c>
      <c r="U31" s="408" t="s">
        <v>33</v>
      </c>
      <c r="V31" s="409" t="s">
        <v>41</v>
      </c>
      <c r="W31" s="64">
        <v>0</v>
      </c>
    </row>
    <row r="32" spans="1:23" ht="16.5" customHeight="1" x14ac:dyDescent="0.2">
      <c r="A32" s="399"/>
      <c r="B32" s="400"/>
      <c r="C32" s="400"/>
      <c r="D32" s="401"/>
      <c r="E32" s="401"/>
      <c r="F32" s="401"/>
      <c r="G32" s="401"/>
      <c r="H32" s="401"/>
      <c r="I32" s="402"/>
      <c r="J32" s="400"/>
      <c r="K32" s="403"/>
      <c r="L32" s="410"/>
      <c r="M32" s="284">
        <v>1</v>
      </c>
      <c r="N32" s="285" t="s">
        <v>34</v>
      </c>
      <c r="O32" s="285" t="s">
        <v>33</v>
      </c>
      <c r="P32" s="120">
        <v>38</v>
      </c>
      <c r="Q32" s="285" t="s">
        <v>41</v>
      </c>
      <c r="R32" s="120" t="s">
        <v>124</v>
      </c>
      <c r="S32" s="405" t="s">
        <v>95</v>
      </c>
      <c r="T32" s="405" t="s">
        <v>95</v>
      </c>
      <c r="U32" s="405" t="s">
        <v>33</v>
      </c>
      <c r="V32" s="387" t="s">
        <v>36</v>
      </c>
      <c r="W32" s="64">
        <v>0</v>
      </c>
    </row>
    <row r="33" spans="1:23" ht="16.5" customHeight="1" x14ac:dyDescent="0.2">
      <c r="A33" s="399"/>
      <c r="B33" s="400"/>
      <c r="C33" s="400"/>
      <c r="D33" s="401"/>
      <c r="E33" s="401"/>
      <c r="F33" s="401"/>
      <c r="G33" s="401"/>
      <c r="H33" s="401"/>
      <c r="I33" s="402"/>
      <c r="J33" s="400"/>
      <c r="K33" s="403"/>
      <c r="L33" s="410"/>
      <c r="M33" s="284">
        <v>1</v>
      </c>
      <c r="N33" s="285" t="s">
        <v>34</v>
      </c>
      <c r="O33" s="285" t="s">
        <v>33</v>
      </c>
      <c r="P33" s="120">
        <v>38</v>
      </c>
      <c r="Q33" s="285" t="s">
        <v>41</v>
      </c>
      <c r="R33" s="120">
        <v>5</v>
      </c>
      <c r="S33" s="405">
        <v>2</v>
      </c>
      <c r="T33" s="405">
        <v>2</v>
      </c>
      <c r="U33" s="405" t="s">
        <v>33</v>
      </c>
      <c r="V33" s="387" t="s">
        <v>132</v>
      </c>
      <c r="W33" s="64">
        <v>0</v>
      </c>
    </row>
    <row r="34" spans="1:23" s="38" customFormat="1" ht="16.5" customHeight="1" x14ac:dyDescent="0.2">
      <c r="A34" s="284"/>
      <c r="B34" s="285"/>
      <c r="C34" s="285"/>
      <c r="D34" s="120"/>
      <c r="E34" s="120"/>
      <c r="F34" s="120"/>
      <c r="G34" s="120"/>
      <c r="H34" s="120"/>
      <c r="I34" s="395"/>
      <c r="J34" s="285"/>
      <c r="K34" s="289"/>
      <c r="L34" s="396"/>
      <c r="M34" s="284">
        <v>1</v>
      </c>
      <c r="N34" s="285" t="s">
        <v>34</v>
      </c>
      <c r="O34" s="285" t="s">
        <v>33</v>
      </c>
      <c r="P34" s="120">
        <v>38</v>
      </c>
      <c r="Q34" s="285" t="s">
        <v>41</v>
      </c>
      <c r="R34" s="333">
        <v>5</v>
      </c>
      <c r="S34" s="411">
        <v>2</v>
      </c>
      <c r="T34" s="411">
        <v>2</v>
      </c>
      <c r="U34" s="411" t="s">
        <v>33</v>
      </c>
      <c r="V34" s="412">
        <v>11</v>
      </c>
      <c r="W34" s="121">
        <v>26642000</v>
      </c>
    </row>
    <row r="35" spans="1:23" ht="16.5" customHeight="1" x14ac:dyDescent="0.2">
      <c r="A35" s="399"/>
      <c r="B35" s="400"/>
      <c r="C35" s="400"/>
      <c r="D35" s="401"/>
      <c r="E35" s="401"/>
      <c r="F35" s="401"/>
      <c r="G35" s="401"/>
      <c r="H35" s="401"/>
      <c r="I35" s="402"/>
      <c r="J35" s="400"/>
      <c r="K35" s="403"/>
      <c r="L35" s="410"/>
      <c r="M35" s="284">
        <v>1</v>
      </c>
      <c r="N35" s="285" t="s">
        <v>34</v>
      </c>
      <c r="O35" s="285" t="s">
        <v>33</v>
      </c>
      <c r="P35" s="120">
        <v>38</v>
      </c>
      <c r="Q35" s="285" t="s">
        <v>41</v>
      </c>
      <c r="R35" s="118">
        <v>5</v>
      </c>
      <c r="S35" s="386">
        <v>2</v>
      </c>
      <c r="T35" s="386">
        <v>2</v>
      </c>
      <c r="U35" s="386" t="s">
        <v>33</v>
      </c>
      <c r="V35" s="386">
        <v>16</v>
      </c>
      <c r="W35" s="64">
        <v>0</v>
      </c>
    </row>
    <row r="36" spans="1:23" ht="16.5" customHeight="1" x14ac:dyDescent="0.2">
      <c r="A36" s="374"/>
      <c r="B36" s="375"/>
      <c r="C36" s="375"/>
      <c r="D36" s="376"/>
      <c r="E36" s="376"/>
      <c r="F36" s="376"/>
      <c r="G36" s="376"/>
      <c r="H36" s="376"/>
      <c r="I36" s="388"/>
      <c r="J36" s="400"/>
      <c r="K36" s="403"/>
      <c r="L36" s="378"/>
      <c r="M36" s="284">
        <v>1</v>
      </c>
      <c r="N36" s="285" t="s">
        <v>34</v>
      </c>
      <c r="O36" s="285" t="s">
        <v>33</v>
      </c>
      <c r="P36" s="120">
        <v>38</v>
      </c>
      <c r="Q36" s="285" t="s">
        <v>41</v>
      </c>
      <c r="R36" s="118">
        <v>5</v>
      </c>
      <c r="S36" s="386">
        <v>2</v>
      </c>
      <c r="T36" s="386">
        <v>2</v>
      </c>
      <c r="U36" s="386" t="s">
        <v>34</v>
      </c>
      <c r="V36" s="386"/>
      <c r="W36" s="64">
        <v>450000</v>
      </c>
    </row>
    <row r="37" spans="1:23" ht="16.5" customHeight="1" x14ac:dyDescent="0.2">
      <c r="A37" s="399"/>
      <c r="B37" s="400"/>
      <c r="C37" s="400"/>
      <c r="D37" s="401"/>
      <c r="E37" s="401"/>
      <c r="F37" s="401"/>
      <c r="G37" s="401"/>
      <c r="H37" s="401"/>
      <c r="I37" s="402"/>
      <c r="J37" s="400"/>
      <c r="K37" s="403"/>
      <c r="L37" s="410"/>
      <c r="M37" s="284">
        <v>1</v>
      </c>
      <c r="N37" s="285" t="s">
        <v>34</v>
      </c>
      <c r="O37" s="285" t="s">
        <v>33</v>
      </c>
      <c r="P37" s="120">
        <v>38</v>
      </c>
      <c r="Q37" s="285" t="s">
        <v>41</v>
      </c>
      <c r="R37" s="37">
        <v>5</v>
      </c>
      <c r="S37" s="412">
        <v>2</v>
      </c>
      <c r="T37" s="412">
        <v>2</v>
      </c>
      <c r="U37" s="412" t="s">
        <v>34</v>
      </c>
      <c r="V37" s="413" t="s">
        <v>37</v>
      </c>
      <c r="W37" s="122">
        <v>450000</v>
      </c>
    </row>
    <row r="38" spans="1:23" ht="16.5" customHeight="1" x14ac:dyDescent="0.2">
      <c r="A38" s="399"/>
      <c r="B38" s="400"/>
      <c r="C38" s="400"/>
      <c r="D38" s="401"/>
      <c r="E38" s="401"/>
      <c r="F38" s="401"/>
      <c r="G38" s="401"/>
      <c r="H38" s="401"/>
      <c r="I38" s="402"/>
      <c r="J38" s="400"/>
      <c r="K38" s="403"/>
      <c r="L38" s="410"/>
      <c r="M38" s="284">
        <v>1</v>
      </c>
      <c r="N38" s="285" t="s">
        <v>34</v>
      </c>
      <c r="O38" s="285" t="s">
        <v>33</v>
      </c>
      <c r="P38" s="120">
        <v>38</v>
      </c>
      <c r="Q38" s="285" t="s">
        <v>41</v>
      </c>
      <c r="R38" s="118" t="s">
        <v>124</v>
      </c>
      <c r="S38" s="386" t="s">
        <v>95</v>
      </c>
      <c r="T38" s="386" t="s">
        <v>95</v>
      </c>
      <c r="U38" s="386" t="s">
        <v>35</v>
      </c>
      <c r="V38" s="386"/>
      <c r="W38" s="414">
        <v>1755100</v>
      </c>
    </row>
    <row r="39" spans="1:23" ht="16.5" customHeight="1" x14ac:dyDescent="0.2">
      <c r="A39" s="399"/>
      <c r="B39" s="400"/>
      <c r="C39" s="400"/>
      <c r="D39" s="401"/>
      <c r="E39" s="401"/>
      <c r="F39" s="401"/>
      <c r="G39" s="401"/>
      <c r="H39" s="401"/>
      <c r="I39" s="402"/>
      <c r="J39" s="400"/>
      <c r="K39" s="403"/>
      <c r="L39" s="410"/>
      <c r="M39" s="284">
        <v>1</v>
      </c>
      <c r="N39" s="285" t="s">
        <v>34</v>
      </c>
      <c r="O39" s="285" t="s">
        <v>33</v>
      </c>
      <c r="P39" s="120">
        <v>38</v>
      </c>
      <c r="Q39" s="285" t="s">
        <v>41</v>
      </c>
      <c r="R39" s="37" t="s">
        <v>124</v>
      </c>
      <c r="S39" s="412" t="s">
        <v>95</v>
      </c>
      <c r="T39" s="412" t="s">
        <v>95</v>
      </c>
      <c r="U39" s="412" t="s">
        <v>35</v>
      </c>
      <c r="V39" s="412" t="s">
        <v>37</v>
      </c>
      <c r="W39" s="415">
        <v>759300</v>
      </c>
    </row>
    <row r="40" spans="1:23" ht="16.5" customHeight="1" x14ac:dyDescent="0.2">
      <c r="A40" s="399"/>
      <c r="B40" s="400"/>
      <c r="C40" s="400"/>
      <c r="D40" s="401"/>
      <c r="E40" s="401"/>
      <c r="F40" s="401"/>
      <c r="G40" s="401"/>
      <c r="H40" s="401"/>
      <c r="I40" s="402"/>
      <c r="J40" s="400"/>
      <c r="K40" s="403"/>
      <c r="L40" s="410"/>
      <c r="M40" s="284">
        <v>1</v>
      </c>
      <c r="N40" s="285" t="s">
        <v>34</v>
      </c>
      <c r="O40" s="285" t="s">
        <v>33</v>
      </c>
      <c r="P40" s="120">
        <v>38</v>
      </c>
      <c r="Q40" s="285" t="s">
        <v>41</v>
      </c>
      <c r="R40" s="118" t="s">
        <v>124</v>
      </c>
      <c r="S40" s="386" t="s">
        <v>95</v>
      </c>
      <c r="T40" s="386" t="s">
        <v>95</v>
      </c>
      <c r="U40" s="386" t="s">
        <v>35</v>
      </c>
      <c r="V40" s="123" t="s">
        <v>42</v>
      </c>
      <c r="W40" s="124">
        <v>5800</v>
      </c>
    </row>
    <row r="41" spans="1:23" ht="16.5" customHeight="1" x14ac:dyDescent="0.2">
      <c r="A41" s="374"/>
      <c r="B41" s="375"/>
      <c r="C41" s="375"/>
      <c r="D41" s="376"/>
      <c r="E41" s="376"/>
      <c r="F41" s="376"/>
      <c r="G41" s="376"/>
      <c r="H41" s="376"/>
      <c r="I41" s="388"/>
      <c r="J41" s="375"/>
      <c r="K41" s="406"/>
      <c r="L41" s="378"/>
      <c r="M41" s="284">
        <v>1</v>
      </c>
      <c r="N41" s="285" t="s">
        <v>34</v>
      </c>
      <c r="O41" s="285" t="s">
        <v>33</v>
      </c>
      <c r="P41" s="120">
        <v>38</v>
      </c>
      <c r="Q41" s="285" t="s">
        <v>41</v>
      </c>
      <c r="R41" s="416">
        <v>5</v>
      </c>
      <c r="S41" s="417">
        <v>2</v>
      </c>
      <c r="T41" s="417">
        <v>2</v>
      </c>
      <c r="U41" s="417" t="s">
        <v>35</v>
      </c>
      <c r="V41" s="418" t="s">
        <v>143</v>
      </c>
      <c r="W41" s="122">
        <v>990000</v>
      </c>
    </row>
    <row r="42" spans="1:23" ht="16.5" customHeight="1" x14ac:dyDescent="0.2">
      <c r="A42" s="399"/>
      <c r="B42" s="400"/>
      <c r="C42" s="400"/>
      <c r="D42" s="401"/>
      <c r="E42" s="401"/>
      <c r="F42" s="401"/>
      <c r="G42" s="401"/>
      <c r="H42" s="401"/>
      <c r="I42" s="402"/>
      <c r="J42" s="400"/>
      <c r="K42" s="403"/>
      <c r="L42" s="410"/>
      <c r="M42" s="284">
        <v>1</v>
      </c>
      <c r="N42" s="285" t="s">
        <v>34</v>
      </c>
      <c r="O42" s="285" t="s">
        <v>33</v>
      </c>
      <c r="P42" s="120">
        <v>38</v>
      </c>
      <c r="Q42" s="285" t="s">
        <v>41</v>
      </c>
      <c r="R42" s="118">
        <v>5</v>
      </c>
      <c r="S42" s="386">
        <v>2</v>
      </c>
      <c r="T42" s="386">
        <v>2</v>
      </c>
      <c r="U42" s="386" t="s">
        <v>36</v>
      </c>
      <c r="V42" s="123"/>
      <c r="W42" s="64">
        <v>220000</v>
      </c>
    </row>
    <row r="43" spans="1:23" ht="16.5" customHeight="1" x14ac:dyDescent="0.2">
      <c r="A43" s="399"/>
      <c r="B43" s="400"/>
      <c r="C43" s="400"/>
      <c r="D43" s="401"/>
      <c r="E43" s="401"/>
      <c r="F43" s="401"/>
      <c r="G43" s="401"/>
      <c r="H43" s="401"/>
      <c r="I43" s="402"/>
      <c r="J43" s="400"/>
      <c r="K43" s="403"/>
      <c r="L43" s="410"/>
      <c r="M43" s="284">
        <v>1</v>
      </c>
      <c r="N43" s="285" t="s">
        <v>34</v>
      </c>
      <c r="O43" s="285" t="s">
        <v>33</v>
      </c>
      <c r="P43" s="120">
        <v>38</v>
      </c>
      <c r="Q43" s="285" t="s">
        <v>41</v>
      </c>
      <c r="R43" s="333">
        <v>5</v>
      </c>
      <c r="S43" s="411">
        <v>2</v>
      </c>
      <c r="T43" s="411">
        <v>2</v>
      </c>
      <c r="U43" s="411" t="s">
        <v>36</v>
      </c>
      <c r="V43" s="418" t="s">
        <v>33</v>
      </c>
      <c r="W43" s="122">
        <v>220000</v>
      </c>
    </row>
    <row r="44" spans="1:23" ht="16.5" customHeight="1" x14ac:dyDescent="0.2">
      <c r="A44" s="399"/>
      <c r="B44" s="400"/>
      <c r="C44" s="400"/>
      <c r="D44" s="401"/>
      <c r="E44" s="401"/>
      <c r="F44" s="401"/>
      <c r="G44" s="401"/>
      <c r="H44" s="401"/>
      <c r="I44" s="402"/>
      <c r="J44" s="400"/>
      <c r="K44" s="403"/>
      <c r="L44" s="410"/>
      <c r="M44" s="284">
        <v>1</v>
      </c>
      <c r="N44" s="285" t="s">
        <v>34</v>
      </c>
      <c r="O44" s="285" t="s">
        <v>33</v>
      </c>
      <c r="P44" s="120">
        <v>38</v>
      </c>
      <c r="Q44" s="285" t="s">
        <v>41</v>
      </c>
      <c r="R44" s="118">
        <v>5</v>
      </c>
      <c r="S44" s="125">
        <v>2</v>
      </c>
      <c r="T44" s="125">
        <v>2</v>
      </c>
      <c r="U44" s="123" t="s">
        <v>36</v>
      </c>
      <c r="V44" s="125" t="s">
        <v>41</v>
      </c>
      <c r="W44" s="64">
        <v>0</v>
      </c>
    </row>
    <row r="45" spans="1:23" ht="16.5" customHeight="1" x14ac:dyDescent="0.2">
      <c r="A45" s="374"/>
      <c r="B45" s="375"/>
      <c r="C45" s="375"/>
      <c r="D45" s="376"/>
      <c r="E45" s="376"/>
      <c r="F45" s="376"/>
      <c r="G45" s="376"/>
      <c r="H45" s="376"/>
      <c r="I45" s="388"/>
      <c r="J45" s="375"/>
      <c r="K45" s="406"/>
      <c r="L45" s="378"/>
      <c r="M45" s="284">
        <v>1</v>
      </c>
      <c r="N45" s="285" t="s">
        <v>34</v>
      </c>
      <c r="O45" s="285" t="s">
        <v>33</v>
      </c>
      <c r="P45" s="120">
        <v>38</v>
      </c>
      <c r="Q45" s="285" t="s">
        <v>41</v>
      </c>
      <c r="R45" s="416">
        <v>5</v>
      </c>
      <c r="S45" s="419">
        <v>2</v>
      </c>
      <c r="T45" s="419">
        <v>2</v>
      </c>
      <c r="U45" s="420" t="s">
        <v>37</v>
      </c>
      <c r="V45" s="418"/>
      <c r="W45" s="122">
        <v>9738000</v>
      </c>
    </row>
    <row r="46" spans="1:23" ht="16.5" customHeight="1" x14ac:dyDescent="0.2">
      <c r="A46" s="399"/>
      <c r="B46" s="400"/>
      <c r="C46" s="400"/>
      <c r="D46" s="401"/>
      <c r="E46" s="401"/>
      <c r="F46" s="401"/>
      <c r="G46" s="401"/>
      <c r="H46" s="401"/>
      <c r="I46" s="402"/>
      <c r="J46" s="400"/>
      <c r="K46" s="403"/>
      <c r="L46" s="410"/>
      <c r="M46" s="284">
        <v>1</v>
      </c>
      <c r="N46" s="285" t="s">
        <v>34</v>
      </c>
      <c r="O46" s="285" t="s">
        <v>33</v>
      </c>
      <c r="P46" s="120">
        <v>38</v>
      </c>
      <c r="Q46" s="285" t="s">
        <v>41</v>
      </c>
      <c r="R46" s="120">
        <v>5</v>
      </c>
      <c r="S46" s="407">
        <v>2</v>
      </c>
      <c r="T46" s="407">
        <v>2</v>
      </c>
      <c r="U46" s="408" t="s">
        <v>37</v>
      </c>
      <c r="V46" s="123" t="s">
        <v>33</v>
      </c>
      <c r="W46" s="124">
        <v>9513000</v>
      </c>
    </row>
    <row r="47" spans="1:23" ht="16.5" customHeight="1" x14ac:dyDescent="0.2">
      <c r="A47" s="399"/>
      <c r="B47" s="400"/>
      <c r="C47" s="400"/>
      <c r="D47" s="401"/>
      <c r="E47" s="401"/>
      <c r="F47" s="401"/>
      <c r="G47" s="401"/>
      <c r="H47" s="401"/>
      <c r="I47" s="402"/>
      <c r="J47" s="400"/>
      <c r="K47" s="403"/>
      <c r="L47" s="410"/>
      <c r="M47" s="284">
        <v>1</v>
      </c>
      <c r="N47" s="285" t="s">
        <v>34</v>
      </c>
      <c r="O47" s="285" t="s">
        <v>33</v>
      </c>
      <c r="P47" s="120">
        <v>38</v>
      </c>
      <c r="Q47" s="285" t="s">
        <v>41</v>
      </c>
      <c r="R47" s="333">
        <v>5</v>
      </c>
      <c r="S47" s="335">
        <v>2</v>
      </c>
      <c r="T47" s="335">
        <v>2</v>
      </c>
      <c r="U47" s="384" t="s">
        <v>37</v>
      </c>
      <c r="V47" s="413" t="s">
        <v>34</v>
      </c>
      <c r="W47" s="122">
        <v>225000</v>
      </c>
    </row>
    <row r="48" spans="1:23" ht="16.5" customHeight="1" x14ac:dyDescent="0.2">
      <c r="A48" s="374"/>
      <c r="B48" s="375"/>
      <c r="C48" s="375"/>
      <c r="D48" s="376"/>
      <c r="E48" s="376"/>
      <c r="F48" s="376"/>
      <c r="G48" s="376"/>
      <c r="H48" s="376"/>
      <c r="I48" s="388"/>
      <c r="J48" s="375"/>
      <c r="K48" s="406"/>
      <c r="L48" s="378"/>
      <c r="M48" s="284">
        <v>1</v>
      </c>
      <c r="N48" s="285" t="s">
        <v>34</v>
      </c>
      <c r="O48" s="285" t="s">
        <v>33</v>
      </c>
      <c r="P48" s="120">
        <v>38</v>
      </c>
      <c r="Q48" s="285" t="s">
        <v>41</v>
      </c>
      <c r="R48" s="120">
        <v>5</v>
      </c>
      <c r="S48" s="405">
        <v>2</v>
      </c>
      <c r="T48" s="405">
        <v>2</v>
      </c>
      <c r="U48" s="421">
        <v>11</v>
      </c>
      <c r="V48" s="422"/>
      <c r="W48" s="124">
        <v>750000</v>
      </c>
    </row>
    <row r="49" spans="1:23" ht="16.5" customHeight="1" x14ac:dyDescent="0.2">
      <c r="A49" s="399"/>
      <c r="B49" s="400"/>
      <c r="C49" s="400"/>
      <c r="D49" s="401"/>
      <c r="E49" s="401"/>
      <c r="F49" s="401"/>
      <c r="G49" s="401"/>
      <c r="H49" s="401"/>
      <c r="I49" s="402"/>
      <c r="J49" s="400"/>
      <c r="K49" s="403"/>
      <c r="L49" s="410"/>
      <c r="M49" s="284">
        <v>1</v>
      </c>
      <c r="N49" s="285" t="s">
        <v>34</v>
      </c>
      <c r="O49" s="285" t="s">
        <v>33</v>
      </c>
      <c r="P49" s="120">
        <v>38</v>
      </c>
      <c r="Q49" s="285" t="s">
        <v>41</v>
      </c>
      <c r="R49" s="118">
        <v>5</v>
      </c>
      <c r="S49" s="386">
        <v>2</v>
      </c>
      <c r="T49" s="386">
        <v>2</v>
      </c>
      <c r="U49" s="422">
        <v>11</v>
      </c>
      <c r="V49" s="422" t="s">
        <v>34</v>
      </c>
      <c r="W49" s="124">
        <v>750000</v>
      </c>
    </row>
    <row r="50" spans="1:23" ht="16.5" customHeight="1" x14ac:dyDescent="0.2">
      <c r="A50" s="399"/>
      <c r="B50" s="400"/>
      <c r="C50" s="400"/>
      <c r="D50" s="401"/>
      <c r="E50" s="401"/>
      <c r="F50" s="401"/>
      <c r="G50" s="401"/>
      <c r="H50" s="401"/>
      <c r="I50" s="402"/>
      <c r="J50" s="400"/>
      <c r="K50" s="403"/>
      <c r="L50" s="410"/>
      <c r="M50" s="284">
        <v>1</v>
      </c>
      <c r="N50" s="285" t="s">
        <v>34</v>
      </c>
      <c r="O50" s="285" t="s">
        <v>33</v>
      </c>
      <c r="P50" s="120">
        <v>38</v>
      </c>
      <c r="Q50" s="285" t="s">
        <v>41</v>
      </c>
      <c r="R50" s="37" t="s">
        <v>124</v>
      </c>
      <c r="S50" s="126" t="s">
        <v>95</v>
      </c>
      <c r="T50" s="126" t="s">
        <v>95</v>
      </c>
      <c r="U50" s="412" t="s">
        <v>97</v>
      </c>
      <c r="V50" s="412"/>
      <c r="W50" s="415">
        <v>4500000</v>
      </c>
    </row>
    <row r="51" spans="1:23" ht="16.5" customHeight="1" x14ac:dyDescent="0.2">
      <c r="A51" s="374"/>
      <c r="B51" s="375"/>
      <c r="C51" s="375"/>
      <c r="D51" s="376"/>
      <c r="E51" s="376"/>
      <c r="F51" s="376"/>
      <c r="G51" s="376"/>
      <c r="H51" s="376"/>
      <c r="I51" s="388"/>
      <c r="J51" s="375"/>
      <c r="K51" s="406"/>
      <c r="L51" s="378"/>
      <c r="M51" s="284">
        <v>1</v>
      </c>
      <c r="N51" s="285" t="s">
        <v>34</v>
      </c>
      <c r="O51" s="285" t="s">
        <v>33</v>
      </c>
      <c r="P51" s="120">
        <v>38</v>
      </c>
      <c r="Q51" s="285" t="s">
        <v>41</v>
      </c>
      <c r="R51" s="118" t="s">
        <v>124</v>
      </c>
      <c r="S51" s="125" t="s">
        <v>95</v>
      </c>
      <c r="T51" s="125" t="s">
        <v>95</v>
      </c>
      <c r="U51" s="386" t="s">
        <v>97</v>
      </c>
      <c r="V51" s="123" t="s">
        <v>41</v>
      </c>
      <c r="W51" s="64">
        <v>4500000</v>
      </c>
    </row>
    <row r="52" spans="1:23" ht="16.5" customHeight="1" x14ac:dyDescent="0.2">
      <c r="A52" s="399"/>
      <c r="B52" s="400"/>
      <c r="C52" s="400"/>
      <c r="D52" s="401"/>
      <c r="E52" s="401"/>
      <c r="F52" s="401"/>
      <c r="G52" s="401"/>
      <c r="H52" s="401"/>
      <c r="I52" s="402"/>
      <c r="J52" s="400"/>
      <c r="K52" s="403"/>
      <c r="L52" s="410"/>
      <c r="M52" s="284">
        <v>1</v>
      </c>
      <c r="N52" s="285" t="s">
        <v>34</v>
      </c>
      <c r="O52" s="285" t="s">
        <v>33</v>
      </c>
      <c r="P52" s="120">
        <v>38</v>
      </c>
      <c r="Q52" s="285" t="s">
        <v>41</v>
      </c>
      <c r="R52" s="333">
        <v>5</v>
      </c>
      <c r="S52" s="335">
        <v>2</v>
      </c>
      <c r="T52" s="335">
        <v>2</v>
      </c>
      <c r="U52" s="412">
        <v>15</v>
      </c>
      <c r="V52" s="418"/>
      <c r="W52" s="122">
        <v>0</v>
      </c>
    </row>
    <row r="53" spans="1:23" ht="16.5" customHeight="1" x14ac:dyDescent="0.2">
      <c r="A53" s="399"/>
      <c r="B53" s="400"/>
      <c r="C53" s="400"/>
      <c r="D53" s="401"/>
      <c r="E53" s="401"/>
      <c r="F53" s="401"/>
      <c r="G53" s="401"/>
      <c r="H53" s="401"/>
      <c r="I53" s="402"/>
      <c r="J53" s="400"/>
      <c r="K53" s="403"/>
      <c r="L53" s="410"/>
      <c r="M53" s="284">
        <v>1</v>
      </c>
      <c r="N53" s="285" t="s">
        <v>34</v>
      </c>
      <c r="O53" s="285" t="s">
        <v>33</v>
      </c>
      <c r="P53" s="120">
        <v>38</v>
      </c>
      <c r="Q53" s="285" t="s">
        <v>41</v>
      </c>
      <c r="R53" s="120">
        <v>5</v>
      </c>
      <c r="S53" s="407">
        <v>2</v>
      </c>
      <c r="T53" s="407">
        <v>2</v>
      </c>
      <c r="U53" s="422">
        <v>15</v>
      </c>
      <c r="V53" s="123" t="s">
        <v>33</v>
      </c>
      <c r="W53" s="64">
        <v>0</v>
      </c>
    </row>
    <row r="54" spans="1:23" ht="16.5" customHeight="1" x14ac:dyDescent="0.2">
      <c r="A54" s="399"/>
      <c r="B54" s="400"/>
      <c r="C54" s="400"/>
      <c r="D54" s="401"/>
      <c r="E54" s="401"/>
      <c r="F54" s="401"/>
      <c r="G54" s="401"/>
      <c r="H54" s="401"/>
      <c r="I54" s="402"/>
      <c r="J54" s="400"/>
      <c r="K54" s="403"/>
      <c r="L54" s="410"/>
      <c r="M54" s="284">
        <v>1</v>
      </c>
      <c r="N54" s="285" t="s">
        <v>34</v>
      </c>
      <c r="O54" s="285" t="s">
        <v>33</v>
      </c>
      <c r="P54" s="120">
        <v>38</v>
      </c>
      <c r="Q54" s="285" t="s">
        <v>41</v>
      </c>
      <c r="R54" s="333">
        <v>5</v>
      </c>
      <c r="S54" s="335">
        <v>2</v>
      </c>
      <c r="T54" s="335">
        <v>2</v>
      </c>
      <c r="U54" s="412">
        <v>17</v>
      </c>
      <c r="V54" s="418"/>
      <c r="W54" s="122">
        <v>0</v>
      </c>
    </row>
    <row r="55" spans="1:23" ht="16.5" customHeight="1" x14ac:dyDescent="0.2">
      <c r="A55" s="374"/>
      <c r="B55" s="375"/>
      <c r="C55" s="375"/>
      <c r="D55" s="376"/>
      <c r="E55" s="376"/>
      <c r="F55" s="376"/>
      <c r="G55" s="376"/>
      <c r="H55" s="376"/>
      <c r="I55" s="388"/>
      <c r="J55" s="375"/>
      <c r="K55" s="406"/>
      <c r="L55" s="378"/>
      <c r="M55" s="284">
        <v>1</v>
      </c>
      <c r="N55" s="285" t="s">
        <v>34</v>
      </c>
      <c r="O55" s="285" t="s">
        <v>33</v>
      </c>
      <c r="P55" s="120">
        <v>38</v>
      </c>
      <c r="Q55" s="285" t="s">
        <v>41</v>
      </c>
      <c r="R55" s="423">
        <v>5</v>
      </c>
      <c r="S55" s="424">
        <v>2</v>
      </c>
      <c r="T55" s="424">
        <v>2</v>
      </c>
      <c r="U55" s="425">
        <v>17</v>
      </c>
      <c r="V55" s="123" t="s">
        <v>33</v>
      </c>
      <c r="W55" s="64">
        <v>0</v>
      </c>
    </row>
    <row r="56" spans="1:23" ht="16.5" customHeight="1" x14ac:dyDescent="0.2">
      <c r="A56" s="399"/>
      <c r="B56" s="400"/>
      <c r="C56" s="400"/>
      <c r="D56" s="401"/>
      <c r="E56" s="401"/>
      <c r="F56" s="401"/>
      <c r="G56" s="401"/>
      <c r="H56" s="401"/>
      <c r="I56" s="402"/>
      <c r="J56" s="400"/>
      <c r="K56" s="403"/>
      <c r="L56" s="410"/>
      <c r="M56" s="284">
        <v>1</v>
      </c>
      <c r="N56" s="285" t="s">
        <v>34</v>
      </c>
      <c r="O56" s="285" t="s">
        <v>33</v>
      </c>
      <c r="P56" s="120">
        <v>38</v>
      </c>
      <c r="Q56" s="285" t="s">
        <v>41</v>
      </c>
      <c r="R56" s="416">
        <v>5</v>
      </c>
      <c r="S56" s="419">
        <v>2</v>
      </c>
      <c r="T56" s="419">
        <v>2</v>
      </c>
      <c r="U56" s="420">
        <v>20</v>
      </c>
      <c r="V56" s="418"/>
      <c r="W56" s="415">
        <v>0</v>
      </c>
    </row>
    <row r="57" spans="1:23" ht="16.5" customHeight="1" x14ac:dyDescent="0.2">
      <c r="A57" s="399"/>
      <c r="B57" s="400"/>
      <c r="C57" s="400"/>
      <c r="D57" s="401"/>
      <c r="E57" s="401"/>
      <c r="F57" s="401"/>
      <c r="G57" s="401"/>
      <c r="H57" s="401"/>
      <c r="I57" s="402"/>
      <c r="J57" s="400"/>
      <c r="K57" s="403"/>
      <c r="L57" s="410"/>
      <c r="M57" s="284">
        <v>1</v>
      </c>
      <c r="N57" s="285" t="s">
        <v>34</v>
      </c>
      <c r="O57" s="285" t="s">
        <v>33</v>
      </c>
      <c r="P57" s="120">
        <v>38</v>
      </c>
      <c r="Q57" s="285" t="s">
        <v>41</v>
      </c>
      <c r="R57" s="120">
        <v>5</v>
      </c>
      <c r="S57" s="407">
        <v>2</v>
      </c>
      <c r="T57" s="407">
        <v>2</v>
      </c>
      <c r="U57" s="408">
        <v>20</v>
      </c>
      <c r="V57" s="123" t="s">
        <v>35</v>
      </c>
      <c r="W57" s="414">
        <v>0</v>
      </c>
    </row>
    <row r="58" spans="1:23" ht="16.5" customHeight="1" x14ac:dyDescent="0.2">
      <c r="A58" s="399"/>
      <c r="B58" s="400"/>
      <c r="C58" s="400"/>
      <c r="D58" s="401"/>
      <c r="E58" s="401"/>
      <c r="F58" s="401"/>
      <c r="G58" s="401"/>
      <c r="H58" s="401"/>
      <c r="I58" s="402"/>
      <c r="J58" s="400"/>
      <c r="K58" s="403"/>
      <c r="L58" s="410"/>
      <c r="M58" s="284">
        <v>1</v>
      </c>
      <c r="N58" s="285" t="s">
        <v>34</v>
      </c>
      <c r="O58" s="285" t="s">
        <v>33</v>
      </c>
      <c r="P58" s="120">
        <v>38</v>
      </c>
      <c r="Q58" s="285" t="s">
        <v>41</v>
      </c>
      <c r="R58" s="333">
        <v>5</v>
      </c>
      <c r="S58" s="335">
        <v>2</v>
      </c>
      <c r="T58" s="335">
        <v>2</v>
      </c>
      <c r="U58" s="384">
        <v>20</v>
      </c>
      <c r="V58" s="418" t="s">
        <v>132</v>
      </c>
      <c r="W58" s="122"/>
    </row>
    <row r="59" spans="1:23" ht="16.5" customHeight="1" x14ac:dyDescent="0.2">
      <c r="A59" s="399"/>
      <c r="B59" s="400"/>
      <c r="C59" s="400"/>
      <c r="D59" s="401"/>
      <c r="E59" s="401"/>
      <c r="F59" s="401"/>
      <c r="G59" s="401"/>
      <c r="H59" s="401"/>
      <c r="I59" s="402"/>
      <c r="J59" s="400"/>
      <c r="K59" s="403"/>
      <c r="L59" s="410"/>
      <c r="M59" s="284">
        <v>1</v>
      </c>
      <c r="N59" s="285" t="s">
        <v>34</v>
      </c>
      <c r="O59" s="285" t="s">
        <v>33</v>
      </c>
      <c r="P59" s="120">
        <v>38</v>
      </c>
      <c r="Q59" s="285" t="s">
        <v>41</v>
      </c>
      <c r="R59" s="120">
        <v>5</v>
      </c>
      <c r="S59" s="407">
        <v>2</v>
      </c>
      <c r="T59" s="407">
        <v>2</v>
      </c>
      <c r="U59" s="408">
        <v>20</v>
      </c>
      <c r="V59" s="123" t="s">
        <v>125</v>
      </c>
      <c r="W59" s="64">
        <v>0</v>
      </c>
    </row>
    <row r="60" spans="1:23" ht="16.5" customHeight="1" x14ac:dyDescent="0.2">
      <c r="A60" s="399"/>
      <c r="B60" s="400"/>
      <c r="C60" s="400"/>
      <c r="D60" s="401"/>
      <c r="E60" s="401"/>
      <c r="F60" s="401"/>
      <c r="G60" s="401"/>
      <c r="H60" s="401"/>
      <c r="I60" s="402"/>
      <c r="J60" s="400"/>
      <c r="K60" s="403"/>
      <c r="L60" s="410"/>
      <c r="M60" s="284">
        <v>1</v>
      </c>
      <c r="N60" s="285" t="s">
        <v>34</v>
      </c>
      <c r="O60" s="285" t="s">
        <v>33</v>
      </c>
      <c r="P60" s="120">
        <v>38</v>
      </c>
      <c r="Q60" s="285" t="s">
        <v>41</v>
      </c>
      <c r="R60" s="335">
        <v>5</v>
      </c>
      <c r="S60" s="335">
        <v>2</v>
      </c>
      <c r="T60" s="335">
        <v>2</v>
      </c>
      <c r="U60" s="384">
        <v>25</v>
      </c>
      <c r="V60" s="127"/>
      <c r="W60" s="122">
        <v>0</v>
      </c>
    </row>
    <row r="61" spans="1:23" ht="16.5" customHeight="1" x14ac:dyDescent="0.2">
      <c r="A61" s="374"/>
      <c r="B61" s="375"/>
      <c r="C61" s="375"/>
      <c r="D61" s="376"/>
      <c r="E61" s="376"/>
      <c r="F61" s="376"/>
      <c r="G61" s="376"/>
      <c r="H61" s="376"/>
      <c r="I61" s="388"/>
      <c r="J61" s="375"/>
      <c r="K61" s="406"/>
      <c r="L61" s="378"/>
      <c r="M61" s="284">
        <v>1</v>
      </c>
      <c r="N61" s="285" t="s">
        <v>34</v>
      </c>
      <c r="O61" s="285" t="s">
        <v>33</v>
      </c>
      <c r="P61" s="120">
        <v>38</v>
      </c>
      <c r="Q61" s="285" t="s">
        <v>41</v>
      </c>
      <c r="R61" s="407">
        <v>5</v>
      </c>
      <c r="S61" s="407">
        <v>2</v>
      </c>
      <c r="T61" s="407">
        <v>2</v>
      </c>
      <c r="U61" s="408" t="s">
        <v>128</v>
      </c>
      <c r="V61" s="426" t="s">
        <v>42</v>
      </c>
      <c r="W61" s="64">
        <v>0</v>
      </c>
    </row>
    <row r="62" spans="1:23" ht="16.5" customHeight="1" x14ac:dyDescent="0.2">
      <c r="A62" s="399"/>
      <c r="B62" s="400"/>
      <c r="C62" s="400"/>
      <c r="D62" s="401"/>
      <c r="E62" s="401"/>
      <c r="F62" s="401"/>
      <c r="G62" s="401"/>
      <c r="H62" s="401"/>
      <c r="I62" s="402"/>
      <c r="J62" s="400"/>
      <c r="K62" s="403"/>
      <c r="L62" s="410"/>
      <c r="M62" s="284">
        <v>1</v>
      </c>
      <c r="N62" s="285" t="s">
        <v>34</v>
      </c>
      <c r="O62" s="285" t="s">
        <v>33</v>
      </c>
      <c r="P62" s="120">
        <v>38</v>
      </c>
      <c r="Q62" s="285" t="s">
        <v>41</v>
      </c>
      <c r="R62" s="335">
        <v>5</v>
      </c>
      <c r="S62" s="335">
        <v>2</v>
      </c>
      <c r="T62" s="335">
        <v>2</v>
      </c>
      <c r="U62" s="418">
        <v>31</v>
      </c>
      <c r="V62" s="418"/>
      <c r="W62" s="122">
        <v>5000000</v>
      </c>
    </row>
    <row r="63" spans="1:23" ht="16.5" customHeight="1" x14ac:dyDescent="0.2">
      <c r="A63" s="399"/>
      <c r="B63" s="400"/>
      <c r="C63" s="400"/>
      <c r="D63" s="401"/>
      <c r="E63" s="401"/>
      <c r="F63" s="401"/>
      <c r="G63" s="401"/>
      <c r="H63" s="401"/>
      <c r="I63" s="402"/>
      <c r="J63" s="400"/>
      <c r="K63" s="403"/>
      <c r="L63" s="410"/>
      <c r="M63" s="284">
        <v>1</v>
      </c>
      <c r="N63" s="285" t="s">
        <v>34</v>
      </c>
      <c r="O63" s="285" t="s">
        <v>33</v>
      </c>
      <c r="P63" s="120">
        <v>38</v>
      </c>
      <c r="Q63" s="285" t="s">
        <v>41</v>
      </c>
      <c r="R63" s="407">
        <v>5</v>
      </c>
      <c r="S63" s="407">
        <v>2</v>
      </c>
      <c r="T63" s="407">
        <v>2</v>
      </c>
      <c r="U63" s="123">
        <v>31</v>
      </c>
      <c r="V63" s="123" t="s">
        <v>34</v>
      </c>
      <c r="W63" s="64">
        <v>0</v>
      </c>
    </row>
    <row r="64" spans="1:23" ht="16.5" customHeight="1" x14ac:dyDescent="0.2">
      <c r="A64" s="374"/>
      <c r="B64" s="375"/>
      <c r="C64" s="375"/>
      <c r="D64" s="376"/>
      <c r="E64" s="376"/>
      <c r="F64" s="376"/>
      <c r="G64" s="376"/>
      <c r="H64" s="376"/>
      <c r="I64" s="388"/>
      <c r="J64" s="375"/>
      <c r="K64" s="406"/>
      <c r="L64" s="378"/>
      <c r="M64" s="284">
        <v>1</v>
      </c>
      <c r="N64" s="285" t="s">
        <v>34</v>
      </c>
      <c r="O64" s="285" t="s">
        <v>33</v>
      </c>
      <c r="P64" s="120">
        <v>38</v>
      </c>
      <c r="Q64" s="285" t="s">
        <v>41</v>
      </c>
      <c r="R64" s="407" t="s">
        <v>124</v>
      </c>
      <c r="S64" s="407" t="s">
        <v>95</v>
      </c>
      <c r="T64" s="407" t="s">
        <v>95</v>
      </c>
      <c r="U64" s="123">
        <v>31</v>
      </c>
      <c r="V64" s="123" t="s">
        <v>35</v>
      </c>
      <c r="W64" s="64">
        <v>5000000</v>
      </c>
    </row>
    <row r="65" spans="1:23" ht="16.5" customHeight="1" x14ac:dyDescent="0.2">
      <c r="A65" s="399"/>
      <c r="B65" s="400"/>
      <c r="C65" s="400"/>
      <c r="D65" s="401"/>
      <c r="E65" s="401"/>
      <c r="F65" s="401"/>
      <c r="G65" s="401"/>
      <c r="H65" s="401"/>
      <c r="I65" s="402"/>
      <c r="J65" s="400"/>
      <c r="K65" s="403"/>
      <c r="L65" s="410"/>
      <c r="M65" s="284">
        <v>1</v>
      </c>
      <c r="N65" s="285" t="s">
        <v>34</v>
      </c>
      <c r="O65" s="285" t="s">
        <v>33</v>
      </c>
      <c r="P65" s="120">
        <v>38</v>
      </c>
      <c r="Q65" s="285" t="s">
        <v>41</v>
      </c>
      <c r="R65" s="335">
        <v>5</v>
      </c>
      <c r="S65" s="335">
        <v>2</v>
      </c>
      <c r="T65" s="335">
        <v>2</v>
      </c>
      <c r="U65" s="418" t="s">
        <v>129</v>
      </c>
      <c r="V65" s="418"/>
      <c r="W65" s="122">
        <v>0</v>
      </c>
    </row>
    <row r="66" spans="1:23" ht="16.5" customHeight="1" x14ac:dyDescent="0.2">
      <c r="A66" s="399"/>
      <c r="B66" s="400"/>
      <c r="C66" s="400"/>
      <c r="D66" s="401"/>
      <c r="E66" s="401"/>
      <c r="F66" s="401"/>
      <c r="G66" s="401"/>
      <c r="H66" s="401"/>
      <c r="I66" s="402"/>
      <c r="J66" s="400"/>
      <c r="K66" s="403"/>
      <c r="L66" s="410"/>
      <c r="M66" s="284">
        <v>1</v>
      </c>
      <c r="N66" s="285" t="s">
        <v>34</v>
      </c>
      <c r="O66" s="285" t="s">
        <v>33</v>
      </c>
      <c r="P66" s="120">
        <v>38</v>
      </c>
      <c r="Q66" s="285" t="s">
        <v>41</v>
      </c>
      <c r="R66" s="407">
        <v>5</v>
      </c>
      <c r="S66" s="407">
        <v>2</v>
      </c>
      <c r="T66" s="407">
        <v>2</v>
      </c>
      <c r="U66" s="408" t="s">
        <v>129</v>
      </c>
      <c r="V66" s="123" t="s">
        <v>33</v>
      </c>
      <c r="W66" s="64">
        <v>0</v>
      </c>
    </row>
    <row r="67" spans="1:23" ht="16.5" customHeight="1" x14ac:dyDescent="0.2">
      <c r="A67" s="399"/>
      <c r="B67" s="400"/>
      <c r="C67" s="400"/>
      <c r="D67" s="401"/>
      <c r="E67" s="401"/>
      <c r="F67" s="401"/>
      <c r="G67" s="401"/>
      <c r="H67" s="401"/>
      <c r="I67" s="402"/>
      <c r="J67" s="400"/>
      <c r="K67" s="403"/>
      <c r="L67" s="410"/>
      <c r="M67" s="284"/>
      <c r="N67" s="285"/>
      <c r="O67" s="285"/>
      <c r="P67" s="120"/>
      <c r="Q67" s="285"/>
      <c r="R67" s="335"/>
      <c r="S67" s="335"/>
      <c r="T67" s="335"/>
      <c r="U67" s="384"/>
      <c r="V67" s="418"/>
      <c r="W67" s="122"/>
    </row>
    <row r="68" spans="1:23" ht="16.5" customHeight="1" x14ac:dyDescent="0.2">
      <c r="A68" s="399"/>
      <c r="B68" s="400"/>
      <c r="C68" s="400"/>
      <c r="D68" s="401"/>
      <c r="E68" s="401"/>
      <c r="F68" s="401"/>
      <c r="G68" s="401"/>
      <c r="H68" s="401"/>
      <c r="I68" s="402"/>
      <c r="J68" s="401"/>
      <c r="K68" s="427"/>
      <c r="L68" s="410"/>
      <c r="M68" s="379">
        <v>1</v>
      </c>
      <c r="N68" s="380" t="s">
        <v>34</v>
      </c>
      <c r="O68" s="380" t="s">
        <v>33</v>
      </c>
      <c r="P68" s="381">
        <v>38</v>
      </c>
      <c r="Q68" s="380" t="s">
        <v>41</v>
      </c>
      <c r="R68" s="382" t="s">
        <v>124</v>
      </c>
      <c r="S68" s="382" t="s">
        <v>95</v>
      </c>
      <c r="T68" s="382" t="s">
        <v>96</v>
      </c>
      <c r="U68" s="428"/>
      <c r="V68" s="428"/>
      <c r="W68" s="70">
        <v>35000000</v>
      </c>
    </row>
    <row r="69" spans="1:23" ht="16.5" customHeight="1" x14ac:dyDescent="0.2">
      <c r="A69" s="374"/>
      <c r="B69" s="375"/>
      <c r="C69" s="375"/>
      <c r="D69" s="376"/>
      <c r="E69" s="376"/>
      <c r="F69" s="376"/>
      <c r="G69" s="376"/>
      <c r="H69" s="376"/>
      <c r="I69" s="388"/>
      <c r="J69" s="375"/>
      <c r="K69" s="406"/>
      <c r="L69" s="378"/>
      <c r="M69" s="284">
        <v>1</v>
      </c>
      <c r="N69" s="285" t="s">
        <v>34</v>
      </c>
      <c r="O69" s="285" t="s">
        <v>33</v>
      </c>
      <c r="P69" s="120">
        <v>38</v>
      </c>
      <c r="Q69" s="285" t="s">
        <v>41</v>
      </c>
      <c r="R69" s="407" t="s">
        <v>124</v>
      </c>
      <c r="S69" s="407" t="s">
        <v>95</v>
      </c>
      <c r="T69" s="407" t="s">
        <v>96</v>
      </c>
      <c r="U69" s="123" t="s">
        <v>204</v>
      </c>
      <c r="V69" s="123"/>
      <c r="W69" s="64">
        <v>0</v>
      </c>
    </row>
    <row r="70" spans="1:23" s="38" customFormat="1" ht="16.5" customHeight="1" x14ac:dyDescent="0.2">
      <c r="A70" s="284"/>
      <c r="B70" s="285"/>
      <c r="C70" s="285"/>
      <c r="D70" s="120"/>
      <c r="E70" s="120"/>
      <c r="F70" s="120"/>
      <c r="G70" s="120"/>
      <c r="H70" s="120"/>
      <c r="I70" s="395"/>
      <c r="J70" s="285"/>
      <c r="K70" s="289"/>
      <c r="L70" s="396"/>
      <c r="M70" s="284">
        <v>1</v>
      </c>
      <c r="N70" s="285" t="s">
        <v>34</v>
      </c>
      <c r="O70" s="285" t="s">
        <v>33</v>
      </c>
      <c r="P70" s="120">
        <v>38</v>
      </c>
      <c r="Q70" s="285" t="s">
        <v>41</v>
      </c>
      <c r="R70" s="407" t="s">
        <v>124</v>
      </c>
      <c r="S70" s="407" t="s">
        <v>95</v>
      </c>
      <c r="T70" s="407" t="s">
        <v>96</v>
      </c>
      <c r="U70" s="123" t="s">
        <v>204</v>
      </c>
      <c r="V70" s="123" t="s">
        <v>41</v>
      </c>
      <c r="W70" s="64">
        <v>0</v>
      </c>
    </row>
    <row r="71" spans="1:23" ht="16.5" customHeight="1" x14ac:dyDescent="0.2">
      <c r="A71" s="374"/>
      <c r="B71" s="375"/>
      <c r="C71" s="375"/>
      <c r="D71" s="376"/>
      <c r="E71" s="376"/>
      <c r="F71" s="376"/>
      <c r="G71" s="376"/>
      <c r="H71" s="376"/>
      <c r="I71" s="388"/>
      <c r="J71" s="375"/>
      <c r="K71" s="406"/>
      <c r="L71" s="378"/>
      <c r="M71" s="284">
        <v>1</v>
      </c>
      <c r="N71" s="285" t="s">
        <v>34</v>
      </c>
      <c r="O71" s="285" t="s">
        <v>33</v>
      </c>
      <c r="P71" s="120">
        <v>38</v>
      </c>
      <c r="Q71" s="285" t="s">
        <v>41</v>
      </c>
      <c r="R71" s="407" t="s">
        <v>124</v>
      </c>
      <c r="S71" s="407" t="s">
        <v>95</v>
      </c>
      <c r="T71" s="407" t="s">
        <v>96</v>
      </c>
      <c r="U71" s="123" t="s">
        <v>204</v>
      </c>
      <c r="V71" s="123" t="s">
        <v>36</v>
      </c>
      <c r="W71" s="64">
        <v>0</v>
      </c>
    </row>
    <row r="72" spans="1:23" ht="16.5" customHeight="1" x14ac:dyDescent="0.2">
      <c r="A72" s="374"/>
      <c r="B72" s="375"/>
      <c r="C72" s="375"/>
      <c r="D72" s="376"/>
      <c r="E72" s="376"/>
      <c r="F72" s="376"/>
      <c r="G72" s="376"/>
      <c r="H72" s="376"/>
      <c r="I72" s="388"/>
      <c r="J72" s="375"/>
      <c r="K72" s="406"/>
      <c r="L72" s="378"/>
      <c r="M72" s="284">
        <v>1</v>
      </c>
      <c r="N72" s="285" t="s">
        <v>34</v>
      </c>
      <c r="O72" s="285" t="s">
        <v>33</v>
      </c>
      <c r="P72" s="120">
        <v>38</v>
      </c>
      <c r="Q72" s="285" t="s">
        <v>41</v>
      </c>
      <c r="R72" s="407" t="s">
        <v>124</v>
      </c>
      <c r="S72" s="407" t="s">
        <v>95</v>
      </c>
      <c r="T72" s="407" t="s">
        <v>96</v>
      </c>
      <c r="U72" s="123" t="s">
        <v>205</v>
      </c>
      <c r="V72" s="123"/>
      <c r="W72" s="64">
        <v>35000000</v>
      </c>
    </row>
    <row r="73" spans="1:23" ht="16.5" customHeight="1" x14ac:dyDescent="0.2">
      <c r="A73" s="374"/>
      <c r="B73" s="375"/>
      <c r="C73" s="375"/>
      <c r="D73" s="376"/>
      <c r="E73" s="376"/>
      <c r="F73" s="376"/>
      <c r="G73" s="376"/>
      <c r="H73" s="376"/>
      <c r="I73" s="388"/>
      <c r="J73" s="375"/>
      <c r="K73" s="406"/>
      <c r="L73" s="378"/>
      <c r="M73" s="284">
        <v>1</v>
      </c>
      <c r="N73" s="285" t="s">
        <v>34</v>
      </c>
      <c r="O73" s="285" t="s">
        <v>33</v>
      </c>
      <c r="P73" s="120">
        <v>38</v>
      </c>
      <c r="Q73" s="285" t="s">
        <v>41</v>
      </c>
      <c r="R73" s="407" t="s">
        <v>124</v>
      </c>
      <c r="S73" s="407" t="s">
        <v>95</v>
      </c>
      <c r="T73" s="407" t="s">
        <v>96</v>
      </c>
      <c r="U73" s="123" t="s">
        <v>205</v>
      </c>
      <c r="V73" s="123" t="s">
        <v>33</v>
      </c>
      <c r="W73" s="64">
        <v>35000000</v>
      </c>
    </row>
    <row r="74" spans="1:23" ht="16.5" customHeight="1" x14ac:dyDescent="0.2">
      <c r="A74" s="374"/>
      <c r="B74" s="375"/>
      <c r="C74" s="375"/>
      <c r="D74" s="376"/>
      <c r="E74" s="376"/>
      <c r="F74" s="376"/>
      <c r="G74" s="376"/>
      <c r="H74" s="376"/>
      <c r="I74" s="388"/>
      <c r="J74" s="375"/>
      <c r="K74" s="406"/>
      <c r="L74" s="378"/>
      <c r="M74" s="284">
        <v>1</v>
      </c>
      <c r="N74" s="285" t="s">
        <v>34</v>
      </c>
      <c r="O74" s="285" t="s">
        <v>33</v>
      </c>
      <c r="P74" s="120">
        <v>38</v>
      </c>
      <c r="Q74" s="285" t="s">
        <v>41</v>
      </c>
      <c r="R74" s="407" t="s">
        <v>124</v>
      </c>
      <c r="S74" s="407" t="s">
        <v>95</v>
      </c>
      <c r="T74" s="407" t="s">
        <v>96</v>
      </c>
      <c r="U74" s="123" t="s">
        <v>205</v>
      </c>
      <c r="V74" s="123" t="s">
        <v>37</v>
      </c>
      <c r="W74" s="64">
        <v>0</v>
      </c>
    </row>
    <row r="75" spans="1:23" ht="16.5" customHeight="1" x14ac:dyDescent="0.2">
      <c r="A75" s="374"/>
      <c r="B75" s="375"/>
      <c r="C75" s="375"/>
      <c r="D75" s="376"/>
      <c r="E75" s="376"/>
      <c r="F75" s="376"/>
      <c r="G75" s="376"/>
      <c r="H75" s="376"/>
      <c r="I75" s="388"/>
      <c r="J75" s="375"/>
      <c r="K75" s="406"/>
      <c r="L75" s="378"/>
      <c r="M75" s="284">
        <v>1</v>
      </c>
      <c r="N75" s="285" t="s">
        <v>34</v>
      </c>
      <c r="O75" s="285" t="s">
        <v>33</v>
      </c>
      <c r="P75" s="120">
        <v>38</v>
      </c>
      <c r="Q75" s="285" t="s">
        <v>41</v>
      </c>
      <c r="R75" s="407" t="s">
        <v>124</v>
      </c>
      <c r="S75" s="407" t="s">
        <v>95</v>
      </c>
      <c r="T75" s="407" t="s">
        <v>96</v>
      </c>
      <c r="U75" s="123" t="s">
        <v>208</v>
      </c>
      <c r="V75" s="123"/>
      <c r="W75" s="64">
        <v>0</v>
      </c>
    </row>
    <row r="76" spans="1:23" ht="16.5" customHeight="1" x14ac:dyDescent="0.2">
      <c r="A76" s="374"/>
      <c r="B76" s="375"/>
      <c r="C76" s="375"/>
      <c r="D76" s="376"/>
      <c r="E76" s="376"/>
      <c r="F76" s="376"/>
      <c r="G76" s="376"/>
      <c r="H76" s="376"/>
      <c r="I76" s="388"/>
      <c r="J76" s="375"/>
      <c r="K76" s="406"/>
      <c r="L76" s="378"/>
      <c r="M76" s="284">
        <v>1</v>
      </c>
      <c r="N76" s="285" t="s">
        <v>34</v>
      </c>
      <c r="O76" s="285" t="s">
        <v>33</v>
      </c>
      <c r="P76" s="120">
        <v>38</v>
      </c>
      <c r="Q76" s="285" t="s">
        <v>41</v>
      </c>
      <c r="R76" s="407" t="s">
        <v>124</v>
      </c>
      <c r="S76" s="407" t="s">
        <v>95</v>
      </c>
      <c r="T76" s="407" t="s">
        <v>96</v>
      </c>
      <c r="U76" s="123" t="s">
        <v>208</v>
      </c>
      <c r="V76" s="123" t="s">
        <v>33</v>
      </c>
      <c r="W76" s="64">
        <v>0</v>
      </c>
    </row>
    <row r="77" spans="1:23" ht="16.5" customHeight="1" x14ac:dyDescent="0.2">
      <c r="A77" s="374"/>
      <c r="B77" s="375"/>
      <c r="C77" s="375"/>
      <c r="D77" s="376"/>
      <c r="E77" s="376"/>
      <c r="F77" s="376"/>
      <c r="G77" s="376"/>
      <c r="H77" s="376"/>
      <c r="I77" s="388"/>
      <c r="J77" s="375"/>
      <c r="K77" s="406"/>
      <c r="L77" s="378"/>
      <c r="M77" s="284">
        <v>1</v>
      </c>
      <c r="N77" s="285" t="s">
        <v>34</v>
      </c>
      <c r="O77" s="285" t="s">
        <v>33</v>
      </c>
      <c r="P77" s="120">
        <v>38</v>
      </c>
      <c r="Q77" s="285" t="s">
        <v>41</v>
      </c>
      <c r="R77" s="407" t="s">
        <v>124</v>
      </c>
      <c r="S77" s="407" t="s">
        <v>95</v>
      </c>
      <c r="T77" s="407" t="s">
        <v>96</v>
      </c>
      <c r="U77" s="123" t="s">
        <v>208</v>
      </c>
      <c r="V77" s="123" t="s">
        <v>36</v>
      </c>
      <c r="W77" s="64">
        <v>0</v>
      </c>
    </row>
    <row r="78" spans="1:23" ht="16.5" customHeight="1" x14ac:dyDescent="0.2">
      <c r="A78" s="374"/>
      <c r="B78" s="375"/>
      <c r="C78" s="375"/>
      <c r="D78" s="376"/>
      <c r="E78" s="376"/>
      <c r="F78" s="376"/>
      <c r="G78" s="376"/>
      <c r="H78" s="376"/>
      <c r="I78" s="388"/>
      <c r="J78" s="375"/>
      <c r="K78" s="406"/>
      <c r="L78" s="378"/>
      <c r="M78" s="284">
        <v>1</v>
      </c>
      <c r="N78" s="285" t="s">
        <v>34</v>
      </c>
      <c r="O78" s="285" t="s">
        <v>33</v>
      </c>
      <c r="P78" s="120">
        <v>38</v>
      </c>
      <c r="Q78" s="285" t="s">
        <v>41</v>
      </c>
      <c r="R78" s="407">
        <v>5</v>
      </c>
      <c r="S78" s="407">
        <v>2</v>
      </c>
      <c r="T78" s="407">
        <v>3</v>
      </c>
      <c r="U78" s="123" t="s">
        <v>128</v>
      </c>
      <c r="V78" s="123"/>
      <c r="W78" s="64">
        <v>0</v>
      </c>
    </row>
    <row r="79" spans="1:23" ht="16.5" customHeight="1" x14ac:dyDescent="0.2">
      <c r="A79" s="374"/>
      <c r="B79" s="375"/>
      <c r="C79" s="375"/>
      <c r="D79" s="376"/>
      <c r="E79" s="376"/>
      <c r="F79" s="376"/>
      <c r="G79" s="376"/>
      <c r="H79" s="376"/>
      <c r="I79" s="388"/>
      <c r="J79" s="375"/>
      <c r="K79" s="406"/>
      <c r="L79" s="378"/>
      <c r="M79" s="284">
        <v>1</v>
      </c>
      <c r="N79" s="285" t="s">
        <v>34</v>
      </c>
      <c r="O79" s="285" t="s">
        <v>33</v>
      </c>
      <c r="P79" s="120">
        <v>38</v>
      </c>
      <c r="Q79" s="285" t="s">
        <v>41</v>
      </c>
      <c r="R79" s="407">
        <v>5</v>
      </c>
      <c r="S79" s="407">
        <v>2</v>
      </c>
      <c r="T79" s="407">
        <v>3</v>
      </c>
      <c r="U79" s="123" t="s">
        <v>128</v>
      </c>
      <c r="V79" s="123" t="s">
        <v>212</v>
      </c>
      <c r="W79" s="64">
        <v>0</v>
      </c>
    </row>
    <row r="80" spans="1:23" ht="16.5" customHeight="1" x14ac:dyDescent="0.2">
      <c r="A80" s="374"/>
      <c r="B80" s="375"/>
      <c r="C80" s="375"/>
      <c r="D80" s="376"/>
      <c r="E80" s="376"/>
      <c r="F80" s="376"/>
      <c r="G80" s="376"/>
      <c r="H80" s="376"/>
      <c r="I80" s="388"/>
      <c r="J80" s="375"/>
      <c r="K80" s="406"/>
      <c r="L80" s="378"/>
      <c r="M80" s="284">
        <v>1</v>
      </c>
      <c r="N80" s="285" t="s">
        <v>34</v>
      </c>
      <c r="O80" s="285" t="s">
        <v>33</v>
      </c>
      <c r="P80" s="120">
        <v>38</v>
      </c>
      <c r="Q80" s="285" t="s">
        <v>41</v>
      </c>
      <c r="R80" s="407">
        <v>5</v>
      </c>
      <c r="S80" s="407">
        <v>2</v>
      </c>
      <c r="T80" s="407">
        <v>3</v>
      </c>
      <c r="U80" s="123" t="s">
        <v>252</v>
      </c>
      <c r="V80" s="123"/>
      <c r="W80" s="64">
        <v>0</v>
      </c>
    </row>
    <row r="81" spans="1:23" ht="16.5" customHeight="1" x14ac:dyDescent="0.2">
      <c r="A81" s="374"/>
      <c r="B81" s="375"/>
      <c r="C81" s="375"/>
      <c r="D81" s="376"/>
      <c r="E81" s="376"/>
      <c r="F81" s="376"/>
      <c r="G81" s="376"/>
      <c r="H81" s="376"/>
      <c r="I81" s="388"/>
      <c r="J81" s="375"/>
      <c r="K81" s="406"/>
      <c r="L81" s="378"/>
      <c r="M81" s="284">
        <v>1</v>
      </c>
      <c r="N81" s="285" t="s">
        <v>34</v>
      </c>
      <c r="O81" s="285" t="s">
        <v>33</v>
      </c>
      <c r="P81" s="120">
        <v>38</v>
      </c>
      <c r="Q81" s="285" t="s">
        <v>41</v>
      </c>
      <c r="R81" s="407">
        <v>5</v>
      </c>
      <c r="S81" s="407">
        <v>2</v>
      </c>
      <c r="T81" s="407">
        <v>3</v>
      </c>
      <c r="U81" s="123" t="s">
        <v>252</v>
      </c>
      <c r="V81" s="123" t="s">
        <v>34</v>
      </c>
      <c r="W81" s="64">
        <v>0</v>
      </c>
    </row>
    <row r="82" spans="1:23" ht="16.5" customHeight="1" x14ac:dyDescent="0.2">
      <c r="A82" s="374"/>
      <c r="B82" s="375"/>
      <c r="C82" s="375"/>
      <c r="D82" s="376"/>
      <c r="E82" s="376"/>
      <c r="F82" s="376"/>
      <c r="G82" s="376"/>
      <c r="H82" s="376"/>
      <c r="I82" s="388"/>
      <c r="J82" s="375"/>
      <c r="K82" s="406"/>
      <c r="L82" s="378"/>
      <c r="M82" s="284">
        <v>1</v>
      </c>
      <c r="N82" s="285" t="s">
        <v>34</v>
      </c>
      <c r="O82" s="285" t="s">
        <v>33</v>
      </c>
      <c r="P82" s="120">
        <v>38</v>
      </c>
      <c r="Q82" s="285" t="s">
        <v>41</v>
      </c>
      <c r="R82" s="407">
        <v>5</v>
      </c>
      <c r="S82" s="407">
        <v>2</v>
      </c>
      <c r="T82" s="407">
        <v>3</v>
      </c>
      <c r="U82" s="123" t="s">
        <v>252</v>
      </c>
      <c r="V82" s="409" t="s">
        <v>35</v>
      </c>
      <c r="W82" s="64">
        <v>0</v>
      </c>
    </row>
    <row r="83" spans="1:23" ht="16.5" customHeight="1" x14ac:dyDescent="0.2">
      <c r="A83" s="374"/>
      <c r="B83" s="375"/>
      <c r="C83" s="375"/>
      <c r="D83" s="376"/>
      <c r="E83" s="376"/>
      <c r="F83" s="376"/>
      <c r="G83" s="376"/>
      <c r="H83" s="376"/>
      <c r="I83" s="388"/>
      <c r="J83" s="375"/>
      <c r="K83" s="406"/>
      <c r="L83" s="378"/>
      <c r="M83" s="316">
        <v>1</v>
      </c>
      <c r="N83" s="326" t="s">
        <v>34</v>
      </c>
      <c r="O83" s="326" t="s">
        <v>33</v>
      </c>
      <c r="P83" s="498">
        <v>38</v>
      </c>
      <c r="Q83" s="326" t="s">
        <v>41</v>
      </c>
      <c r="R83" s="501">
        <v>5</v>
      </c>
      <c r="S83" s="501">
        <v>2</v>
      </c>
      <c r="T83" s="501">
        <v>3</v>
      </c>
      <c r="U83" s="418">
        <v>39</v>
      </c>
      <c r="V83" s="520"/>
      <c r="W83" s="64">
        <v>0</v>
      </c>
    </row>
    <row r="84" spans="1:23" ht="16.5" customHeight="1" x14ac:dyDescent="0.2">
      <c r="A84" s="374"/>
      <c r="B84" s="375"/>
      <c r="C84" s="375"/>
      <c r="D84" s="376"/>
      <c r="E84" s="376"/>
      <c r="F84" s="376"/>
      <c r="G84" s="376"/>
      <c r="H84" s="376"/>
      <c r="I84" s="388"/>
      <c r="J84" s="375"/>
      <c r="K84" s="406"/>
      <c r="L84" s="378"/>
      <c r="M84" s="284">
        <v>1</v>
      </c>
      <c r="N84" s="285" t="s">
        <v>34</v>
      </c>
      <c r="O84" s="285" t="s">
        <v>33</v>
      </c>
      <c r="P84" s="120">
        <v>38</v>
      </c>
      <c r="Q84" s="285" t="s">
        <v>41</v>
      </c>
      <c r="R84" s="407">
        <v>5</v>
      </c>
      <c r="S84" s="407">
        <v>2</v>
      </c>
      <c r="T84" s="407">
        <v>3</v>
      </c>
      <c r="U84" s="123">
        <v>39</v>
      </c>
      <c r="V84" s="409" t="s">
        <v>41</v>
      </c>
      <c r="W84" s="64">
        <v>0</v>
      </c>
    </row>
    <row r="85" spans="1:23" ht="16.5" customHeight="1" x14ac:dyDescent="0.2">
      <c r="A85" s="374"/>
      <c r="B85" s="375"/>
      <c r="C85" s="375"/>
      <c r="D85" s="376"/>
      <c r="E85" s="376"/>
      <c r="F85" s="376"/>
      <c r="G85" s="376"/>
      <c r="H85" s="376"/>
      <c r="I85" s="388"/>
      <c r="J85" s="375"/>
      <c r="K85" s="406"/>
      <c r="L85" s="378"/>
      <c r="M85" s="316">
        <v>1</v>
      </c>
      <c r="N85" s="326" t="s">
        <v>34</v>
      </c>
      <c r="O85" s="326" t="s">
        <v>33</v>
      </c>
      <c r="P85" s="498">
        <v>38</v>
      </c>
      <c r="Q85" s="326" t="s">
        <v>41</v>
      </c>
      <c r="R85" s="501" t="s">
        <v>124</v>
      </c>
      <c r="S85" s="501" t="s">
        <v>95</v>
      </c>
      <c r="T85" s="501" t="s">
        <v>96</v>
      </c>
      <c r="U85" s="418" t="s">
        <v>256</v>
      </c>
      <c r="V85" s="520"/>
      <c r="W85" s="64">
        <v>0</v>
      </c>
    </row>
    <row r="86" spans="1:23" ht="16.5" customHeight="1" x14ac:dyDescent="0.2">
      <c r="A86" s="374"/>
      <c r="B86" s="375"/>
      <c r="C86" s="375"/>
      <c r="D86" s="376"/>
      <c r="E86" s="376"/>
      <c r="F86" s="376"/>
      <c r="G86" s="376"/>
      <c r="H86" s="376"/>
      <c r="I86" s="388"/>
      <c r="J86" s="375"/>
      <c r="K86" s="406"/>
      <c r="L86" s="378"/>
      <c r="M86" s="284">
        <v>1</v>
      </c>
      <c r="N86" s="285" t="s">
        <v>34</v>
      </c>
      <c r="O86" s="285" t="s">
        <v>33</v>
      </c>
      <c r="P86" s="120">
        <v>38</v>
      </c>
      <c r="Q86" s="285" t="s">
        <v>41</v>
      </c>
      <c r="R86" s="407" t="s">
        <v>124</v>
      </c>
      <c r="S86" s="407" t="s">
        <v>95</v>
      </c>
      <c r="T86" s="407" t="s">
        <v>96</v>
      </c>
      <c r="U86" s="123" t="s">
        <v>256</v>
      </c>
      <c r="V86" s="409" t="s">
        <v>257</v>
      </c>
      <c r="W86" s="64">
        <v>0</v>
      </c>
    </row>
    <row r="87" spans="1:23" ht="16.5" customHeight="1" x14ac:dyDescent="0.2">
      <c r="A87" s="374"/>
      <c r="B87" s="375"/>
      <c r="C87" s="375"/>
      <c r="D87" s="376"/>
      <c r="E87" s="376"/>
      <c r="F87" s="376"/>
      <c r="G87" s="376"/>
      <c r="H87" s="376"/>
      <c r="I87" s="388"/>
      <c r="J87" s="375"/>
      <c r="K87" s="406"/>
      <c r="L87" s="378"/>
      <c r="M87" s="521">
        <v>1</v>
      </c>
      <c r="N87" s="522" t="s">
        <v>34</v>
      </c>
      <c r="O87" s="522" t="s">
        <v>33</v>
      </c>
      <c r="P87" s="522">
        <v>38</v>
      </c>
      <c r="Q87" s="522" t="s">
        <v>41</v>
      </c>
      <c r="R87" s="522" t="s">
        <v>124</v>
      </c>
      <c r="S87" s="522" t="s">
        <v>95</v>
      </c>
      <c r="T87" s="522" t="s">
        <v>96</v>
      </c>
      <c r="U87" s="522" t="s">
        <v>256</v>
      </c>
      <c r="V87" s="523" t="s">
        <v>257</v>
      </c>
      <c r="W87" s="64">
        <v>0</v>
      </c>
    </row>
    <row r="88" spans="1:23" s="38" customFormat="1" ht="21.75" customHeight="1" x14ac:dyDescent="0.2">
      <c r="A88" s="593" t="s">
        <v>19</v>
      </c>
      <c r="B88" s="594"/>
      <c r="C88" s="594"/>
      <c r="D88" s="594"/>
      <c r="E88" s="594"/>
      <c r="F88" s="594"/>
      <c r="G88" s="594"/>
      <c r="H88" s="594"/>
      <c r="I88" s="594"/>
      <c r="J88" s="594"/>
      <c r="K88" s="594"/>
      <c r="L88" s="429">
        <f>L14+L15</f>
        <v>280031129</v>
      </c>
      <c r="M88" s="595" t="s">
        <v>20</v>
      </c>
      <c r="N88" s="595"/>
      <c r="O88" s="595"/>
      <c r="P88" s="595"/>
      <c r="Q88" s="595"/>
      <c r="R88" s="595"/>
      <c r="S88" s="595"/>
      <c r="T88" s="595"/>
      <c r="U88" s="595"/>
      <c r="V88" s="595"/>
      <c r="W88" s="430">
        <f>W18</f>
        <v>203572220</v>
      </c>
    </row>
    <row r="89" spans="1:23" s="38" customFormat="1" ht="21.75" customHeight="1" x14ac:dyDescent="0.2">
      <c r="M89" s="332"/>
      <c r="N89" s="337"/>
      <c r="O89" s="337"/>
      <c r="P89" s="337"/>
      <c r="Q89" s="337"/>
      <c r="R89" s="338"/>
      <c r="S89" s="338"/>
      <c r="T89" s="338"/>
      <c r="U89" s="338"/>
      <c r="V89" s="338"/>
      <c r="W89" s="339"/>
    </row>
    <row r="90" spans="1:23" ht="118.5" customHeight="1" x14ac:dyDescent="0.2">
      <c r="A90" s="592" t="s">
        <v>21</v>
      </c>
      <c r="B90" s="592"/>
      <c r="C90" s="592"/>
      <c r="D90" s="592"/>
      <c r="E90" s="592"/>
      <c r="F90" s="592"/>
      <c r="G90" s="592"/>
      <c r="H90" s="592"/>
      <c r="I90" s="592"/>
      <c r="J90" s="592"/>
      <c r="K90" s="592"/>
      <c r="L90" s="592"/>
      <c r="M90" s="592"/>
      <c r="N90" s="592"/>
      <c r="O90" s="592"/>
      <c r="P90" s="592"/>
      <c r="Q90" s="592"/>
      <c r="R90" s="592"/>
      <c r="S90" s="592"/>
      <c r="T90" s="592"/>
      <c r="U90" s="592"/>
      <c r="V90" s="592"/>
      <c r="W90" s="592"/>
    </row>
    <row r="91" spans="1:23" ht="18" x14ac:dyDescent="0.2">
      <c r="N91" s="431"/>
      <c r="O91" s="431"/>
      <c r="P91" s="431"/>
      <c r="Q91" s="431"/>
      <c r="R91" s="432"/>
      <c r="S91" s="432"/>
      <c r="T91" s="432"/>
      <c r="U91" s="432"/>
      <c r="V91" s="432"/>
      <c r="W91" s="433"/>
    </row>
    <row r="92" spans="1:23" ht="18" x14ac:dyDescent="0.2">
      <c r="M92" s="356" t="s">
        <v>361</v>
      </c>
      <c r="N92" s="356"/>
      <c r="O92" s="356"/>
      <c r="P92" s="356"/>
      <c r="Q92" s="356"/>
      <c r="R92" s="434"/>
      <c r="S92" s="434"/>
      <c r="T92" s="434"/>
      <c r="U92" s="434"/>
      <c r="V92" s="434"/>
      <c r="W92" s="435"/>
    </row>
    <row r="93" spans="1:23" ht="18" x14ac:dyDescent="0.2">
      <c r="M93" s="356" t="s">
        <v>117</v>
      </c>
      <c r="N93" s="342"/>
      <c r="O93" s="342"/>
      <c r="P93" s="342"/>
      <c r="Q93" s="342"/>
      <c r="R93" s="343"/>
      <c r="S93" s="343"/>
      <c r="T93" s="343"/>
      <c r="U93" s="343"/>
      <c r="V93" s="343"/>
      <c r="W93" s="339"/>
    </row>
    <row r="94" spans="1:23" ht="14.25" x14ac:dyDescent="0.2">
      <c r="M94" s="356"/>
      <c r="N94" s="342"/>
      <c r="O94" s="342"/>
      <c r="P94" s="342"/>
      <c r="Q94" s="342"/>
      <c r="R94" s="343"/>
      <c r="S94" s="343"/>
      <c r="T94" s="343"/>
      <c r="U94" s="343"/>
      <c r="V94" s="343"/>
    </row>
    <row r="95" spans="1:23" ht="14.25" x14ac:dyDescent="0.2">
      <c r="M95" s="342"/>
      <c r="N95" s="342"/>
      <c r="O95" s="342"/>
      <c r="P95" s="342"/>
      <c r="Q95" s="342"/>
      <c r="R95" s="343"/>
      <c r="S95" s="343"/>
      <c r="T95" s="343"/>
      <c r="U95" s="343"/>
      <c r="V95" s="343"/>
    </row>
    <row r="96" spans="1:23" ht="14.25" x14ac:dyDescent="0.2">
      <c r="M96" s="342"/>
      <c r="N96" s="342"/>
      <c r="O96" s="342"/>
      <c r="P96" s="342"/>
      <c r="Q96" s="342"/>
      <c r="R96" s="343"/>
      <c r="S96" s="343"/>
      <c r="T96" s="343"/>
      <c r="U96" s="343"/>
      <c r="V96" s="343"/>
    </row>
    <row r="97" spans="13:22" ht="14.25" x14ac:dyDescent="0.2">
      <c r="M97" s="342"/>
      <c r="N97" s="342"/>
      <c r="O97" s="342"/>
      <c r="P97" s="342"/>
      <c r="Q97" s="342"/>
      <c r="R97" s="343"/>
      <c r="S97" s="343"/>
      <c r="T97" s="343"/>
      <c r="U97" s="343"/>
      <c r="V97" s="343"/>
    </row>
    <row r="98" spans="13:22" ht="14.25" x14ac:dyDescent="0.2">
      <c r="M98" s="436" t="s">
        <v>133</v>
      </c>
      <c r="N98" s="342"/>
      <c r="O98" s="342"/>
      <c r="P98" s="342"/>
      <c r="Q98" s="342"/>
      <c r="R98" s="343"/>
      <c r="S98" s="343"/>
      <c r="T98" s="343"/>
      <c r="U98" s="343"/>
      <c r="V98" s="343"/>
    </row>
    <row r="99" spans="13:22" ht="14.25" x14ac:dyDescent="0.2">
      <c r="M99" s="356" t="s">
        <v>120</v>
      </c>
      <c r="N99" s="342"/>
      <c r="O99" s="342"/>
      <c r="P99" s="342"/>
      <c r="Q99" s="342"/>
      <c r="R99" s="343"/>
      <c r="S99" s="343"/>
      <c r="T99" s="343"/>
      <c r="U99" s="343"/>
      <c r="V99" s="343"/>
    </row>
  </sheetData>
  <mergeCells count="16">
    <mergeCell ref="A90:W90"/>
    <mergeCell ref="A88:K88"/>
    <mergeCell ref="M88:V88"/>
    <mergeCell ref="I17:K17"/>
    <mergeCell ref="A2:W2"/>
    <mergeCell ref="I15:K15"/>
    <mergeCell ref="J7:W7"/>
    <mergeCell ref="A12:H12"/>
    <mergeCell ref="M12:V12"/>
    <mergeCell ref="I12:K12"/>
    <mergeCell ref="M11:W11"/>
    <mergeCell ref="A1:W1"/>
    <mergeCell ref="I16:K16"/>
    <mergeCell ref="I14:K14"/>
    <mergeCell ref="A9:W9"/>
    <mergeCell ref="A11:L11"/>
  </mergeCells>
  <pageMargins left="0.7" right="0.15748031496062992" top="0.47" bottom="0.77" header="0.31496062992125984" footer="0.34"/>
  <pageSetup scale="70" fitToHeight="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68FD4"/>
    <pageSetUpPr fitToPage="1"/>
  </sheetPr>
  <dimension ref="A2:DU45"/>
  <sheetViews>
    <sheetView topLeftCell="A26" zoomScale="85" zoomScaleNormal="85" workbookViewId="0">
      <selection activeCell="B30" sqref="B30:D30"/>
    </sheetView>
  </sheetViews>
  <sheetFormatPr defaultColWidth="9.01171875" defaultRowHeight="13.5" x14ac:dyDescent="0.15"/>
  <cols>
    <col min="1" max="1" width="4.5703125" style="130" customWidth="1"/>
    <col min="2" max="2" width="19.90625" style="131" bestFit="1" customWidth="1"/>
    <col min="3" max="3" width="14.9296875" style="132" customWidth="1"/>
    <col min="4" max="4" width="40.0859375" style="133" bestFit="1" customWidth="1"/>
    <col min="5" max="6" width="16.54296875" style="199" customWidth="1"/>
    <col min="7" max="7" width="20.84765625" style="199" customWidth="1"/>
    <col min="8" max="8" width="9.14453125" style="130" customWidth="1"/>
    <col min="9" max="9" width="14.2578125" style="130" bestFit="1" customWidth="1"/>
    <col min="10" max="10" width="12.9140625" style="130" bestFit="1" customWidth="1"/>
    <col min="11" max="11" width="14.2578125" style="130" bestFit="1" customWidth="1"/>
    <col min="12" max="125" width="9.14453125" style="130" customWidth="1"/>
    <col min="126" max="16384" width="9.01171875" style="20"/>
  </cols>
  <sheetData>
    <row r="2" spans="1:125" x14ac:dyDescent="0.15">
      <c r="A2" s="600" t="s">
        <v>51</v>
      </c>
      <c r="B2" s="600"/>
      <c r="C2" s="600"/>
      <c r="D2" s="600"/>
      <c r="E2" s="600"/>
      <c r="F2" s="600"/>
      <c r="G2" s="600"/>
    </row>
    <row r="3" spans="1:125" x14ac:dyDescent="0.15">
      <c r="A3" s="600" t="s">
        <v>0</v>
      </c>
      <c r="B3" s="600"/>
      <c r="C3" s="600"/>
      <c r="D3" s="600"/>
      <c r="E3" s="600"/>
      <c r="F3" s="600"/>
      <c r="G3" s="600"/>
    </row>
    <row r="4" spans="1:125" x14ac:dyDescent="0.15">
      <c r="A4" s="600" t="s">
        <v>62</v>
      </c>
      <c r="B4" s="600"/>
      <c r="C4" s="600"/>
      <c r="D4" s="600"/>
      <c r="E4" s="600"/>
      <c r="F4" s="600"/>
      <c r="G4" s="600"/>
    </row>
    <row r="6" spans="1:125" x14ac:dyDescent="0.15">
      <c r="A6" s="130" t="s">
        <v>79</v>
      </c>
      <c r="D6" s="133" t="s">
        <v>121</v>
      </c>
    </row>
    <row r="7" spans="1:125" x14ac:dyDescent="0.15">
      <c r="A7" s="130" t="s">
        <v>52</v>
      </c>
      <c r="D7" s="133" t="s">
        <v>231</v>
      </c>
    </row>
    <row r="8" spans="1:125" x14ac:dyDescent="0.15">
      <c r="F8" s="601" t="s">
        <v>283</v>
      </c>
      <c r="G8" s="601"/>
    </row>
    <row r="9" spans="1:125" s="135" customFormat="1" ht="23.25" customHeight="1" x14ac:dyDescent="0.15">
      <c r="A9" s="134" t="s">
        <v>53</v>
      </c>
      <c r="B9" s="134" t="s">
        <v>54</v>
      </c>
      <c r="C9" s="134" t="s">
        <v>1</v>
      </c>
      <c r="D9" s="134" t="s">
        <v>2</v>
      </c>
      <c r="E9" s="200" t="s">
        <v>16</v>
      </c>
      <c r="F9" s="200" t="s">
        <v>17</v>
      </c>
      <c r="G9" s="200" t="s">
        <v>3</v>
      </c>
    </row>
    <row r="10" spans="1:125" ht="32.25" customHeight="1" x14ac:dyDescent="0.15">
      <c r="A10" s="136">
        <v>1</v>
      </c>
      <c r="B10" s="449">
        <v>44166</v>
      </c>
      <c r="C10" s="137"/>
      <c r="D10" s="138" t="s">
        <v>286</v>
      </c>
      <c r="E10" s="201">
        <v>0</v>
      </c>
      <c r="F10" s="201">
        <v>0</v>
      </c>
      <c r="G10" s="212">
        <v>179510129</v>
      </c>
      <c r="DU10" s="20"/>
    </row>
    <row r="11" spans="1:125" ht="32.25" customHeight="1" x14ac:dyDescent="0.15">
      <c r="A11" s="136">
        <v>2</v>
      </c>
      <c r="B11" s="449">
        <v>44168</v>
      </c>
      <c r="C11" s="137" t="s">
        <v>291</v>
      </c>
      <c r="D11" s="140" t="s">
        <v>296</v>
      </c>
      <c r="E11" s="201"/>
      <c r="F11" s="203">
        <v>19440</v>
      </c>
      <c r="G11" s="212">
        <f>G10+E11-F11</f>
        <v>179490689</v>
      </c>
      <c r="DU11" s="20"/>
    </row>
    <row r="12" spans="1:125" ht="32.25" customHeight="1" x14ac:dyDescent="0.15">
      <c r="A12" s="136">
        <v>3</v>
      </c>
      <c r="B12" s="449">
        <v>44168</v>
      </c>
      <c r="C12" s="137" t="s">
        <v>292</v>
      </c>
      <c r="D12" s="140" t="s">
        <v>295</v>
      </c>
      <c r="E12" s="201"/>
      <c r="F12" s="203">
        <v>59149440</v>
      </c>
      <c r="G12" s="212">
        <f t="shared" ref="G12:G29" si="0">G11+E12-F12</f>
        <v>120341249</v>
      </c>
      <c r="I12" s="207"/>
      <c r="DU12" s="20"/>
    </row>
    <row r="13" spans="1:125" ht="32.25" customHeight="1" x14ac:dyDescent="0.15">
      <c r="A13" s="136">
        <v>4</v>
      </c>
      <c r="B13" s="449">
        <v>44172</v>
      </c>
      <c r="C13" s="137" t="s">
        <v>293</v>
      </c>
      <c r="D13" s="459" t="s">
        <v>299</v>
      </c>
      <c r="E13" s="201"/>
      <c r="F13" s="201">
        <v>35000000</v>
      </c>
      <c r="G13" s="212">
        <f t="shared" si="0"/>
        <v>85341249</v>
      </c>
      <c r="I13" s="207"/>
      <c r="DU13" s="20"/>
    </row>
    <row r="14" spans="1:125" ht="32.25" customHeight="1" x14ac:dyDescent="0.15">
      <c r="A14" s="136">
        <v>5</v>
      </c>
      <c r="B14" s="449">
        <v>44172</v>
      </c>
      <c r="C14" s="137" t="s">
        <v>294</v>
      </c>
      <c r="D14" s="141" t="s">
        <v>297</v>
      </c>
      <c r="E14" s="201"/>
      <c r="F14" s="456">
        <v>9513000</v>
      </c>
      <c r="G14" s="212">
        <f t="shared" si="0"/>
        <v>75828249</v>
      </c>
      <c r="I14" s="207"/>
      <c r="DU14" s="20"/>
    </row>
    <row r="15" spans="1:125" ht="32.25" customHeight="1" x14ac:dyDescent="0.15">
      <c r="A15" s="136">
        <v>6</v>
      </c>
      <c r="B15" s="449">
        <v>44172</v>
      </c>
      <c r="C15" s="137" t="s">
        <v>298</v>
      </c>
      <c r="D15" s="141" t="s">
        <v>265</v>
      </c>
      <c r="E15" s="201"/>
      <c r="F15" s="204">
        <v>759300</v>
      </c>
      <c r="G15" s="212">
        <f t="shared" si="0"/>
        <v>75068949</v>
      </c>
      <c r="I15" s="207"/>
      <c r="DU15" s="20"/>
    </row>
    <row r="16" spans="1:125" ht="46.5" customHeight="1" x14ac:dyDescent="0.15">
      <c r="A16" s="136">
        <v>7</v>
      </c>
      <c r="B16" s="449">
        <v>44175</v>
      </c>
      <c r="C16" s="137" t="s">
        <v>300</v>
      </c>
      <c r="D16" s="459" t="s">
        <v>264</v>
      </c>
      <c r="E16" s="202"/>
      <c r="F16" s="456">
        <v>990000</v>
      </c>
      <c r="G16" s="212">
        <f t="shared" si="0"/>
        <v>74078949</v>
      </c>
      <c r="I16" s="207"/>
      <c r="DU16" s="20"/>
    </row>
    <row r="17" spans="1:125" ht="46.5" customHeight="1" x14ac:dyDescent="0.15">
      <c r="A17" s="136">
        <v>8</v>
      </c>
      <c r="B17" s="449">
        <v>44175</v>
      </c>
      <c r="C17" s="137" t="s">
        <v>301</v>
      </c>
      <c r="D17" s="141" t="s">
        <v>263</v>
      </c>
      <c r="E17" s="201"/>
      <c r="F17" s="204">
        <v>750000</v>
      </c>
      <c r="G17" s="212">
        <f t="shared" si="0"/>
        <v>73328949</v>
      </c>
      <c r="I17" s="207"/>
      <c r="DU17" s="20"/>
    </row>
    <row r="18" spans="1:125" ht="46.5" customHeight="1" x14ac:dyDescent="0.15">
      <c r="A18" s="136">
        <v>9</v>
      </c>
      <c r="B18" s="449">
        <v>44177</v>
      </c>
      <c r="C18" s="137" t="s">
        <v>302</v>
      </c>
      <c r="D18" s="459" t="s">
        <v>267</v>
      </c>
      <c r="E18" s="201"/>
      <c r="F18" s="456">
        <v>200000</v>
      </c>
      <c r="G18" s="212">
        <f t="shared" si="0"/>
        <v>73128949</v>
      </c>
      <c r="I18" s="207"/>
      <c r="DU18" s="20"/>
    </row>
    <row r="19" spans="1:125" ht="32.25" customHeight="1" x14ac:dyDescent="0.15">
      <c r="A19" s="136">
        <v>10</v>
      </c>
      <c r="B19" s="449">
        <v>44177</v>
      </c>
      <c r="C19" s="137" t="s">
        <v>303</v>
      </c>
      <c r="D19" s="459" t="s">
        <v>268</v>
      </c>
      <c r="E19" s="202"/>
      <c r="F19" s="456">
        <v>250000</v>
      </c>
      <c r="G19" s="212">
        <f t="shared" si="0"/>
        <v>72878949</v>
      </c>
      <c r="I19" s="207"/>
      <c r="DU19" s="20"/>
    </row>
    <row r="20" spans="1:125" ht="32.25" customHeight="1" x14ac:dyDescent="0.15">
      <c r="A20" s="136">
        <v>11</v>
      </c>
      <c r="B20" s="449">
        <v>44177</v>
      </c>
      <c r="C20" s="137" t="s">
        <v>304</v>
      </c>
      <c r="D20" s="459" t="s">
        <v>266</v>
      </c>
      <c r="E20" s="202"/>
      <c r="F20" s="199">
        <v>225000</v>
      </c>
      <c r="G20" s="212">
        <f t="shared" si="0"/>
        <v>72653949</v>
      </c>
      <c r="I20" s="207"/>
      <c r="DU20" s="20"/>
    </row>
    <row r="21" spans="1:125" ht="45.75" customHeight="1" x14ac:dyDescent="0.15">
      <c r="A21" s="136">
        <v>12</v>
      </c>
      <c r="B21" s="449">
        <v>44177</v>
      </c>
      <c r="C21" s="137" t="s">
        <v>305</v>
      </c>
      <c r="D21" s="459" t="s">
        <v>319</v>
      </c>
      <c r="E21" s="202"/>
      <c r="F21" s="456">
        <v>220000</v>
      </c>
      <c r="G21" s="212">
        <f t="shared" si="0"/>
        <v>72433949</v>
      </c>
      <c r="I21" s="207"/>
      <c r="DU21" s="20"/>
    </row>
    <row r="22" spans="1:125" ht="42" customHeight="1" x14ac:dyDescent="0.15">
      <c r="A22" s="136">
        <v>13</v>
      </c>
      <c r="B22" s="449">
        <v>44179</v>
      </c>
      <c r="C22" s="137" t="s">
        <v>306</v>
      </c>
      <c r="D22" s="550" t="s">
        <v>310</v>
      </c>
      <c r="E22" s="202"/>
      <c r="F22" s="532">
        <v>26642000</v>
      </c>
      <c r="G22" s="212">
        <f t="shared" si="0"/>
        <v>45791949</v>
      </c>
      <c r="I22" s="207"/>
      <c r="DU22" s="20"/>
    </row>
    <row r="23" spans="1:125" ht="42" customHeight="1" x14ac:dyDescent="0.15">
      <c r="A23" s="136">
        <v>14</v>
      </c>
      <c r="B23" s="449">
        <v>44180</v>
      </c>
      <c r="C23" s="137" t="s">
        <v>313</v>
      </c>
      <c r="D23" s="459" t="s">
        <v>312</v>
      </c>
      <c r="E23" s="202">
        <v>100521000</v>
      </c>
      <c r="F23" s="532"/>
      <c r="G23" s="212">
        <f t="shared" si="0"/>
        <v>146312949</v>
      </c>
      <c r="I23" s="207"/>
      <c r="DU23" s="20"/>
    </row>
    <row r="24" spans="1:125" ht="42" customHeight="1" x14ac:dyDescent="0.15">
      <c r="A24" s="136">
        <v>15</v>
      </c>
      <c r="B24" s="449">
        <v>44180</v>
      </c>
      <c r="C24" s="137" t="s">
        <v>307</v>
      </c>
      <c r="D24" s="550" t="s">
        <v>197</v>
      </c>
      <c r="E24" s="202"/>
      <c r="F24" s="532">
        <v>2900</v>
      </c>
      <c r="G24" s="212">
        <f t="shared" si="0"/>
        <v>146310049</v>
      </c>
      <c r="I24" s="207"/>
      <c r="DU24" s="20"/>
    </row>
    <row r="25" spans="1:125" ht="42" customHeight="1" x14ac:dyDescent="0.15">
      <c r="A25" s="136">
        <v>16</v>
      </c>
      <c r="B25" s="449">
        <v>44183</v>
      </c>
      <c r="C25" s="137" t="s">
        <v>308</v>
      </c>
      <c r="D25" s="550" t="s">
        <v>311</v>
      </c>
      <c r="E25" s="202"/>
      <c r="F25" s="532">
        <v>4500000</v>
      </c>
      <c r="G25" s="212">
        <f t="shared" si="0"/>
        <v>141810049</v>
      </c>
      <c r="I25" s="207">
        <v>100461600</v>
      </c>
      <c r="J25" s="207">
        <f>60/100*I25</f>
        <v>60276960</v>
      </c>
      <c r="DU25" s="20"/>
    </row>
    <row r="26" spans="1:125" ht="32.25" customHeight="1" x14ac:dyDescent="0.15">
      <c r="A26" s="136">
        <v>17</v>
      </c>
      <c r="B26" s="449">
        <v>44183</v>
      </c>
      <c r="C26" s="137" t="s">
        <v>309</v>
      </c>
      <c r="D26" s="459" t="s">
        <v>197</v>
      </c>
      <c r="E26" s="202"/>
      <c r="F26" s="456">
        <v>2900</v>
      </c>
      <c r="G26" s="212">
        <f t="shared" si="0"/>
        <v>141807149</v>
      </c>
      <c r="I26" s="207">
        <v>59400</v>
      </c>
      <c r="J26" s="207">
        <f>60/100*I26</f>
        <v>35640</v>
      </c>
      <c r="DU26" s="20"/>
    </row>
    <row r="27" spans="1:125" ht="32.25" customHeight="1" x14ac:dyDescent="0.15">
      <c r="A27" s="136">
        <v>18</v>
      </c>
      <c r="B27" s="449">
        <v>44195</v>
      </c>
      <c r="C27" s="137" t="s">
        <v>314</v>
      </c>
      <c r="D27" s="459" t="s">
        <v>320</v>
      </c>
      <c r="E27" s="202"/>
      <c r="F27" s="456">
        <v>5000000</v>
      </c>
      <c r="G27" s="212">
        <f t="shared" si="0"/>
        <v>136807149</v>
      </c>
      <c r="I27" s="207">
        <f>I25+I26</f>
        <v>100521000</v>
      </c>
      <c r="DU27" s="20"/>
    </row>
    <row r="28" spans="1:125" ht="32.25" customHeight="1" x14ac:dyDescent="0.15">
      <c r="A28" s="136">
        <v>19</v>
      </c>
      <c r="B28" s="449">
        <v>44195</v>
      </c>
      <c r="C28" s="137" t="s">
        <v>315</v>
      </c>
      <c r="D28" s="459" t="s">
        <v>318</v>
      </c>
      <c r="E28" s="202"/>
      <c r="F28" s="456">
        <v>35640</v>
      </c>
      <c r="G28" s="212">
        <f t="shared" si="0"/>
        <v>136771509</v>
      </c>
      <c r="I28" s="207"/>
      <c r="DU28" s="20"/>
    </row>
    <row r="29" spans="1:125" ht="32.25" customHeight="1" x14ac:dyDescent="0.15">
      <c r="A29" s="136">
        <v>20</v>
      </c>
      <c r="B29" s="449">
        <v>44195</v>
      </c>
      <c r="C29" s="137" t="s">
        <v>316</v>
      </c>
      <c r="D29" s="459" t="s">
        <v>317</v>
      </c>
      <c r="E29" s="202"/>
      <c r="F29" s="456">
        <v>60312600</v>
      </c>
      <c r="G29" s="212">
        <f t="shared" si="0"/>
        <v>76458909</v>
      </c>
      <c r="I29" s="207"/>
      <c r="DU29" s="20"/>
    </row>
    <row r="30" spans="1:125" s="59" customFormat="1" ht="27" customHeight="1" x14ac:dyDescent="0.15">
      <c r="A30" s="142"/>
      <c r="B30" s="603" t="s">
        <v>362</v>
      </c>
      <c r="C30" s="604"/>
      <c r="D30" s="605"/>
      <c r="E30" s="200">
        <f>SUM(E10:E29)</f>
        <v>100521000</v>
      </c>
      <c r="F30" s="200">
        <f>SUM(F11:F29)</f>
        <v>203572220</v>
      </c>
      <c r="G30" s="437">
        <f>G10+E30-F30</f>
        <v>76458909</v>
      </c>
      <c r="H30" s="143"/>
      <c r="I30" s="216"/>
      <c r="J30" s="216"/>
      <c r="K30" s="143"/>
      <c r="L30" s="143"/>
      <c r="M30" s="143"/>
      <c r="N30" s="143"/>
      <c r="O30" s="143"/>
      <c r="P30" s="143"/>
      <c r="Q30" s="143"/>
      <c r="R30" s="143"/>
      <c r="S30" s="143"/>
      <c r="T30" s="143"/>
      <c r="U30" s="143"/>
      <c r="V30" s="143"/>
      <c r="W30" s="143"/>
      <c r="X30" s="143"/>
      <c r="Y30" s="143"/>
      <c r="Z30" s="143"/>
      <c r="AA30" s="143"/>
      <c r="AB30" s="143"/>
      <c r="AC30" s="143"/>
      <c r="AD30" s="143"/>
      <c r="AE30" s="143"/>
      <c r="AF30" s="143"/>
      <c r="AG30" s="143"/>
      <c r="AH30" s="143"/>
      <c r="AI30" s="143"/>
      <c r="AJ30" s="143"/>
      <c r="AK30" s="143"/>
      <c r="AL30" s="143"/>
      <c r="AM30" s="143"/>
      <c r="AN30" s="143"/>
      <c r="AO30" s="143"/>
      <c r="AP30" s="143"/>
      <c r="AQ30" s="143"/>
      <c r="AR30" s="143"/>
      <c r="AS30" s="143"/>
      <c r="AT30" s="143"/>
      <c r="AU30" s="143"/>
      <c r="AV30" s="143"/>
      <c r="AW30" s="143"/>
      <c r="AX30" s="143"/>
      <c r="AY30" s="143"/>
      <c r="AZ30" s="143"/>
      <c r="BA30" s="143"/>
      <c r="BB30" s="143"/>
      <c r="BC30" s="143"/>
      <c r="BD30" s="143"/>
      <c r="BE30" s="143"/>
      <c r="BF30" s="143"/>
      <c r="BG30" s="143"/>
      <c r="BH30" s="143"/>
      <c r="BI30" s="143"/>
      <c r="BJ30" s="143"/>
      <c r="BK30" s="143"/>
      <c r="BL30" s="143"/>
      <c r="BM30" s="143"/>
      <c r="BN30" s="143"/>
      <c r="BO30" s="143"/>
      <c r="BP30" s="143"/>
      <c r="BQ30" s="143"/>
      <c r="BR30" s="143"/>
      <c r="BS30" s="143"/>
      <c r="BT30" s="143"/>
      <c r="BU30" s="143"/>
      <c r="BV30" s="143"/>
      <c r="BW30" s="143"/>
      <c r="BX30" s="143"/>
      <c r="BY30" s="143"/>
      <c r="BZ30" s="143"/>
      <c r="CA30" s="143"/>
      <c r="CB30" s="143"/>
      <c r="CC30" s="143"/>
      <c r="CD30" s="143"/>
      <c r="CE30" s="143"/>
      <c r="CF30" s="143"/>
      <c r="CG30" s="143"/>
      <c r="CH30" s="143"/>
      <c r="CI30" s="143"/>
      <c r="CJ30" s="143"/>
      <c r="CK30" s="143"/>
      <c r="CL30" s="143"/>
      <c r="CM30" s="143"/>
      <c r="CN30" s="143"/>
      <c r="CO30" s="143"/>
      <c r="CP30" s="143"/>
      <c r="CQ30" s="143"/>
      <c r="CR30" s="143"/>
      <c r="CS30" s="143"/>
      <c r="CT30" s="143"/>
      <c r="CU30" s="143"/>
      <c r="CV30" s="143"/>
      <c r="CW30" s="143"/>
      <c r="CX30" s="143"/>
      <c r="CY30" s="143"/>
      <c r="CZ30" s="143"/>
      <c r="DA30" s="143"/>
      <c r="DB30" s="143"/>
      <c r="DC30" s="143"/>
      <c r="DD30" s="143"/>
      <c r="DE30" s="143"/>
      <c r="DF30" s="143"/>
      <c r="DG30" s="143"/>
      <c r="DH30" s="143"/>
      <c r="DI30" s="143"/>
      <c r="DJ30" s="143"/>
      <c r="DK30" s="143"/>
      <c r="DL30" s="143"/>
      <c r="DM30" s="143"/>
      <c r="DN30" s="143"/>
      <c r="DO30" s="143"/>
      <c r="DP30" s="143"/>
      <c r="DQ30" s="143"/>
      <c r="DR30" s="143"/>
      <c r="DS30" s="143"/>
      <c r="DT30" s="143"/>
    </row>
    <row r="31" spans="1:125" x14ac:dyDescent="0.15">
      <c r="E31" s="205"/>
      <c r="I31" s="207"/>
      <c r="J31" s="207"/>
      <c r="DU31" s="20"/>
    </row>
    <row r="32" spans="1:125" ht="28.5" customHeight="1" x14ac:dyDescent="0.15">
      <c r="B32" s="602" t="s">
        <v>105</v>
      </c>
      <c r="C32" s="602"/>
      <c r="D32" s="130"/>
      <c r="E32" s="206">
        <f>E36+E35</f>
        <v>76458909</v>
      </c>
      <c r="F32" s="207"/>
      <c r="G32" s="207"/>
      <c r="I32" s="207"/>
    </row>
    <row r="33" spans="1:125" x14ac:dyDescent="0.15">
      <c r="B33" s="144"/>
      <c r="C33" s="145"/>
      <c r="D33" s="130"/>
      <c r="E33" s="206"/>
      <c r="F33" s="207"/>
      <c r="G33" s="207"/>
    </row>
    <row r="34" spans="1:125" x14ac:dyDescent="0.15">
      <c r="B34" s="144" t="s">
        <v>99</v>
      </c>
      <c r="C34" s="145"/>
      <c r="D34" s="130" t="s">
        <v>243</v>
      </c>
      <c r="E34" s="206"/>
      <c r="F34" s="207"/>
      <c r="G34" s="207">
        <f>G30-E32</f>
        <v>0</v>
      </c>
    </row>
    <row r="35" spans="1:125" x14ac:dyDescent="0.15">
      <c r="B35" s="144" t="s">
        <v>98</v>
      </c>
      <c r="C35" s="145"/>
      <c r="D35" s="146" t="s">
        <v>27</v>
      </c>
      <c r="E35" s="206">
        <f>BKT!G20</f>
        <v>0</v>
      </c>
      <c r="F35" s="207"/>
      <c r="G35" s="207"/>
      <c r="I35" s="207"/>
    </row>
    <row r="36" spans="1:125" s="133" customFormat="1" x14ac:dyDescent="0.15">
      <c r="A36" s="130"/>
      <c r="B36" s="144" t="s">
        <v>100</v>
      </c>
      <c r="C36" s="145"/>
      <c r="D36" s="146" t="s">
        <v>27</v>
      </c>
      <c r="E36" s="206">
        <f>'buku bank'!F31</f>
        <v>76458909</v>
      </c>
      <c r="F36" s="207"/>
      <c r="G36" s="207"/>
    </row>
    <row r="37" spans="1:125" x14ac:dyDescent="0.15">
      <c r="B37" s="144"/>
      <c r="C37" s="145"/>
      <c r="D37" s="130"/>
      <c r="E37" s="207"/>
      <c r="F37" s="207"/>
      <c r="G37" s="207"/>
    </row>
    <row r="38" spans="1:125" x14ac:dyDescent="0.15">
      <c r="A38" s="607" t="s">
        <v>4</v>
      </c>
      <c r="B38" s="607"/>
      <c r="C38" s="607"/>
      <c r="D38" s="607"/>
      <c r="E38" s="606" t="s">
        <v>361</v>
      </c>
      <c r="F38" s="606"/>
      <c r="G38" s="606"/>
    </row>
    <row r="39" spans="1:125" x14ac:dyDescent="0.15">
      <c r="A39" s="608" t="s">
        <v>117</v>
      </c>
      <c r="B39" s="608"/>
      <c r="C39" s="608"/>
      <c r="D39" s="608"/>
      <c r="E39" s="611" t="s">
        <v>135</v>
      </c>
      <c r="F39" s="611"/>
      <c r="G39" s="611"/>
    </row>
    <row r="40" spans="1:125" x14ac:dyDescent="0.15">
      <c r="A40" s="607"/>
      <c r="B40" s="607"/>
      <c r="C40" s="607"/>
      <c r="D40" s="607"/>
      <c r="E40" s="207"/>
      <c r="F40" s="207"/>
      <c r="G40" s="207"/>
    </row>
    <row r="41" spans="1:125" x14ac:dyDescent="0.15">
      <c r="B41" s="144"/>
      <c r="C41" s="145"/>
      <c r="D41" s="130"/>
      <c r="E41" s="207"/>
      <c r="F41" s="207"/>
      <c r="G41" s="207"/>
    </row>
    <row r="42" spans="1:125" x14ac:dyDescent="0.15">
      <c r="B42" s="144"/>
      <c r="C42" s="145"/>
      <c r="D42" s="130"/>
      <c r="E42" s="207"/>
      <c r="F42" s="207"/>
      <c r="G42" s="207"/>
    </row>
    <row r="43" spans="1:125" x14ac:dyDescent="0.15">
      <c r="B43" s="144"/>
      <c r="C43" s="145"/>
      <c r="D43" s="130"/>
      <c r="E43" s="207"/>
      <c r="F43" s="207"/>
      <c r="G43" s="207"/>
    </row>
    <row r="44" spans="1:125" s="59" customFormat="1" x14ac:dyDescent="0.15">
      <c r="A44" s="612" t="s">
        <v>119</v>
      </c>
      <c r="B44" s="612"/>
      <c r="C44" s="612"/>
      <c r="D44" s="612"/>
      <c r="E44" s="609" t="s">
        <v>233</v>
      </c>
      <c r="F44" s="609"/>
      <c r="G44" s="609"/>
      <c r="H44" s="143"/>
      <c r="I44" s="143"/>
      <c r="J44" s="143"/>
      <c r="K44" s="143"/>
      <c r="L44" s="143"/>
      <c r="M44" s="143"/>
      <c r="N44" s="143"/>
      <c r="O44" s="143"/>
      <c r="P44" s="143"/>
      <c r="Q44" s="143"/>
      <c r="R44" s="143"/>
      <c r="S44" s="143"/>
      <c r="T44" s="143"/>
      <c r="U44" s="143"/>
      <c r="V44" s="143"/>
      <c r="W44" s="143"/>
      <c r="X44" s="143"/>
      <c r="Y44" s="143"/>
      <c r="Z44" s="143"/>
      <c r="AA44" s="143"/>
      <c r="AB44" s="143"/>
      <c r="AC44" s="143"/>
      <c r="AD44" s="143"/>
      <c r="AE44" s="143"/>
      <c r="AF44" s="143"/>
      <c r="AG44" s="143"/>
      <c r="AH44" s="143"/>
      <c r="AI44" s="143"/>
      <c r="AJ44" s="143"/>
      <c r="AK44" s="143"/>
      <c r="AL44" s="143"/>
      <c r="AM44" s="143"/>
      <c r="AN44" s="143"/>
      <c r="AO44" s="143"/>
      <c r="AP44" s="143"/>
      <c r="AQ44" s="143"/>
      <c r="AR44" s="143"/>
      <c r="AS44" s="143"/>
      <c r="AT44" s="143"/>
      <c r="AU44" s="143"/>
      <c r="AV44" s="143"/>
      <c r="AW44" s="143"/>
      <c r="AX44" s="143"/>
      <c r="AY44" s="143"/>
      <c r="AZ44" s="143"/>
      <c r="BA44" s="143"/>
      <c r="BB44" s="143"/>
      <c r="BC44" s="143"/>
      <c r="BD44" s="143"/>
      <c r="BE44" s="143"/>
      <c r="BF44" s="143"/>
      <c r="BG44" s="143"/>
      <c r="BH44" s="143"/>
      <c r="BI44" s="143"/>
      <c r="BJ44" s="143"/>
      <c r="BK44" s="143"/>
      <c r="BL44" s="143"/>
      <c r="BM44" s="143"/>
      <c r="BN44" s="143"/>
      <c r="BO44" s="143"/>
      <c r="BP44" s="143"/>
      <c r="BQ44" s="143"/>
      <c r="BR44" s="143"/>
      <c r="BS44" s="143"/>
      <c r="BT44" s="143"/>
      <c r="BU44" s="143"/>
      <c r="BV44" s="143"/>
      <c r="BW44" s="143"/>
      <c r="BX44" s="143"/>
      <c r="BY44" s="143"/>
      <c r="BZ44" s="143"/>
      <c r="CA44" s="143"/>
      <c r="CB44" s="143"/>
      <c r="CC44" s="143"/>
      <c r="CD44" s="143"/>
      <c r="CE44" s="143"/>
      <c r="CF44" s="143"/>
      <c r="CG44" s="143"/>
      <c r="CH44" s="143"/>
      <c r="CI44" s="143"/>
      <c r="CJ44" s="143"/>
      <c r="CK44" s="143"/>
      <c r="CL44" s="143"/>
      <c r="CM44" s="143"/>
      <c r="CN44" s="143"/>
      <c r="CO44" s="143"/>
      <c r="CP44" s="143"/>
      <c r="CQ44" s="143"/>
      <c r="CR44" s="143"/>
      <c r="CS44" s="143"/>
      <c r="CT44" s="143"/>
      <c r="CU44" s="143"/>
      <c r="CV44" s="143"/>
      <c r="CW44" s="143"/>
      <c r="CX44" s="143"/>
      <c r="CY44" s="143"/>
      <c r="CZ44" s="143"/>
      <c r="DA44" s="143"/>
      <c r="DB44" s="143"/>
      <c r="DC44" s="143"/>
      <c r="DD44" s="143"/>
      <c r="DE44" s="143"/>
      <c r="DF44" s="143"/>
      <c r="DG44" s="143"/>
      <c r="DH44" s="143"/>
      <c r="DI44" s="143"/>
      <c r="DJ44" s="143"/>
      <c r="DK44" s="143"/>
      <c r="DL44" s="143"/>
      <c r="DM44" s="143"/>
      <c r="DN44" s="143"/>
      <c r="DO44" s="143"/>
      <c r="DP44" s="143"/>
      <c r="DQ44" s="143"/>
      <c r="DR44" s="143"/>
      <c r="DS44" s="143"/>
      <c r="DT44" s="143"/>
      <c r="DU44" s="143"/>
    </row>
    <row r="45" spans="1:125" s="59" customFormat="1" x14ac:dyDescent="0.15">
      <c r="A45" s="610" t="s">
        <v>120</v>
      </c>
      <c r="B45" s="610"/>
      <c r="C45" s="610"/>
      <c r="D45" s="610"/>
      <c r="E45" s="606" t="s">
        <v>234</v>
      </c>
      <c r="F45" s="606"/>
      <c r="G45" s="606"/>
      <c r="H45" s="143"/>
      <c r="I45" s="143"/>
      <c r="J45" s="143"/>
      <c r="K45" s="143"/>
      <c r="L45" s="143"/>
      <c r="M45" s="143"/>
      <c r="N45" s="143"/>
      <c r="O45" s="143"/>
      <c r="P45" s="143"/>
      <c r="Q45" s="143"/>
      <c r="R45" s="143"/>
      <c r="S45" s="143"/>
      <c r="T45" s="143"/>
      <c r="U45" s="143"/>
      <c r="V45" s="143"/>
      <c r="W45" s="143"/>
      <c r="X45" s="143"/>
      <c r="Y45" s="143"/>
      <c r="Z45" s="143"/>
      <c r="AA45" s="143"/>
      <c r="AB45" s="143"/>
      <c r="AC45" s="143"/>
      <c r="AD45" s="143"/>
      <c r="AE45" s="143"/>
      <c r="AF45" s="143"/>
      <c r="AG45" s="143"/>
      <c r="AH45" s="143"/>
      <c r="AI45" s="143"/>
      <c r="AJ45" s="143"/>
      <c r="AK45" s="143"/>
      <c r="AL45" s="143"/>
      <c r="AM45" s="143"/>
      <c r="AN45" s="143"/>
      <c r="AO45" s="143"/>
      <c r="AP45" s="143"/>
      <c r="AQ45" s="143"/>
      <c r="AR45" s="143"/>
      <c r="AS45" s="143"/>
      <c r="AT45" s="143"/>
      <c r="AU45" s="143"/>
      <c r="AV45" s="143"/>
      <c r="AW45" s="143"/>
      <c r="AX45" s="143"/>
      <c r="AY45" s="143"/>
      <c r="AZ45" s="143"/>
      <c r="BA45" s="143"/>
      <c r="BB45" s="143"/>
      <c r="BC45" s="143"/>
      <c r="BD45" s="143"/>
      <c r="BE45" s="143"/>
      <c r="BF45" s="143"/>
      <c r="BG45" s="143"/>
      <c r="BH45" s="143"/>
      <c r="BI45" s="143"/>
      <c r="BJ45" s="143"/>
      <c r="BK45" s="143"/>
      <c r="BL45" s="143"/>
      <c r="BM45" s="143"/>
      <c r="BN45" s="143"/>
      <c r="BO45" s="143"/>
      <c r="BP45" s="143"/>
      <c r="BQ45" s="143"/>
      <c r="BR45" s="143"/>
      <c r="BS45" s="143"/>
      <c r="BT45" s="143"/>
      <c r="BU45" s="143"/>
      <c r="BV45" s="143"/>
      <c r="BW45" s="143"/>
      <c r="BX45" s="143"/>
      <c r="BY45" s="143"/>
      <c r="BZ45" s="143"/>
      <c r="CA45" s="143"/>
      <c r="CB45" s="143"/>
      <c r="CC45" s="143"/>
      <c r="CD45" s="143"/>
      <c r="CE45" s="143"/>
      <c r="CF45" s="143"/>
      <c r="CG45" s="143"/>
      <c r="CH45" s="143"/>
      <c r="CI45" s="143"/>
      <c r="CJ45" s="143"/>
      <c r="CK45" s="143"/>
      <c r="CL45" s="143"/>
      <c r="CM45" s="143"/>
      <c r="CN45" s="143"/>
      <c r="CO45" s="143"/>
      <c r="CP45" s="143"/>
      <c r="CQ45" s="143"/>
      <c r="CR45" s="143"/>
      <c r="CS45" s="143"/>
      <c r="CT45" s="143"/>
      <c r="CU45" s="143"/>
      <c r="CV45" s="143"/>
      <c r="CW45" s="143"/>
      <c r="CX45" s="143"/>
      <c r="CY45" s="143"/>
      <c r="CZ45" s="143"/>
      <c r="DA45" s="143"/>
      <c r="DB45" s="143"/>
      <c r="DC45" s="143"/>
      <c r="DD45" s="143"/>
      <c r="DE45" s="143"/>
      <c r="DF45" s="143"/>
      <c r="DG45" s="143"/>
      <c r="DH45" s="143"/>
      <c r="DI45" s="143"/>
      <c r="DJ45" s="143"/>
      <c r="DK45" s="143"/>
      <c r="DL45" s="143"/>
      <c r="DM45" s="143"/>
      <c r="DN45" s="143"/>
      <c r="DO45" s="143"/>
      <c r="DP45" s="143"/>
      <c r="DQ45" s="143"/>
      <c r="DR45" s="143"/>
      <c r="DS45" s="143"/>
      <c r="DT45" s="143"/>
      <c r="DU45" s="143"/>
    </row>
  </sheetData>
  <mergeCells count="15">
    <mergeCell ref="E45:G45"/>
    <mergeCell ref="A38:D38"/>
    <mergeCell ref="E38:G38"/>
    <mergeCell ref="A39:D39"/>
    <mergeCell ref="A40:D40"/>
    <mergeCell ref="E44:G44"/>
    <mergeCell ref="A45:D45"/>
    <mergeCell ref="E39:G39"/>
    <mergeCell ref="A44:D44"/>
    <mergeCell ref="A2:G2"/>
    <mergeCell ref="A3:G3"/>
    <mergeCell ref="A4:G4"/>
    <mergeCell ref="F8:G8"/>
    <mergeCell ref="B32:C32"/>
    <mergeCell ref="B30:D30"/>
  </mergeCells>
  <printOptions horizontalCentered="1"/>
  <pageMargins left="0.45" right="0.27559055118110237" top="0.39" bottom="0.16" header="0.94" footer="0.15"/>
  <pageSetup paperSize="5" scale="74"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568FD4"/>
    <pageSetUpPr fitToPage="1"/>
  </sheetPr>
  <dimension ref="A2:ID39"/>
  <sheetViews>
    <sheetView topLeftCell="A24" zoomScale="90" zoomScaleNormal="90" workbookViewId="0">
      <selection activeCell="F34" sqref="F34"/>
    </sheetView>
  </sheetViews>
  <sheetFormatPr defaultColWidth="16.6796875" defaultRowHeight="13.5" x14ac:dyDescent="0.15"/>
  <cols>
    <col min="1" max="1" width="10.625" style="130" customWidth="1"/>
    <col min="2" max="2" width="11.8359375" style="130" bestFit="1" customWidth="1"/>
    <col min="3" max="3" width="42.5078125" style="130" customWidth="1"/>
    <col min="4" max="5" width="16.6796875" style="207"/>
    <col min="6" max="6" width="14.796875" style="207" customWidth="1"/>
    <col min="7" max="238" width="16.6796875" style="130"/>
    <col min="239" max="16384" width="16.6796875" style="20"/>
  </cols>
  <sheetData>
    <row r="2" spans="1:238" x14ac:dyDescent="0.15">
      <c r="A2" s="600" t="s">
        <v>65</v>
      </c>
      <c r="B2" s="600"/>
      <c r="C2" s="600"/>
      <c r="D2" s="600"/>
      <c r="E2" s="600"/>
      <c r="F2" s="600"/>
    </row>
    <row r="3" spans="1:238" x14ac:dyDescent="0.15">
      <c r="A3" s="600" t="s">
        <v>62</v>
      </c>
      <c r="B3" s="600"/>
      <c r="C3" s="600"/>
      <c r="D3" s="600"/>
      <c r="E3" s="600"/>
      <c r="F3" s="600"/>
    </row>
    <row r="4" spans="1:238" x14ac:dyDescent="0.15">
      <c r="A4" s="451"/>
      <c r="B4" s="451"/>
      <c r="C4" s="451"/>
      <c r="D4" s="451"/>
      <c r="E4" s="451"/>
      <c r="F4" s="451"/>
    </row>
    <row r="5" spans="1:238" x14ac:dyDescent="0.15">
      <c r="A5" s="451"/>
      <c r="B5" s="451"/>
      <c r="C5" s="451"/>
      <c r="D5" s="451"/>
      <c r="E5" s="451"/>
      <c r="F5" s="451"/>
    </row>
    <row r="6" spans="1:238" x14ac:dyDescent="0.15">
      <c r="A6" s="143"/>
      <c r="B6" s="143"/>
      <c r="C6" s="143"/>
      <c r="D6" s="216"/>
      <c r="E6" s="216"/>
      <c r="F6" s="216"/>
    </row>
    <row r="7" spans="1:238" x14ac:dyDescent="0.15">
      <c r="A7" s="613" t="s">
        <v>57</v>
      </c>
      <c r="B7" s="613"/>
      <c r="C7" s="143" t="s">
        <v>64</v>
      </c>
      <c r="D7" s="216"/>
      <c r="E7" s="216"/>
      <c r="F7" s="216"/>
    </row>
    <row r="8" spans="1:238" x14ac:dyDescent="0.15">
      <c r="A8" s="143" t="s">
        <v>63</v>
      </c>
      <c r="B8" s="143"/>
      <c r="C8" s="143" t="s">
        <v>121</v>
      </c>
      <c r="D8" s="216"/>
      <c r="E8" s="216"/>
      <c r="F8" s="216"/>
    </row>
    <row r="9" spans="1:238" x14ac:dyDescent="0.15">
      <c r="A9" s="143" t="s">
        <v>52</v>
      </c>
      <c r="B9" s="143"/>
      <c r="C9" s="143" t="s">
        <v>231</v>
      </c>
      <c r="D9" s="216"/>
      <c r="E9" s="216"/>
      <c r="F9" s="216"/>
    </row>
    <row r="10" spans="1:238" x14ac:dyDescent="0.15">
      <c r="A10" s="143" t="s">
        <v>58</v>
      </c>
      <c r="B10" s="143"/>
      <c r="C10" s="143" t="s">
        <v>232</v>
      </c>
      <c r="D10" s="216"/>
      <c r="E10" s="216"/>
      <c r="F10" s="216"/>
    </row>
    <row r="11" spans="1:238" x14ac:dyDescent="0.15">
      <c r="A11" s="143" t="s">
        <v>66</v>
      </c>
      <c r="B11" s="143"/>
      <c r="C11" s="143" t="s">
        <v>284</v>
      </c>
      <c r="D11" s="216"/>
      <c r="E11" s="216"/>
      <c r="F11" s="216"/>
    </row>
    <row r="12" spans="1:238" x14ac:dyDescent="0.15">
      <c r="E12" s="614" t="s">
        <v>285</v>
      </c>
      <c r="F12" s="614"/>
    </row>
    <row r="13" spans="1:238" s="59" customFormat="1" x14ac:dyDescent="0.15">
      <c r="A13" s="139" t="s">
        <v>53</v>
      </c>
      <c r="B13" s="139" t="s">
        <v>54</v>
      </c>
      <c r="C13" s="139" t="s">
        <v>2</v>
      </c>
      <c r="D13" s="217" t="s">
        <v>16</v>
      </c>
      <c r="E13" s="217" t="s">
        <v>17</v>
      </c>
      <c r="F13" s="217" t="s">
        <v>3</v>
      </c>
      <c r="G13" s="143"/>
      <c r="H13" s="143"/>
      <c r="I13" s="143"/>
      <c r="J13" s="143"/>
      <c r="K13" s="143"/>
      <c r="L13" s="143"/>
      <c r="M13" s="143"/>
      <c r="N13" s="143"/>
      <c r="O13" s="143"/>
      <c r="P13" s="143"/>
      <c r="Q13" s="143"/>
      <c r="R13" s="143"/>
      <c r="S13" s="143"/>
      <c r="T13" s="143"/>
      <c r="U13" s="143"/>
      <c r="V13" s="143"/>
      <c r="W13" s="143"/>
      <c r="X13" s="143"/>
      <c r="Y13" s="143"/>
      <c r="Z13" s="143"/>
      <c r="AA13" s="143"/>
      <c r="AB13" s="143"/>
      <c r="AC13" s="143"/>
      <c r="AD13" s="143"/>
      <c r="AE13" s="143"/>
      <c r="AF13" s="143"/>
      <c r="AG13" s="143"/>
      <c r="AH13" s="143"/>
      <c r="AI13" s="143"/>
      <c r="AJ13" s="143"/>
      <c r="AK13" s="143"/>
      <c r="AL13" s="143"/>
      <c r="AM13" s="143"/>
      <c r="AN13" s="143"/>
      <c r="AO13" s="143"/>
      <c r="AP13" s="143"/>
      <c r="AQ13" s="143"/>
      <c r="AR13" s="143"/>
      <c r="AS13" s="143"/>
      <c r="AT13" s="143"/>
      <c r="AU13" s="143"/>
      <c r="AV13" s="143"/>
      <c r="AW13" s="143"/>
      <c r="AX13" s="143"/>
      <c r="AY13" s="143"/>
      <c r="AZ13" s="143"/>
      <c r="BA13" s="143"/>
      <c r="BB13" s="143"/>
      <c r="BC13" s="143"/>
      <c r="BD13" s="143"/>
      <c r="BE13" s="143"/>
      <c r="BF13" s="143"/>
      <c r="BG13" s="143"/>
      <c r="BH13" s="143"/>
      <c r="BI13" s="143"/>
      <c r="BJ13" s="143"/>
      <c r="BK13" s="143"/>
      <c r="BL13" s="143"/>
      <c r="BM13" s="143"/>
      <c r="BN13" s="143"/>
      <c r="BO13" s="143"/>
      <c r="BP13" s="143"/>
      <c r="BQ13" s="143"/>
      <c r="BR13" s="143"/>
      <c r="BS13" s="143"/>
      <c r="BT13" s="143"/>
      <c r="BU13" s="143"/>
      <c r="BV13" s="143"/>
      <c r="BW13" s="143"/>
      <c r="BX13" s="143"/>
      <c r="BY13" s="143"/>
      <c r="BZ13" s="143"/>
      <c r="CA13" s="143"/>
      <c r="CB13" s="143"/>
      <c r="CC13" s="143"/>
      <c r="CD13" s="143"/>
      <c r="CE13" s="143"/>
      <c r="CF13" s="143"/>
      <c r="CG13" s="143"/>
      <c r="CH13" s="143"/>
      <c r="CI13" s="143"/>
      <c r="CJ13" s="143"/>
      <c r="CK13" s="143"/>
      <c r="CL13" s="143"/>
      <c r="CM13" s="143"/>
      <c r="CN13" s="143"/>
      <c r="CO13" s="143"/>
      <c r="CP13" s="143"/>
      <c r="CQ13" s="143"/>
      <c r="CR13" s="143"/>
      <c r="CS13" s="143"/>
      <c r="CT13" s="143"/>
      <c r="CU13" s="143"/>
      <c r="CV13" s="143"/>
      <c r="CW13" s="143"/>
      <c r="CX13" s="143"/>
      <c r="CY13" s="143"/>
      <c r="CZ13" s="143"/>
      <c r="DA13" s="143"/>
      <c r="DB13" s="143"/>
      <c r="DC13" s="143"/>
      <c r="DD13" s="143"/>
      <c r="DE13" s="143"/>
      <c r="DF13" s="143"/>
      <c r="DG13" s="143"/>
      <c r="DH13" s="143"/>
      <c r="DI13" s="143"/>
      <c r="DJ13" s="143"/>
      <c r="DK13" s="143"/>
      <c r="DL13" s="143"/>
      <c r="DM13" s="143"/>
      <c r="DN13" s="143"/>
      <c r="DO13" s="143"/>
      <c r="DP13" s="143"/>
      <c r="DQ13" s="143"/>
      <c r="DR13" s="143"/>
      <c r="DS13" s="143"/>
      <c r="DT13" s="143"/>
      <c r="DU13" s="143"/>
      <c r="DV13" s="143"/>
      <c r="DW13" s="143"/>
      <c r="DX13" s="143"/>
      <c r="DY13" s="143"/>
      <c r="DZ13" s="143"/>
      <c r="EA13" s="143"/>
      <c r="EB13" s="143"/>
      <c r="EC13" s="143"/>
      <c r="ED13" s="143"/>
      <c r="EE13" s="143"/>
      <c r="EF13" s="143"/>
      <c r="EG13" s="143"/>
      <c r="EH13" s="143"/>
      <c r="EI13" s="143"/>
      <c r="EJ13" s="143"/>
      <c r="EK13" s="143"/>
      <c r="EL13" s="143"/>
      <c r="EM13" s="143"/>
      <c r="EN13" s="143"/>
      <c r="EO13" s="143"/>
      <c r="EP13" s="143"/>
      <c r="EQ13" s="143"/>
      <c r="ER13" s="143"/>
      <c r="ES13" s="143"/>
      <c r="ET13" s="143"/>
      <c r="EU13" s="143"/>
      <c r="EV13" s="143"/>
      <c r="EW13" s="143"/>
      <c r="EX13" s="143"/>
      <c r="EY13" s="143"/>
      <c r="EZ13" s="143"/>
      <c r="FA13" s="143"/>
      <c r="FB13" s="143"/>
      <c r="FC13" s="143"/>
      <c r="FD13" s="143"/>
      <c r="FE13" s="143"/>
      <c r="FF13" s="143"/>
      <c r="FG13" s="143"/>
      <c r="FH13" s="143"/>
      <c r="FI13" s="143"/>
      <c r="FJ13" s="143"/>
      <c r="FK13" s="143"/>
      <c r="FL13" s="143"/>
      <c r="FM13" s="143"/>
      <c r="FN13" s="143"/>
      <c r="FO13" s="143"/>
      <c r="FP13" s="143"/>
      <c r="FQ13" s="143"/>
      <c r="FR13" s="143"/>
      <c r="FS13" s="143"/>
      <c r="FT13" s="143"/>
      <c r="FU13" s="143"/>
      <c r="FV13" s="143"/>
      <c r="FW13" s="143"/>
      <c r="FX13" s="143"/>
      <c r="FY13" s="143"/>
      <c r="FZ13" s="143"/>
      <c r="GA13" s="143"/>
      <c r="GB13" s="143"/>
      <c r="GC13" s="143"/>
      <c r="GD13" s="143"/>
      <c r="GE13" s="143"/>
      <c r="GF13" s="143"/>
      <c r="GG13" s="143"/>
      <c r="GH13" s="143"/>
      <c r="GI13" s="143"/>
      <c r="GJ13" s="143"/>
      <c r="GK13" s="143"/>
      <c r="GL13" s="143"/>
      <c r="GM13" s="143"/>
      <c r="GN13" s="143"/>
      <c r="GO13" s="143"/>
      <c r="GP13" s="143"/>
      <c r="GQ13" s="143"/>
      <c r="GR13" s="143"/>
      <c r="GS13" s="143"/>
      <c r="GT13" s="143"/>
      <c r="GU13" s="143"/>
      <c r="GV13" s="143"/>
      <c r="GW13" s="143"/>
      <c r="GX13" s="143"/>
      <c r="GY13" s="143"/>
      <c r="GZ13" s="143"/>
      <c r="HA13" s="143"/>
      <c r="HB13" s="143"/>
      <c r="HC13" s="143"/>
      <c r="HD13" s="143"/>
      <c r="HE13" s="143"/>
      <c r="HF13" s="143"/>
      <c r="HG13" s="143"/>
      <c r="HH13" s="143"/>
      <c r="HI13" s="143"/>
      <c r="HJ13" s="143"/>
      <c r="HK13" s="143"/>
      <c r="HL13" s="143"/>
      <c r="HM13" s="143"/>
      <c r="HN13" s="143"/>
      <c r="HO13" s="143"/>
      <c r="HP13" s="143"/>
      <c r="HQ13" s="143"/>
      <c r="HR13" s="143"/>
      <c r="HS13" s="143"/>
      <c r="HT13" s="143"/>
      <c r="HU13" s="143"/>
      <c r="HV13" s="143"/>
      <c r="HW13" s="143"/>
      <c r="HX13" s="143"/>
      <c r="HY13" s="143"/>
      <c r="HZ13" s="143"/>
      <c r="IA13" s="143"/>
      <c r="IB13" s="143"/>
      <c r="IC13" s="143"/>
      <c r="ID13" s="143"/>
    </row>
    <row r="14" spans="1:238" s="179" customFormat="1" ht="10.5" x14ac:dyDescent="0.1">
      <c r="A14" s="178">
        <v>1</v>
      </c>
      <c r="B14" s="178">
        <v>2</v>
      </c>
      <c r="C14" s="178">
        <v>4</v>
      </c>
      <c r="D14" s="218">
        <v>5</v>
      </c>
      <c r="E14" s="218">
        <v>6</v>
      </c>
      <c r="F14" s="218">
        <v>7</v>
      </c>
    </row>
    <row r="15" spans="1:238" s="135" customFormat="1" ht="35.25" customHeight="1" x14ac:dyDescent="0.15">
      <c r="A15" s="151">
        <v>1</v>
      </c>
      <c r="B15" s="447">
        <v>44166</v>
      </c>
      <c r="C15" s="140" t="s">
        <v>262</v>
      </c>
      <c r="D15" s="202"/>
      <c r="E15" s="203" t="s">
        <v>55</v>
      </c>
      <c r="F15" s="212">
        <v>178393329</v>
      </c>
    </row>
    <row r="16" spans="1:238" s="135" customFormat="1" ht="35.25" customHeight="1" x14ac:dyDescent="0.15">
      <c r="A16" s="151">
        <v>2</v>
      </c>
      <c r="B16" s="447">
        <v>44168</v>
      </c>
      <c r="C16" s="140" t="s">
        <v>296</v>
      </c>
      <c r="D16" s="202"/>
      <c r="E16" s="203">
        <v>19440</v>
      </c>
      <c r="F16" s="212">
        <f>F15+D16-E16</f>
        <v>178373889</v>
      </c>
    </row>
    <row r="17" spans="1:10" s="135" customFormat="1" ht="35.25" customHeight="1" x14ac:dyDescent="0.15">
      <c r="A17" s="151">
        <v>3</v>
      </c>
      <c r="B17" s="447">
        <v>44168</v>
      </c>
      <c r="C17" s="140" t="s">
        <v>295</v>
      </c>
      <c r="D17" s="202"/>
      <c r="E17" s="203">
        <v>59149440</v>
      </c>
      <c r="F17" s="212">
        <f t="shared" ref="F17:F30" si="0">F16+D17-E17</f>
        <v>119224449</v>
      </c>
      <c r="G17" s="208">
        <f>E17+E16+E30+E29</f>
        <v>119517120</v>
      </c>
    </row>
    <row r="18" spans="1:10" s="135" customFormat="1" ht="35.25" customHeight="1" x14ac:dyDescent="0.15">
      <c r="A18" s="151">
        <v>4</v>
      </c>
      <c r="B18" s="447">
        <v>44172</v>
      </c>
      <c r="C18" s="140" t="s">
        <v>299</v>
      </c>
      <c r="D18" s="202"/>
      <c r="E18" s="203">
        <v>35000000</v>
      </c>
      <c r="F18" s="212">
        <f t="shared" si="0"/>
        <v>84224449</v>
      </c>
      <c r="G18" s="208">
        <f>E18+E21</f>
        <v>35990000</v>
      </c>
    </row>
    <row r="19" spans="1:10" ht="28.5" customHeight="1" x14ac:dyDescent="0.15">
      <c r="A19" s="151">
        <v>5</v>
      </c>
      <c r="B19" s="447">
        <v>44172</v>
      </c>
      <c r="C19" s="140" t="s">
        <v>297</v>
      </c>
      <c r="D19" s="202"/>
      <c r="E19" s="203">
        <v>9513000</v>
      </c>
      <c r="F19" s="212">
        <f t="shared" si="0"/>
        <v>74711449</v>
      </c>
    </row>
    <row r="20" spans="1:10" s="135" customFormat="1" ht="35.25" customHeight="1" x14ac:dyDescent="0.15">
      <c r="A20" s="151">
        <v>6</v>
      </c>
      <c r="B20" s="447">
        <v>44175</v>
      </c>
      <c r="C20" s="140" t="s">
        <v>288</v>
      </c>
      <c r="D20" s="202"/>
      <c r="E20" s="203">
        <v>537500</v>
      </c>
      <c r="F20" s="212">
        <f t="shared" si="0"/>
        <v>74173949</v>
      </c>
      <c r="G20" s="208"/>
    </row>
    <row r="21" spans="1:10" s="135" customFormat="1" ht="60" customHeight="1" x14ac:dyDescent="0.15">
      <c r="A21" s="151">
        <v>7</v>
      </c>
      <c r="B21" s="447">
        <v>44175</v>
      </c>
      <c r="C21" s="140" t="s">
        <v>264</v>
      </c>
      <c r="D21" s="202"/>
      <c r="E21" s="202">
        <v>990000</v>
      </c>
      <c r="F21" s="212">
        <f t="shared" si="0"/>
        <v>73183949</v>
      </c>
      <c r="G21" s="208"/>
      <c r="H21" s="208"/>
    </row>
    <row r="22" spans="1:10" s="135" customFormat="1" ht="29.25" customHeight="1" x14ac:dyDescent="0.15">
      <c r="A22" s="151">
        <v>8</v>
      </c>
      <c r="B22" s="447">
        <v>44175</v>
      </c>
      <c r="C22" s="140" t="s">
        <v>263</v>
      </c>
      <c r="D22" s="202"/>
      <c r="E22" s="202">
        <v>750000</v>
      </c>
      <c r="F22" s="212">
        <f t="shared" si="0"/>
        <v>72433949</v>
      </c>
      <c r="G22" s="208"/>
      <c r="H22" s="208"/>
    </row>
    <row r="23" spans="1:10" s="135" customFormat="1" ht="29.25" customHeight="1" x14ac:dyDescent="0.15">
      <c r="A23" s="151">
        <v>9</v>
      </c>
      <c r="B23" s="447">
        <v>44179</v>
      </c>
      <c r="C23" s="140" t="s">
        <v>310</v>
      </c>
      <c r="D23" s="202"/>
      <c r="E23" s="202">
        <v>26642000</v>
      </c>
      <c r="F23" s="212">
        <f t="shared" si="0"/>
        <v>45791949</v>
      </c>
      <c r="G23" s="208"/>
      <c r="H23" s="208"/>
    </row>
    <row r="24" spans="1:10" s="135" customFormat="1" ht="29.25" customHeight="1" x14ac:dyDescent="0.15">
      <c r="A24" s="151">
        <v>10</v>
      </c>
      <c r="B24" s="447">
        <v>44180</v>
      </c>
      <c r="C24" s="140" t="s">
        <v>312</v>
      </c>
      <c r="D24" s="202">
        <v>100521000</v>
      </c>
      <c r="E24" s="202"/>
      <c r="F24" s="212">
        <f t="shared" si="0"/>
        <v>146312949</v>
      </c>
      <c r="G24" s="208"/>
      <c r="H24" s="208"/>
    </row>
    <row r="25" spans="1:10" s="135" customFormat="1" ht="29.25" customHeight="1" x14ac:dyDescent="0.15">
      <c r="A25" s="151">
        <v>11</v>
      </c>
      <c r="B25" s="447">
        <v>44180</v>
      </c>
      <c r="C25" s="140" t="s">
        <v>197</v>
      </c>
      <c r="D25" s="202"/>
      <c r="E25" s="202">
        <v>2900</v>
      </c>
      <c r="F25" s="212">
        <f t="shared" si="0"/>
        <v>146310049</v>
      </c>
      <c r="G25" s="208"/>
      <c r="H25" s="208"/>
    </row>
    <row r="26" spans="1:10" s="135" customFormat="1" ht="39.75" customHeight="1" x14ac:dyDescent="0.15">
      <c r="A26" s="151">
        <v>12</v>
      </c>
      <c r="B26" s="447">
        <v>44183</v>
      </c>
      <c r="C26" s="141" t="s">
        <v>311</v>
      </c>
      <c r="D26" s="202"/>
      <c r="E26" s="203">
        <v>4500000</v>
      </c>
      <c r="F26" s="212">
        <f t="shared" si="0"/>
        <v>141810049</v>
      </c>
      <c r="H26" s="208"/>
    </row>
    <row r="27" spans="1:10" s="135" customFormat="1" ht="24.75" customHeight="1" x14ac:dyDescent="0.2">
      <c r="A27" s="151">
        <v>13</v>
      </c>
      <c r="B27" s="447">
        <v>44183</v>
      </c>
      <c r="C27" s="458" t="s">
        <v>197</v>
      </c>
      <c r="D27" s="202"/>
      <c r="E27" s="203">
        <v>2900</v>
      </c>
      <c r="F27" s="212">
        <f t="shared" si="0"/>
        <v>141807149</v>
      </c>
      <c r="J27" s="469"/>
    </row>
    <row r="28" spans="1:10" s="135" customFormat="1" ht="39" customHeight="1" x14ac:dyDescent="0.2">
      <c r="A28" s="151">
        <v>14</v>
      </c>
      <c r="B28" s="447">
        <v>44195</v>
      </c>
      <c r="C28" s="458" t="s">
        <v>320</v>
      </c>
      <c r="D28" s="202"/>
      <c r="E28" s="203">
        <v>5000000</v>
      </c>
      <c r="F28" s="212">
        <f t="shared" si="0"/>
        <v>136807149</v>
      </c>
      <c r="J28" s="469"/>
    </row>
    <row r="29" spans="1:10" s="135" customFormat="1" ht="39" customHeight="1" x14ac:dyDescent="0.2">
      <c r="A29" s="151">
        <v>15</v>
      </c>
      <c r="B29" s="447">
        <v>44195</v>
      </c>
      <c r="C29" s="458" t="s">
        <v>318</v>
      </c>
      <c r="D29" s="202"/>
      <c r="E29" s="203">
        <v>35640</v>
      </c>
      <c r="F29" s="212">
        <f t="shared" si="0"/>
        <v>136771509</v>
      </c>
      <c r="G29" s="208">
        <f>E29+E30+E17+E16</f>
        <v>119517120</v>
      </c>
      <c r="J29" s="469"/>
    </row>
    <row r="30" spans="1:10" s="135" customFormat="1" ht="44.25" customHeight="1" x14ac:dyDescent="0.2">
      <c r="A30" s="151">
        <v>16</v>
      </c>
      <c r="B30" s="447">
        <v>44195</v>
      </c>
      <c r="C30" s="551" t="s">
        <v>317</v>
      </c>
      <c r="D30" s="202"/>
      <c r="E30" s="203">
        <v>60312600</v>
      </c>
      <c r="F30" s="212">
        <f t="shared" si="0"/>
        <v>76458909</v>
      </c>
      <c r="G30" s="135">
        <v>60276960</v>
      </c>
      <c r="H30" s="208">
        <f>E30-G30</f>
        <v>35640</v>
      </c>
      <c r="J30" s="469"/>
    </row>
    <row r="31" spans="1:10" s="135" customFormat="1" ht="54" customHeight="1" x14ac:dyDescent="0.15">
      <c r="A31" s="161"/>
      <c r="B31" s="161"/>
      <c r="C31" s="57" t="s">
        <v>362</v>
      </c>
      <c r="D31" s="219">
        <f>SUM(D15:D30)</f>
        <v>100521000</v>
      </c>
      <c r="E31" s="470">
        <f>SUM(E15:E30)</f>
        <v>202455420</v>
      </c>
      <c r="F31" s="437">
        <f>F15+D31-E31</f>
        <v>76458909</v>
      </c>
      <c r="G31" s="208"/>
      <c r="H31" s="208"/>
    </row>
    <row r="32" spans="1:10" s="135" customFormat="1" ht="27.75" customHeight="1" x14ac:dyDescent="0.15">
      <c r="A32" s="607" t="s">
        <v>4</v>
      </c>
      <c r="B32" s="607"/>
      <c r="C32" s="607"/>
      <c r="D32" s="606" t="s">
        <v>361</v>
      </c>
      <c r="E32" s="606"/>
      <c r="F32" s="606"/>
      <c r="H32" s="208"/>
      <c r="J32" s="208"/>
    </row>
    <row r="33" spans="1:9" s="143" customFormat="1" ht="28.5" customHeight="1" x14ac:dyDescent="0.15">
      <c r="A33" s="608" t="s">
        <v>117</v>
      </c>
      <c r="B33" s="608"/>
      <c r="C33" s="608"/>
      <c r="D33" s="220"/>
      <c r="E33" s="221" t="s">
        <v>135</v>
      </c>
      <c r="F33" s="221"/>
    </row>
    <row r="34" spans="1:9" s="452" customFormat="1" ht="28.5" customHeight="1" x14ac:dyDescent="0.15">
      <c r="A34" s="615"/>
      <c r="B34" s="615"/>
      <c r="C34" s="615"/>
      <c r="D34" s="207"/>
      <c r="E34" s="207"/>
      <c r="F34" s="207"/>
    </row>
    <row r="35" spans="1:9" s="452" customFormat="1" ht="16.5" customHeight="1" x14ac:dyDescent="0.15">
      <c r="A35" s="19"/>
      <c r="B35" s="19"/>
      <c r="C35" s="19"/>
      <c r="D35" s="207"/>
      <c r="E35" s="207"/>
      <c r="F35" s="207"/>
    </row>
    <row r="36" spans="1:9" x14ac:dyDescent="0.15">
      <c r="A36" s="19"/>
      <c r="B36" s="19"/>
      <c r="C36" s="21"/>
      <c r="I36" s="450"/>
    </row>
    <row r="37" spans="1:9" x14ac:dyDescent="0.15">
      <c r="A37" s="19"/>
      <c r="B37" s="19"/>
      <c r="C37" s="21"/>
    </row>
    <row r="38" spans="1:9" x14ac:dyDescent="0.15">
      <c r="A38" s="616" t="s">
        <v>119</v>
      </c>
      <c r="B38" s="616"/>
      <c r="C38" s="616"/>
      <c r="D38" s="609" t="s">
        <v>233</v>
      </c>
      <c r="E38" s="609"/>
      <c r="F38" s="609"/>
    </row>
    <row r="39" spans="1:9" x14ac:dyDescent="0.15">
      <c r="A39" s="617" t="s">
        <v>120</v>
      </c>
      <c r="B39" s="617"/>
      <c r="C39" s="617"/>
      <c r="D39" s="606" t="s">
        <v>234</v>
      </c>
      <c r="E39" s="606"/>
      <c r="F39" s="606"/>
    </row>
  </sheetData>
  <mergeCells count="12">
    <mergeCell ref="A7:B7"/>
    <mergeCell ref="A2:F2"/>
    <mergeCell ref="A3:F3"/>
    <mergeCell ref="E12:F12"/>
    <mergeCell ref="D39:F39"/>
    <mergeCell ref="D32:F32"/>
    <mergeCell ref="A34:C34"/>
    <mergeCell ref="A32:C32"/>
    <mergeCell ref="A33:C33"/>
    <mergeCell ref="D38:F38"/>
    <mergeCell ref="A38:C38"/>
    <mergeCell ref="A39:C39"/>
  </mergeCells>
  <printOptions horizontalCentered="1"/>
  <pageMargins left="0.51181102362204722" right="0.11811023622047245" top="0.35433070866141736" bottom="0.35433070866141736" header="0.31496062992125984" footer="0.31496062992125984"/>
  <pageSetup paperSize="5" scale="8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68FD4"/>
    <pageSetUpPr fitToPage="1"/>
  </sheetPr>
  <dimension ref="A2:IH32"/>
  <sheetViews>
    <sheetView topLeftCell="A16" zoomScale="85" zoomScaleNormal="85" workbookViewId="0">
      <selection activeCell="D21" sqref="D21:F21"/>
    </sheetView>
  </sheetViews>
  <sheetFormatPr defaultColWidth="9.01171875" defaultRowHeight="13.5" x14ac:dyDescent="0.15"/>
  <cols>
    <col min="1" max="1" width="4.5703125" style="135" customWidth="1"/>
    <col min="2" max="2" width="32.28515625" style="135" customWidth="1"/>
    <col min="3" max="3" width="33.359375" style="135" customWidth="1"/>
    <col min="4" max="4" width="29.0546875" style="147" customWidth="1"/>
    <col min="5" max="5" width="19.37109375" style="208" customWidth="1"/>
    <col min="6" max="6" width="17.484375" style="209" customWidth="1"/>
    <col min="7" max="7" width="17.21875" style="208" customWidth="1"/>
    <col min="8" max="9" width="9.14453125" style="135" customWidth="1"/>
    <col min="10" max="10" width="14.9296875" style="135" customWidth="1"/>
    <col min="11" max="242" width="9.14453125" style="135" customWidth="1"/>
    <col min="243" max="16384" width="9.01171875" style="20"/>
  </cols>
  <sheetData>
    <row r="2" spans="1:11" ht="14.25" x14ac:dyDescent="0.15">
      <c r="A2" s="619" t="s">
        <v>67</v>
      </c>
      <c r="B2" s="619"/>
      <c r="C2" s="619"/>
      <c r="D2" s="619"/>
      <c r="E2" s="619"/>
      <c r="F2" s="619"/>
      <c r="G2" s="619"/>
    </row>
    <row r="3" spans="1:11" ht="14.25" x14ac:dyDescent="0.15">
      <c r="A3" s="619" t="s">
        <v>62</v>
      </c>
      <c r="B3" s="619"/>
      <c r="C3" s="619"/>
      <c r="D3" s="619"/>
      <c r="E3" s="619"/>
      <c r="F3" s="619"/>
      <c r="G3" s="619"/>
    </row>
    <row r="5" spans="1:11" x14ac:dyDescent="0.15">
      <c r="A5" s="148" t="s">
        <v>57</v>
      </c>
      <c r="B5" s="148"/>
      <c r="C5" s="135" t="s">
        <v>64</v>
      </c>
    </row>
    <row r="6" spans="1:11" x14ac:dyDescent="0.15">
      <c r="A6" s="135" t="s">
        <v>63</v>
      </c>
      <c r="C6" s="135" t="s">
        <v>121</v>
      </c>
    </row>
    <row r="7" spans="1:11" x14ac:dyDescent="0.15">
      <c r="A7" s="135" t="s">
        <v>52</v>
      </c>
      <c r="C7" s="143" t="s">
        <v>231</v>
      </c>
    </row>
    <row r="8" spans="1:11" x14ac:dyDescent="0.15">
      <c r="A8" s="135" t="s">
        <v>58</v>
      </c>
      <c r="C8" s="143" t="s">
        <v>232</v>
      </c>
    </row>
    <row r="9" spans="1:11" x14ac:dyDescent="0.15">
      <c r="A9" s="135" t="s">
        <v>66</v>
      </c>
      <c r="C9" s="143" t="s">
        <v>279</v>
      </c>
    </row>
    <row r="10" spans="1:11" x14ac:dyDescent="0.15">
      <c r="F10" s="620" t="s">
        <v>283</v>
      </c>
      <c r="G10" s="620"/>
    </row>
    <row r="11" spans="1:11" ht="29.25" customHeight="1" x14ac:dyDescent="0.15">
      <c r="A11" s="149" t="s">
        <v>53</v>
      </c>
      <c r="B11" s="149" t="s">
        <v>54</v>
      </c>
      <c r="C11" s="149" t="s">
        <v>2</v>
      </c>
      <c r="D11" s="149" t="s">
        <v>68</v>
      </c>
      <c r="E11" s="210" t="s">
        <v>69</v>
      </c>
      <c r="F11" s="210" t="s">
        <v>70</v>
      </c>
      <c r="G11" s="210" t="s">
        <v>71</v>
      </c>
    </row>
    <row r="12" spans="1:11" s="150" customFormat="1" ht="10.5" customHeight="1" x14ac:dyDescent="0.15">
      <c r="A12" s="149">
        <v>1</v>
      </c>
      <c r="B12" s="149">
        <v>2</v>
      </c>
      <c r="C12" s="149">
        <v>3</v>
      </c>
      <c r="D12" s="149">
        <v>4</v>
      </c>
      <c r="E12" s="210">
        <v>5</v>
      </c>
      <c r="F12" s="210">
        <v>6</v>
      </c>
      <c r="G12" s="210">
        <v>7</v>
      </c>
    </row>
    <row r="13" spans="1:11" ht="30" customHeight="1" x14ac:dyDescent="0.15">
      <c r="A13" s="151">
        <v>1</v>
      </c>
      <c r="B13" s="448">
        <v>44166</v>
      </c>
      <c r="C13" s="141" t="s">
        <v>287</v>
      </c>
      <c r="D13" s="152" t="s">
        <v>136</v>
      </c>
      <c r="E13" s="211"/>
      <c r="F13" s="204"/>
      <c r="G13" s="212">
        <v>1116800</v>
      </c>
      <c r="I13" s="153"/>
      <c r="J13" s="154"/>
      <c r="K13" s="153"/>
    </row>
    <row r="14" spans="1:11" ht="44.25" customHeight="1" x14ac:dyDescent="0.15">
      <c r="A14" s="151">
        <v>2</v>
      </c>
      <c r="B14" s="448">
        <v>44172</v>
      </c>
      <c r="C14" s="141" t="s">
        <v>181</v>
      </c>
      <c r="D14" s="152" t="s">
        <v>137</v>
      </c>
      <c r="E14" s="211"/>
      <c r="F14" s="204">
        <v>759300</v>
      </c>
      <c r="G14" s="212">
        <f>G13+E14-F14</f>
        <v>357500</v>
      </c>
      <c r="I14" s="153"/>
      <c r="J14" s="154"/>
      <c r="K14" s="153"/>
    </row>
    <row r="15" spans="1:11" ht="44.25" customHeight="1" x14ac:dyDescent="0.15">
      <c r="A15" s="151">
        <v>3</v>
      </c>
      <c r="B15" s="448">
        <v>44175</v>
      </c>
      <c r="C15" s="141" t="s">
        <v>288</v>
      </c>
      <c r="D15" s="147" t="s">
        <v>136</v>
      </c>
      <c r="E15" s="211">
        <v>537500</v>
      </c>
      <c r="F15" s="204"/>
      <c r="G15" s="212">
        <f t="shared" ref="G15:G19" si="0">G14+E15-F15</f>
        <v>895000</v>
      </c>
      <c r="I15" s="153"/>
      <c r="K15" s="153"/>
    </row>
    <row r="16" spans="1:11" ht="51.75" customHeight="1" x14ac:dyDescent="0.15">
      <c r="A16" s="151">
        <v>4</v>
      </c>
      <c r="B16" s="448">
        <v>44177</v>
      </c>
      <c r="C16" s="141" t="s">
        <v>247</v>
      </c>
      <c r="D16" s="152" t="s">
        <v>248</v>
      </c>
      <c r="E16" s="211"/>
      <c r="F16" s="204">
        <v>200000</v>
      </c>
      <c r="G16" s="212">
        <f t="shared" si="0"/>
        <v>695000</v>
      </c>
      <c r="I16" s="153"/>
      <c r="K16" s="153"/>
    </row>
    <row r="17" spans="1:242" ht="51.75" customHeight="1" x14ac:dyDescent="0.15">
      <c r="A17" s="151">
        <v>5</v>
      </c>
      <c r="B17" s="448">
        <v>44177</v>
      </c>
      <c r="C17" s="141" t="s">
        <v>246</v>
      </c>
      <c r="D17" s="152" t="s">
        <v>248</v>
      </c>
      <c r="E17" s="211"/>
      <c r="F17" s="204">
        <v>250000</v>
      </c>
      <c r="G17" s="212">
        <f t="shared" si="0"/>
        <v>445000</v>
      </c>
      <c r="I17" s="153"/>
      <c r="J17" s="154"/>
      <c r="K17" s="153"/>
    </row>
    <row r="18" spans="1:242" ht="51.75" customHeight="1" x14ac:dyDescent="0.15">
      <c r="A18" s="151">
        <v>6</v>
      </c>
      <c r="B18" s="448">
        <v>44177</v>
      </c>
      <c r="C18" s="141" t="s">
        <v>242</v>
      </c>
      <c r="D18" s="20" t="s">
        <v>241</v>
      </c>
      <c r="E18" s="211"/>
      <c r="F18" s="204">
        <v>225000</v>
      </c>
      <c r="G18" s="212">
        <f t="shared" si="0"/>
        <v>220000</v>
      </c>
      <c r="I18" s="153"/>
      <c r="J18" s="154"/>
      <c r="K18" s="153"/>
    </row>
    <row r="19" spans="1:242" ht="51.75" customHeight="1" x14ac:dyDescent="0.15">
      <c r="A19" s="151">
        <v>7</v>
      </c>
      <c r="B19" s="448">
        <v>44177</v>
      </c>
      <c r="C19" s="141" t="s">
        <v>289</v>
      </c>
      <c r="D19" s="152" t="s">
        <v>290</v>
      </c>
      <c r="E19" s="211"/>
      <c r="F19" s="204">
        <v>220000</v>
      </c>
      <c r="G19" s="212">
        <f t="shared" si="0"/>
        <v>0</v>
      </c>
      <c r="I19" s="153"/>
      <c r="J19" s="154"/>
      <c r="K19" s="153"/>
    </row>
    <row r="20" spans="1:242" ht="46.5" customHeight="1" x14ac:dyDescent="0.15">
      <c r="A20" s="493"/>
      <c r="B20" s="156"/>
      <c r="C20" s="453" t="s">
        <v>362</v>
      </c>
      <c r="D20" s="454"/>
      <c r="E20" s="455">
        <f>SUM(E13:E17)</f>
        <v>537500</v>
      </c>
      <c r="F20" s="455">
        <f>SUM(F13:F19)</f>
        <v>1654300</v>
      </c>
      <c r="G20" s="549">
        <f>G13+E20-F20</f>
        <v>0</v>
      </c>
      <c r="J20" s="155"/>
      <c r="K20" s="153"/>
    </row>
    <row r="21" spans="1:242" s="27" customFormat="1" ht="33.75" customHeight="1" x14ac:dyDescent="0.15">
      <c r="A21" s="618" t="s">
        <v>122</v>
      </c>
      <c r="B21" s="618"/>
      <c r="C21" s="618"/>
      <c r="D21" s="621" t="s">
        <v>361</v>
      </c>
      <c r="E21" s="621"/>
      <c r="F21" s="621"/>
      <c r="G21" s="208"/>
      <c r="H21" s="135"/>
      <c r="I21" s="153"/>
      <c r="J21" s="155"/>
      <c r="K21" s="153"/>
      <c r="L21" s="153"/>
      <c r="M21" s="153"/>
      <c r="N21" s="153"/>
      <c r="O21" s="153"/>
      <c r="P21" s="153"/>
      <c r="Q21" s="153"/>
      <c r="R21" s="153"/>
      <c r="S21" s="153"/>
      <c r="T21" s="153"/>
      <c r="U21" s="153"/>
      <c r="V21" s="153"/>
      <c r="W21" s="153"/>
      <c r="X21" s="153"/>
      <c r="Y21" s="153"/>
      <c r="Z21" s="153"/>
      <c r="AA21" s="153"/>
      <c r="AB21" s="153"/>
      <c r="AC21" s="153"/>
      <c r="AD21" s="153"/>
      <c r="AE21" s="153"/>
      <c r="AF21" s="153"/>
      <c r="AG21" s="153"/>
      <c r="AH21" s="153"/>
      <c r="AI21" s="153"/>
      <c r="AJ21" s="153"/>
      <c r="AK21" s="153"/>
      <c r="AL21" s="153"/>
      <c r="AM21" s="153"/>
      <c r="AN21" s="153"/>
      <c r="AO21" s="153"/>
      <c r="AP21" s="153"/>
      <c r="AQ21" s="153"/>
      <c r="AR21" s="153"/>
      <c r="AS21" s="153"/>
      <c r="AT21" s="153"/>
      <c r="AU21" s="153"/>
      <c r="AV21" s="153"/>
      <c r="AW21" s="153"/>
      <c r="AX21" s="153"/>
      <c r="AY21" s="153"/>
      <c r="AZ21" s="153"/>
      <c r="BA21" s="153"/>
      <c r="BB21" s="153"/>
      <c r="BC21" s="153"/>
      <c r="BD21" s="153"/>
      <c r="BE21" s="153"/>
      <c r="BF21" s="153"/>
      <c r="BG21" s="153"/>
      <c r="BH21" s="153"/>
      <c r="BI21" s="153"/>
      <c r="BJ21" s="153"/>
      <c r="BK21" s="153"/>
      <c r="BL21" s="153"/>
      <c r="BM21" s="153"/>
      <c r="BN21" s="153"/>
      <c r="BO21" s="153"/>
      <c r="BP21" s="153"/>
      <c r="BQ21" s="153"/>
      <c r="BR21" s="153"/>
      <c r="BS21" s="153"/>
      <c r="BT21" s="153"/>
      <c r="BU21" s="153"/>
      <c r="BV21" s="153"/>
      <c r="BW21" s="153"/>
      <c r="BX21" s="153"/>
      <c r="BY21" s="153"/>
      <c r="BZ21" s="153"/>
      <c r="CA21" s="153"/>
      <c r="CB21" s="153"/>
      <c r="CC21" s="153"/>
      <c r="CD21" s="153"/>
      <c r="CE21" s="153"/>
      <c r="CF21" s="153"/>
      <c r="CG21" s="153"/>
      <c r="CH21" s="153"/>
      <c r="CI21" s="153"/>
      <c r="CJ21" s="153"/>
      <c r="CK21" s="153"/>
      <c r="CL21" s="153"/>
      <c r="CM21" s="153"/>
      <c r="CN21" s="153"/>
      <c r="CO21" s="153"/>
      <c r="CP21" s="153"/>
      <c r="CQ21" s="153"/>
      <c r="CR21" s="153"/>
      <c r="CS21" s="153"/>
      <c r="CT21" s="153"/>
      <c r="CU21" s="153"/>
      <c r="CV21" s="153"/>
      <c r="CW21" s="153"/>
      <c r="CX21" s="153"/>
      <c r="CY21" s="153"/>
      <c r="CZ21" s="153"/>
      <c r="DA21" s="153"/>
      <c r="DB21" s="153"/>
      <c r="DC21" s="153"/>
      <c r="DD21" s="153"/>
      <c r="DE21" s="153"/>
      <c r="DF21" s="153"/>
      <c r="DG21" s="153"/>
      <c r="DH21" s="153"/>
      <c r="DI21" s="153"/>
      <c r="DJ21" s="153"/>
      <c r="DK21" s="153"/>
      <c r="DL21" s="153"/>
      <c r="DM21" s="153"/>
      <c r="DN21" s="153"/>
      <c r="DO21" s="153"/>
      <c r="DP21" s="153"/>
      <c r="DQ21" s="153"/>
      <c r="DR21" s="153"/>
      <c r="DS21" s="153"/>
      <c r="DT21" s="153"/>
      <c r="DU21" s="153"/>
      <c r="DV21" s="153"/>
      <c r="DW21" s="153"/>
      <c r="DX21" s="153"/>
      <c r="DY21" s="153"/>
      <c r="DZ21" s="153"/>
      <c r="EA21" s="153"/>
      <c r="EB21" s="153"/>
      <c r="EC21" s="153"/>
      <c r="ED21" s="153"/>
      <c r="EE21" s="153"/>
      <c r="EF21" s="153"/>
      <c r="EG21" s="153"/>
      <c r="EH21" s="153"/>
      <c r="EI21" s="153"/>
      <c r="EJ21" s="153"/>
      <c r="EK21" s="153"/>
      <c r="EL21" s="153"/>
      <c r="EM21" s="153"/>
      <c r="EN21" s="153"/>
      <c r="EO21" s="153"/>
      <c r="EP21" s="153"/>
      <c r="EQ21" s="153"/>
      <c r="ER21" s="153"/>
      <c r="ES21" s="153"/>
      <c r="ET21" s="153"/>
      <c r="EU21" s="153"/>
      <c r="EV21" s="153"/>
      <c r="EW21" s="153"/>
      <c r="EX21" s="153"/>
      <c r="EY21" s="153"/>
      <c r="EZ21" s="153"/>
      <c r="FA21" s="153"/>
      <c r="FB21" s="153"/>
      <c r="FC21" s="153"/>
      <c r="FD21" s="153"/>
      <c r="FE21" s="153"/>
      <c r="FF21" s="153"/>
      <c r="FG21" s="153"/>
      <c r="FH21" s="153"/>
      <c r="FI21" s="153"/>
      <c r="FJ21" s="153"/>
      <c r="FK21" s="153"/>
      <c r="FL21" s="153"/>
      <c r="FM21" s="153"/>
      <c r="FN21" s="153"/>
      <c r="FO21" s="153"/>
      <c r="FP21" s="153"/>
      <c r="FQ21" s="153"/>
      <c r="FR21" s="153"/>
      <c r="FS21" s="153"/>
      <c r="FT21" s="153"/>
      <c r="FU21" s="153"/>
      <c r="FV21" s="153"/>
      <c r="FW21" s="153"/>
      <c r="FX21" s="153"/>
      <c r="FY21" s="153"/>
      <c r="FZ21" s="153"/>
      <c r="GA21" s="153"/>
      <c r="GB21" s="153"/>
      <c r="GC21" s="153"/>
      <c r="GD21" s="153"/>
      <c r="GE21" s="153"/>
      <c r="GF21" s="153"/>
      <c r="GG21" s="153"/>
      <c r="GH21" s="153"/>
      <c r="GI21" s="153"/>
      <c r="GJ21" s="153"/>
      <c r="GK21" s="153"/>
      <c r="GL21" s="153"/>
      <c r="GM21" s="153"/>
      <c r="GN21" s="153"/>
      <c r="GO21" s="153"/>
      <c r="GP21" s="153"/>
      <c r="GQ21" s="153"/>
      <c r="GR21" s="153"/>
      <c r="GS21" s="153"/>
      <c r="GT21" s="153"/>
      <c r="GU21" s="153"/>
      <c r="GV21" s="153"/>
      <c r="GW21" s="153"/>
      <c r="GX21" s="153"/>
      <c r="GY21" s="153"/>
      <c r="GZ21" s="153"/>
      <c r="HA21" s="153"/>
      <c r="HB21" s="153"/>
      <c r="HC21" s="153"/>
      <c r="HD21" s="153"/>
      <c r="HE21" s="153"/>
      <c r="HF21" s="153"/>
      <c r="HG21" s="153"/>
      <c r="HH21" s="153"/>
      <c r="HI21" s="153"/>
      <c r="HJ21" s="153"/>
      <c r="HK21" s="153"/>
      <c r="HL21" s="153"/>
      <c r="HM21" s="153"/>
      <c r="HN21" s="153"/>
      <c r="HO21" s="153"/>
      <c r="HP21" s="153"/>
      <c r="HQ21" s="153"/>
      <c r="HR21" s="153"/>
      <c r="HS21" s="153"/>
      <c r="HT21" s="153"/>
      <c r="HU21" s="153"/>
      <c r="HV21" s="153"/>
      <c r="HW21" s="153"/>
      <c r="HX21" s="153"/>
      <c r="HY21" s="153"/>
      <c r="HZ21" s="153"/>
      <c r="IA21" s="153"/>
      <c r="IB21" s="153"/>
      <c r="IC21" s="153"/>
      <c r="ID21" s="153"/>
      <c r="IE21" s="153"/>
      <c r="IF21" s="153"/>
      <c r="IG21" s="153"/>
      <c r="IH21" s="153"/>
    </row>
    <row r="22" spans="1:242" ht="21" customHeight="1" x14ac:dyDescent="0.15">
      <c r="A22" s="608" t="s">
        <v>117</v>
      </c>
      <c r="B22" s="608"/>
      <c r="C22" s="608"/>
      <c r="D22" s="623" t="s">
        <v>135</v>
      </c>
      <c r="E22" s="623"/>
      <c r="F22" s="623"/>
      <c r="G22" s="213"/>
      <c r="H22" s="157"/>
      <c r="I22" s="153"/>
      <c r="J22" s="153"/>
      <c r="K22" s="153"/>
    </row>
    <row r="23" spans="1:242" s="157" customFormat="1" ht="18" customHeight="1" x14ac:dyDescent="0.15">
      <c r="A23" s="622"/>
      <c r="B23" s="622"/>
      <c r="C23" s="622"/>
      <c r="D23" s="147"/>
      <c r="E23" s="208"/>
      <c r="F23" s="209"/>
      <c r="G23" s="208"/>
      <c r="H23" s="135"/>
      <c r="I23" s="158"/>
      <c r="J23" s="159"/>
      <c r="K23" s="158"/>
    </row>
    <row r="24" spans="1:242" ht="13.5" customHeight="1" x14ac:dyDescent="0.15">
      <c r="A24" s="27"/>
      <c r="B24" s="27"/>
      <c r="C24" s="27"/>
      <c r="I24" s="153"/>
      <c r="J24" s="153"/>
      <c r="K24" s="153"/>
    </row>
    <row r="25" spans="1:242" ht="14.25" customHeight="1" x14ac:dyDescent="0.15">
      <c r="A25" s="27"/>
      <c r="B25" s="27"/>
      <c r="C25" s="28"/>
      <c r="G25" s="214"/>
      <c r="I25" s="153"/>
      <c r="J25" s="153"/>
      <c r="K25" s="153"/>
    </row>
    <row r="26" spans="1:242" ht="13.5" customHeight="1" x14ac:dyDescent="0.15">
      <c r="A26" s="27"/>
      <c r="B26" s="27"/>
      <c r="C26" s="28"/>
      <c r="G26" s="214"/>
      <c r="I26" s="153"/>
      <c r="J26" s="153"/>
      <c r="K26" s="153"/>
    </row>
    <row r="27" spans="1:242" ht="18" customHeight="1" x14ac:dyDescent="0.15">
      <c r="A27" s="160"/>
      <c r="B27" s="616" t="s">
        <v>133</v>
      </c>
      <c r="C27" s="616"/>
      <c r="D27" s="609" t="s">
        <v>233</v>
      </c>
      <c r="E27" s="609"/>
      <c r="F27" s="609"/>
    </row>
    <row r="28" spans="1:242" ht="15" customHeight="1" x14ac:dyDescent="0.15">
      <c r="B28" s="617" t="s">
        <v>120</v>
      </c>
      <c r="C28" s="617"/>
      <c r="D28" s="606" t="s">
        <v>234</v>
      </c>
      <c r="E28" s="606"/>
      <c r="F28" s="606"/>
    </row>
    <row r="29" spans="1:242" ht="15" customHeight="1" x14ac:dyDescent="0.15"/>
    <row r="30" spans="1:242" ht="53.25" customHeight="1" x14ac:dyDescent="0.15"/>
    <row r="31" spans="1:242" ht="30" customHeight="1" x14ac:dyDescent="0.15">
      <c r="G31" s="215"/>
    </row>
    <row r="32" spans="1:242" x14ac:dyDescent="0.15">
      <c r="G32" s="214"/>
    </row>
  </sheetData>
  <mergeCells count="12">
    <mergeCell ref="A21:C21"/>
    <mergeCell ref="D27:F27"/>
    <mergeCell ref="B28:C28"/>
    <mergeCell ref="B27:C27"/>
    <mergeCell ref="A2:G2"/>
    <mergeCell ref="A3:G3"/>
    <mergeCell ref="F10:G10"/>
    <mergeCell ref="D28:F28"/>
    <mergeCell ref="A22:C22"/>
    <mergeCell ref="D21:F21"/>
    <mergeCell ref="A23:C23"/>
    <mergeCell ref="D22:F22"/>
  </mergeCells>
  <printOptions horizontalCentered="1"/>
  <pageMargins left="0.53" right="0.31496062992125984" top="0.56000000000000005" bottom="0.19" header="0.31496062992125984" footer="0.15748031496062992"/>
  <pageSetup paperSize="5" scale="64"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568FD4"/>
    <pageSetUpPr fitToPage="1"/>
  </sheetPr>
  <dimension ref="A1:L74"/>
  <sheetViews>
    <sheetView tabSelected="1" zoomScaleNormal="100" workbookViewId="0">
      <selection activeCell="L60" sqref="L60"/>
    </sheetView>
  </sheetViews>
  <sheetFormatPr defaultColWidth="9.01171875" defaultRowHeight="13.5" x14ac:dyDescent="0.15"/>
  <cols>
    <col min="1" max="1" width="7.12890625" style="38" customWidth="1"/>
    <col min="2" max="2" width="12.10546875" style="232" customWidth="1"/>
    <col min="3" max="3" width="38.203125" style="238" customWidth="1"/>
    <col min="4" max="4" width="14.9296875" style="232" customWidth="1"/>
    <col min="5" max="5" width="13.046875" style="232" bestFit="1" customWidth="1"/>
    <col min="6" max="6" width="13.98828125" style="232" bestFit="1" customWidth="1"/>
    <col min="7" max="7" width="10.625" style="232" customWidth="1"/>
    <col min="8" max="8" width="9.953125" style="236" customWidth="1"/>
    <col min="9" max="9" width="14.796875" style="237" customWidth="1"/>
    <col min="10" max="10" width="15.19921875" style="237" customWidth="1"/>
    <col min="11" max="11" width="9.14453125" style="38" customWidth="1"/>
    <col min="12" max="12" width="12.64453125" style="38" bestFit="1" customWidth="1"/>
    <col min="13" max="254" width="9.14453125" style="38" customWidth="1"/>
    <col min="255" max="16384" width="9.01171875" style="38"/>
  </cols>
  <sheetData>
    <row r="1" spans="1:10" s="162" customFormat="1" ht="24.75" customHeight="1" x14ac:dyDescent="0.2">
      <c r="A1" s="633" t="s">
        <v>62</v>
      </c>
      <c r="B1" s="633"/>
      <c r="C1" s="633"/>
      <c r="D1" s="633"/>
      <c r="E1" s="633"/>
      <c r="F1" s="633"/>
      <c r="G1" s="633"/>
      <c r="H1" s="633"/>
      <c r="I1" s="633"/>
      <c r="J1" s="633"/>
    </row>
    <row r="2" spans="1:10" s="162" customFormat="1" ht="24.75" customHeight="1" x14ac:dyDescent="0.2">
      <c r="A2" s="633" t="s">
        <v>56</v>
      </c>
      <c r="B2" s="633"/>
      <c r="C2" s="633"/>
      <c r="D2" s="633"/>
      <c r="E2" s="633"/>
      <c r="F2" s="633"/>
      <c r="G2" s="633"/>
      <c r="H2" s="633"/>
      <c r="I2" s="633"/>
      <c r="J2" s="633"/>
    </row>
    <row r="3" spans="1:10" s="162" customFormat="1" x14ac:dyDescent="0.15">
      <c r="A3" s="165"/>
      <c r="B3" s="224"/>
      <c r="C3" s="224"/>
      <c r="D3" s="224"/>
      <c r="E3" s="225"/>
      <c r="F3" s="224"/>
      <c r="G3" s="224"/>
      <c r="H3" s="224"/>
      <c r="I3" s="226"/>
      <c r="J3" s="226"/>
    </row>
    <row r="4" spans="1:10" ht="15" customHeight="1" x14ac:dyDescent="0.15">
      <c r="A4" s="27" t="s">
        <v>57</v>
      </c>
      <c r="B4" s="181"/>
      <c r="C4" s="227"/>
      <c r="D4" s="177" t="s">
        <v>64</v>
      </c>
      <c r="E4" s="197"/>
      <c r="F4" s="228"/>
      <c r="G4" s="30"/>
      <c r="H4" s="229"/>
      <c r="I4" s="181"/>
      <c r="J4" s="181"/>
    </row>
    <row r="5" spans="1:10" ht="15" customHeight="1" x14ac:dyDescent="0.15">
      <c r="A5" s="27" t="s">
        <v>117</v>
      </c>
      <c r="B5" s="30"/>
      <c r="C5" s="227"/>
      <c r="D5" s="177" t="s">
        <v>121</v>
      </c>
      <c r="E5" s="30"/>
      <c r="F5" s="30"/>
      <c r="G5" s="30"/>
      <c r="H5" s="229"/>
      <c r="I5" s="181"/>
      <c r="J5" s="181"/>
    </row>
    <row r="6" spans="1:10" ht="15" customHeight="1" x14ac:dyDescent="0.15">
      <c r="A6" s="27" t="s">
        <v>116</v>
      </c>
      <c r="B6" s="30"/>
      <c r="C6" s="227"/>
      <c r="D6" s="130" t="s">
        <v>231</v>
      </c>
      <c r="E6" s="30"/>
      <c r="F6" s="30"/>
      <c r="G6" s="30"/>
      <c r="H6" s="229"/>
      <c r="I6" s="181"/>
      <c r="J6" s="181"/>
    </row>
    <row r="7" spans="1:10" ht="15" customHeight="1" x14ac:dyDescent="0.15">
      <c r="A7" s="27" t="s">
        <v>58</v>
      </c>
      <c r="B7" s="30"/>
      <c r="C7" s="227"/>
      <c r="D7" s="177" t="s">
        <v>232</v>
      </c>
      <c r="E7" s="30"/>
      <c r="F7" s="30"/>
      <c r="G7" s="30"/>
      <c r="H7" s="229"/>
      <c r="I7" s="181"/>
      <c r="J7" s="181"/>
    </row>
    <row r="8" spans="1:10" ht="15" customHeight="1" x14ac:dyDescent="0.15">
      <c r="A8" s="27" t="s">
        <v>59</v>
      </c>
      <c r="B8" s="30"/>
      <c r="C8" s="227"/>
      <c r="D8" s="177" t="s">
        <v>279</v>
      </c>
      <c r="E8" s="30"/>
      <c r="F8" s="30"/>
      <c r="G8" s="30"/>
      <c r="H8" s="229"/>
      <c r="I8" s="181"/>
      <c r="J8" s="181"/>
    </row>
    <row r="9" spans="1:10" ht="15" customHeight="1" x14ac:dyDescent="0.15">
      <c r="A9" s="191"/>
      <c r="B9" s="30"/>
      <c r="C9" s="31"/>
      <c r="D9" s="30"/>
      <c r="E9" s="30"/>
      <c r="F9" s="30"/>
      <c r="G9" s="30"/>
      <c r="H9" s="229"/>
      <c r="I9" s="181"/>
      <c r="J9" s="181"/>
    </row>
    <row r="10" spans="1:10" ht="30" customHeight="1" x14ac:dyDescent="0.2">
      <c r="A10" s="625" t="s">
        <v>107</v>
      </c>
      <c r="B10" s="625" t="s">
        <v>108</v>
      </c>
      <c r="C10" s="634" t="s">
        <v>2</v>
      </c>
      <c r="D10" s="625" t="s">
        <v>109</v>
      </c>
      <c r="E10" s="625"/>
      <c r="F10" s="625"/>
      <c r="G10" s="625"/>
      <c r="H10" s="625"/>
      <c r="I10" s="625" t="s">
        <v>110</v>
      </c>
      <c r="J10" s="625" t="s">
        <v>60</v>
      </c>
    </row>
    <row r="11" spans="1:10" ht="30" customHeight="1" x14ac:dyDescent="0.15">
      <c r="A11" s="625"/>
      <c r="B11" s="625"/>
      <c r="C11" s="634"/>
      <c r="D11" s="446" t="s">
        <v>111</v>
      </c>
      <c r="E11" s="446" t="s">
        <v>112</v>
      </c>
      <c r="F11" s="446" t="s">
        <v>113</v>
      </c>
      <c r="G11" s="446" t="s">
        <v>114</v>
      </c>
      <c r="H11" s="230" t="s">
        <v>115</v>
      </c>
      <c r="I11" s="625"/>
      <c r="J11" s="625"/>
    </row>
    <row r="12" spans="1:10" ht="31.5" customHeight="1" x14ac:dyDescent="0.2">
      <c r="A12" s="22">
        <v>1</v>
      </c>
      <c r="B12" s="23">
        <v>44166</v>
      </c>
      <c r="C12" s="24" t="s">
        <v>321</v>
      </c>
      <c r="D12" s="25"/>
      <c r="E12" s="25"/>
      <c r="F12" s="25"/>
      <c r="G12" s="25"/>
      <c r="H12" s="25"/>
      <c r="I12" s="25"/>
      <c r="J12" s="25">
        <v>0</v>
      </c>
    </row>
    <row r="13" spans="1:10" ht="59.25" customHeight="1" x14ac:dyDescent="0.15">
      <c r="A13" s="22">
        <v>2</v>
      </c>
      <c r="B13" s="23">
        <v>44168</v>
      </c>
      <c r="C13" s="24" t="s">
        <v>322</v>
      </c>
      <c r="D13" s="25"/>
      <c r="E13" s="464">
        <v>70236</v>
      </c>
      <c r="F13" s="464"/>
      <c r="G13" s="464"/>
      <c r="H13" s="464"/>
      <c r="I13" s="464"/>
      <c r="J13" s="25">
        <f>J12+D13+E13+F13+G13+H13-I13</f>
        <v>70236</v>
      </c>
    </row>
    <row r="14" spans="1:10" ht="59.25" customHeight="1" x14ac:dyDescent="0.15">
      <c r="A14" s="22">
        <v>3</v>
      </c>
      <c r="B14" s="23">
        <f t="shared" ref="B14" si="0">B13</f>
        <v>44168</v>
      </c>
      <c r="C14" s="438" t="s">
        <v>323</v>
      </c>
      <c r="D14" s="25"/>
      <c r="E14" s="464"/>
      <c r="F14" s="464"/>
      <c r="G14" s="464"/>
      <c r="H14" s="464"/>
      <c r="I14" s="464">
        <v>70236</v>
      </c>
      <c r="J14" s="25">
        <f t="shared" ref="J14:J50" si="1">J13+D14+E14+F14+G14+H14-I14</f>
        <v>0</v>
      </c>
    </row>
    <row r="15" spans="1:10" ht="59.25" customHeight="1" x14ac:dyDescent="0.15">
      <c r="A15" s="22">
        <v>4</v>
      </c>
      <c r="B15" s="23">
        <f>B14</f>
        <v>44168</v>
      </c>
      <c r="C15" s="438" t="s">
        <v>324</v>
      </c>
      <c r="D15" s="25"/>
      <c r="E15" s="464">
        <v>2756318</v>
      </c>
      <c r="F15" s="464"/>
      <c r="G15" s="464"/>
      <c r="H15" s="464"/>
      <c r="I15" s="464"/>
      <c r="J15" s="25">
        <f t="shared" si="1"/>
        <v>2756318</v>
      </c>
    </row>
    <row r="16" spans="1:10" ht="59.25" customHeight="1" x14ac:dyDescent="0.15">
      <c r="A16" s="22">
        <v>5</v>
      </c>
      <c r="B16" s="23">
        <f>B15</f>
        <v>44168</v>
      </c>
      <c r="C16" s="438" t="s">
        <v>325</v>
      </c>
      <c r="D16" s="25"/>
      <c r="E16" s="464"/>
      <c r="F16" s="464"/>
      <c r="G16" s="464"/>
      <c r="H16" s="464"/>
      <c r="I16" s="464">
        <v>2756318</v>
      </c>
      <c r="J16" s="25">
        <f t="shared" si="1"/>
        <v>0</v>
      </c>
    </row>
    <row r="17" spans="1:12" ht="59.25" customHeight="1" x14ac:dyDescent="0.15">
      <c r="A17" s="22">
        <v>6</v>
      </c>
      <c r="B17" s="23">
        <f>B16</f>
        <v>44168</v>
      </c>
      <c r="C17" s="438" t="s">
        <v>326</v>
      </c>
      <c r="D17" s="25"/>
      <c r="E17" s="464">
        <v>22</v>
      </c>
      <c r="F17" s="464"/>
      <c r="G17" s="464"/>
      <c r="H17" s="464"/>
      <c r="I17" s="464"/>
      <c r="J17" s="25">
        <f t="shared" si="1"/>
        <v>22</v>
      </c>
    </row>
    <row r="18" spans="1:12" ht="59.25" customHeight="1" x14ac:dyDescent="0.15">
      <c r="A18" s="22">
        <v>7</v>
      </c>
      <c r="B18" s="23">
        <f>B17</f>
        <v>44168</v>
      </c>
      <c r="C18" s="438" t="s">
        <v>327</v>
      </c>
      <c r="D18" s="25"/>
      <c r="E18" s="464"/>
      <c r="F18" s="464"/>
      <c r="G18" s="464"/>
      <c r="H18" s="464"/>
      <c r="I18" s="464">
        <v>22</v>
      </c>
      <c r="J18" s="25">
        <f t="shared" si="1"/>
        <v>0</v>
      </c>
    </row>
    <row r="19" spans="1:12" ht="59.25" customHeight="1" x14ac:dyDescent="0.15">
      <c r="A19" s="22">
        <v>8</v>
      </c>
      <c r="B19" s="23">
        <f t="shared" ref="B19:B28" si="2">B18</f>
        <v>44168</v>
      </c>
      <c r="C19" s="438" t="s">
        <v>328</v>
      </c>
      <c r="D19" s="25"/>
      <c r="E19" s="464">
        <v>773</v>
      </c>
      <c r="F19" s="464"/>
      <c r="G19" s="464"/>
      <c r="H19" s="464"/>
      <c r="I19" s="464"/>
      <c r="J19" s="25">
        <f t="shared" si="1"/>
        <v>773</v>
      </c>
    </row>
    <row r="20" spans="1:12" ht="59.25" customHeight="1" x14ac:dyDescent="0.15">
      <c r="A20" s="22">
        <v>9</v>
      </c>
      <c r="B20" s="23">
        <f t="shared" si="2"/>
        <v>44168</v>
      </c>
      <c r="C20" s="438" t="s">
        <v>329</v>
      </c>
      <c r="D20" s="25"/>
      <c r="E20" s="464"/>
      <c r="F20" s="464"/>
      <c r="G20" s="464"/>
      <c r="H20" s="464"/>
      <c r="I20" s="464">
        <v>773</v>
      </c>
      <c r="J20" s="25">
        <f t="shared" si="1"/>
        <v>0</v>
      </c>
    </row>
    <row r="21" spans="1:12" ht="59.25" customHeight="1" x14ac:dyDescent="0.2">
      <c r="A21" s="22">
        <v>10</v>
      </c>
      <c r="B21" s="23">
        <v>44172</v>
      </c>
      <c r="C21" s="438" t="s">
        <v>330</v>
      </c>
      <c r="D21" s="25">
        <v>864818</v>
      </c>
      <c r="E21" s="464"/>
      <c r="F21" s="464"/>
      <c r="G21" s="464"/>
      <c r="H21" s="464"/>
      <c r="I21" s="464"/>
      <c r="J21" s="25">
        <f t="shared" si="1"/>
        <v>864818</v>
      </c>
    </row>
    <row r="22" spans="1:12" ht="59.25" customHeight="1" x14ac:dyDescent="0.2">
      <c r="A22" s="22">
        <v>11</v>
      </c>
      <c r="B22" s="23">
        <f t="shared" si="2"/>
        <v>44172</v>
      </c>
      <c r="C22" s="438" t="s">
        <v>331</v>
      </c>
      <c r="D22" s="25"/>
      <c r="E22" s="464"/>
      <c r="F22" s="464"/>
      <c r="G22" s="464"/>
      <c r="H22" s="464"/>
      <c r="I22" s="464">
        <v>864818</v>
      </c>
      <c r="J22" s="25">
        <f t="shared" si="1"/>
        <v>0</v>
      </c>
    </row>
    <row r="23" spans="1:12" ht="59.25" customHeight="1" x14ac:dyDescent="0.2">
      <c r="A23" s="22">
        <v>12</v>
      </c>
      <c r="B23" s="23">
        <f t="shared" si="2"/>
        <v>44172</v>
      </c>
      <c r="C23" s="438" t="s">
        <v>332</v>
      </c>
      <c r="D23" s="25"/>
      <c r="E23" s="464"/>
      <c r="F23" s="464">
        <v>172964</v>
      </c>
      <c r="G23" s="464"/>
      <c r="H23" s="464"/>
      <c r="I23" s="464"/>
      <c r="J23" s="25">
        <f t="shared" si="1"/>
        <v>172964</v>
      </c>
    </row>
    <row r="24" spans="1:12" ht="59.25" customHeight="1" x14ac:dyDescent="0.2">
      <c r="A24" s="22">
        <v>13</v>
      </c>
      <c r="B24" s="23">
        <f t="shared" si="2"/>
        <v>44172</v>
      </c>
      <c r="C24" s="438" t="s">
        <v>333</v>
      </c>
      <c r="D24" s="25"/>
      <c r="E24" s="464"/>
      <c r="F24" s="464"/>
      <c r="G24" s="464"/>
      <c r="H24" s="464"/>
      <c r="I24" s="464">
        <v>172964</v>
      </c>
      <c r="J24" s="25">
        <f t="shared" si="1"/>
        <v>0</v>
      </c>
    </row>
    <row r="25" spans="1:12" ht="59.25" customHeight="1" x14ac:dyDescent="0.15">
      <c r="A25" s="22">
        <v>14</v>
      </c>
      <c r="B25" s="23">
        <f t="shared" si="2"/>
        <v>44172</v>
      </c>
      <c r="C25" s="438" t="s">
        <v>334</v>
      </c>
      <c r="D25" s="25">
        <v>3181818</v>
      </c>
      <c r="E25" s="464"/>
      <c r="F25" s="464"/>
      <c r="G25" s="464"/>
      <c r="H25" s="464"/>
      <c r="I25" s="464"/>
      <c r="J25" s="25">
        <f t="shared" si="1"/>
        <v>3181818</v>
      </c>
      <c r="L25" s="174"/>
    </row>
    <row r="26" spans="1:12" ht="59.25" customHeight="1" x14ac:dyDescent="0.15">
      <c r="A26" s="22">
        <v>15</v>
      </c>
      <c r="B26" s="23">
        <f t="shared" si="2"/>
        <v>44172</v>
      </c>
      <c r="C26" s="438" t="s">
        <v>337</v>
      </c>
      <c r="D26" s="25"/>
      <c r="E26" s="464"/>
      <c r="F26" s="464"/>
      <c r="G26" s="464"/>
      <c r="H26" s="464"/>
      <c r="I26" s="464">
        <v>3181818</v>
      </c>
      <c r="J26" s="25">
        <f t="shared" si="1"/>
        <v>0</v>
      </c>
      <c r="L26" s="174">
        <f>I26+I35</f>
        <v>3181818</v>
      </c>
    </row>
    <row r="27" spans="1:12" ht="59.25" customHeight="1" x14ac:dyDescent="0.15">
      <c r="A27" s="22">
        <v>16</v>
      </c>
      <c r="B27" s="23">
        <f t="shared" si="2"/>
        <v>44172</v>
      </c>
      <c r="C27" s="438" t="s">
        <v>335</v>
      </c>
      <c r="D27" s="25"/>
      <c r="E27" s="464"/>
      <c r="F27" s="464">
        <v>477273</v>
      </c>
      <c r="G27" s="464"/>
      <c r="H27" s="464"/>
      <c r="I27" s="464"/>
      <c r="J27" s="25">
        <f t="shared" si="1"/>
        <v>477273</v>
      </c>
      <c r="L27" s="174">
        <f>I28+I36</f>
        <v>840573</v>
      </c>
    </row>
    <row r="28" spans="1:12" ht="59.25" customHeight="1" x14ac:dyDescent="0.15">
      <c r="A28" s="22">
        <v>17</v>
      </c>
      <c r="B28" s="23">
        <f t="shared" si="2"/>
        <v>44172</v>
      </c>
      <c r="C28" s="438" t="s">
        <v>336</v>
      </c>
      <c r="D28" s="25"/>
      <c r="E28" s="464"/>
      <c r="F28" s="464"/>
      <c r="G28" s="464"/>
      <c r="H28" s="464"/>
      <c r="I28" s="464">
        <v>477273</v>
      </c>
      <c r="J28" s="25">
        <f t="shared" si="1"/>
        <v>0</v>
      </c>
      <c r="L28" s="174">
        <f>F27-I28</f>
        <v>0</v>
      </c>
    </row>
    <row r="29" spans="1:12" ht="59.25" customHeight="1" x14ac:dyDescent="0.15">
      <c r="A29" s="22">
        <v>18</v>
      </c>
      <c r="B29" s="23">
        <v>44175</v>
      </c>
      <c r="C29" s="231" t="s">
        <v>236</v>
      </c>
      <c r="D29" s="25"/>
      <c r="E29" s="25"/>
      <c r="F29" s="25"/>
      <c r="G29" s="25">
        <v>19800</v>
      </c>
      <c r="H29" s="25"/>
      <c r="I29" s="25"/>
      <c r="J29" s="25">
        <f t="shared" si="1"/>
        <v>19800</v>
      </c>
    </row>
    <row r="30" spans="1:12" ht="59.25" customHeight="1" x14ac:dyDescent="0.15">
      <c r="A30" s="22">
        <v>19</v>
      </c>
      <c r="B30" s="23">
        <v>44175</v>
      </c>
      <c r="C30" s="231" t="s">
        <v>237</v>
      </c>
      <c r="D30" s="25"/>
      <c r="E30" s="25"/>
      <c r="F30" s="25"/>
      <c r="G30" s="25"/>
      <c r="H30" s="25"/>
      <c r="I30" s="25">
        <v>19800</v>
      </c>
      <c r="J30" s="25">
        <f t="shared" si="1"/>
        <v>0</v>
      </c>
    </row>
    <row r="31" spans="1:12" ht="59.25" customHeight="1" x14ac:dyDescent="0.15">
      <c r="A31" s="22">
        <v>20</v>
      </c>
      <c r="B31" s="23">
        <v>44177</v>
      </c>
      <c r="C31" s="231" t="s">
        <v>338</v>
      </c>
      <c r="D31" s="25"/>
      <c r="E31" s="25"/>
      <c r="F31" s="25"/>
      <c r="G31" s="25">
        <v>4400</v>
      </c>
      <c r="H31" s="25"/>
      <c r="I31" s="25"/>
      <c r="J31" s="25">
        <f t="shared" si="1"/>
        <v>4400</v>
      </c>
    </row>
    <row r="32" spans="1:12" ht="59.25" customHeight="1" x14ac:dyDescent="0.15">
      <c r="A32" s="22">
        <v>21</v>
      </c>
      <c r="B32" s="23">
        <v>44177</v>
      </c>
      <c r="C32" s="231" t="s">
        <v>339</v>
      </c>
      <c r="D32" s="25"/>
      <c r="E32" s="25"/>
      <c r="F32" s="25"/>
      <c r="G32" s="25"/>
      <c r="H32" s="25"/>
      <c r="I32" s="25">
        <v>4400</v>
      </c>
      <c r="J32" s="25">
        <f t="shared" si="1"/>
        <v>0</v>
      </c>
    </row>
    <row r="33" spans="1:10" ht="59.25" customHeight="1" x14ac:dyDescent="0.15">
      <c r="A33" s="22">
        <v>22</v>
      </c>
      <c r="B33" s="23">
        <v>44179</v>
      </c>
      <c r="C33" s="231" t="s">
        <v>340</v>
      </c>
      <c r="D33" s="25">
        <v>2422000</v>
      </c>
      <c r="E33" s="25"/>
      <c r="F33" s="25"/>
      <c r="G33" s="25"/>
      <c r="H33" s="25"/>
      <c r="I33" s="25"/>
      <c r="J33" s="25">
        <f t="shared" si="1"/>
        <v>2422000</v>
      </c>
    </row>
    <row r="34" spans="1:10" ht="59.25" customHeight="1" x14ac:dyDescent="0.15">
      <c r="A34" s="22">
        <v>23</v>
      </c>
      <c r="B34" s="23">
        <v>44179</v>
      </c>
      <c r="C34" s="513" t="s">
        <v>341</v>
      </c>
      <c r="D34" s="512"/>
      <c r="E34" s="512"/>
      <c r="F34" s="512"/>
      <c r="G34" s="512"/>
      <c r="H34" s="512"/>
      <c r="I34" s="515">
        <v>2422000</v>
      </c>
      <c r="J34" s="25">
        <f t="shared" si="1"/>
        <v>0</v>
      </c>
    </row>
    <row r="35" spans="1:10" ht="59.25" customHeight="1" x14ac:dyDescent="0.15">
      <c r="A35" s="22">
        <v>24</v>
      </c>
      <c r="B35" s="23">
        <v>44179</v>
      </c>
      <c r="C35" s="513" t="s">
        <v>342</v>
      </c>
      <c r="D35" s="512"/>
      <c r="E35" s="512"/>
      <c r="F35" s="554">
        <v>363300</v>
      </c>
      <c r="G35" s="512"/>
      <c r="H35" s="512"/>
      <c r="I35" s="532"/>
      <c r="J35" s="25">
        <f t="shared" si="1"/>
        <v>363300</v>
      </c>
    </row>
    <row r="36" spans="1:10" ht="59.25" customHeight="1" x14ac:dyDescent="0.15">
      <c r="A36" s="22">
        <v>25</v>
      </c>
      <c r="B36" s="23">
        <v>44179</v>
      </c>
      <c r="C36" s="513" t="s">
        <v>343</v>
      </c>
      <c r="D36" s="512"/>
      <c r="E36" s="512"/>
      <c r="F36" s="512"/>
      <c r="G36" s="512"/>
      <c r="H36" s="512"/>
      <c r="I36" s="553">
        <v>363300</v>
      </c>
      <c r="J36" s="25">
        <f t="shared" si="1"/>
        <v>0</v>
      </c>
    </row>
    <row r="37" spans="1:10" ht="59.25" customHeight="1" x14ac:dyDescent="0.2">
      <c r="A37" s="22">
        <v>26</v>
      </c>
      <c r="B37" s="23">
        <v>44183</v>
      </c>
      <c r="C37" s="513" t="s">
        <v>344</v>
      </c>
      <c r="D37" s="515">
        <v>409091</v>
      </c>
      <c r="E37" s="512"/>
      <c r="F37" s="512"/>
      <c r="G37" s="512"/>
      <c r="H37" s="512"/>
      <c r="I37" s="512"/>
      <c r="J37" s="25">
        <f t="shared" si="1"/>
        <v>409091</v>
      </c>
    </row>
    <row r="38" spans="1:10" ht="59.25" customHeight="1" x14ac:dyDescent="0.2">
      <c r="A38" s="22">
        <v>27</v>
      </c>
      <c r="B38" s="23">
        <v>44183</v>
      </c>
      <c r="C38" s="513" t="s">
        <v>345</v>
      </c>
      <c r="D38" s="512"/>
      <c r="E38" s="512"/>
      <c r="F38" s="512"/>
      <c r="G38" s="512"/>
      <c r="H38" s="512"/>
      <c r="I38" s="514">
        <v>409091</v>
      </c>
      <c r="J38" s="25">
        <f t="shared" si="1"/>
        <v>0</v>
      </c>
    </row>
    <row r="39" spans="1:10" ht="53.25" customHeight="1" x14ac:dyDescent="0.2">
      <c r="A39" s="22">
        <v>28</v>
      </c>
      <c r="B39" s="23">
        <v>44183</v>
      </c>
      <c r="C39" s="513" t="s">
        <v>346</v>
      </c>
      <c r="D39" s="512"/>
      <c r="E39" s="512"/>
      <c r="F39" s="512"/>
      <c r="G39" s="532">
        <v>61364</v>
      </c>
      <c r="H39" s="512"/>
      <c r="I39" s="512"/>
      <c r="J39" s="25">
        <f t="shared" si="1"/>
        <v>61364</v>
      </c>
    </row>
    <row r="40" spans="1:10" ht="53.25" customHeight="1" x14ac:dyDescent="0.15">
      <c r="A40" s="22">
        <v>29</v>
      </c>
      <c r="B40" s="23">
        <v>44183</v>
      </c>
      <c r="C40" s="513" t="s">
        <v>347</v>
      </c>
      <c r="D40" s="512"/>
      <c r="E40" s="512"/>
      <c r="F40" s="512"/>
      <c r="G40" s="532"/>
      <c r="H40" s="512"/>
      <c r="I40" s="532">
        <v>61364</v>
      </c>
      <c r="J40" s="25">
        <f t="shared" si="1"/>
        <v>0</v>
      </c>
    </row>
    <row r="41" spans="1:10" ht="53.25" customHeight="1" x14ac:dyDescent="0.15">
      <c r="A41" s="22">
        <v>30</v>
      </c>
      <c r="B41" s="23">
        <v>44195</v>
      </c>
      <c r="C41" s="513" t="s">
        <v>348</v>
      </c>
      <c r="D41" s="512"/>
      <c r="E41" s="553">
        <v>750000</v>
      </c>
      <c r="F41" s="512"/>
      <c r="G41" s="532"/>
      <c r="H41" s="512"/>
      <c r="I41" s="512"/>
      <c r="J41" s="25">
        <f t="shared" si="1"/>
        <v>750000</v>
      </c>
    </row>
    <row r="42" spans="1:10" ht="53.25" customHeight="1" x14ac:dyDescent="0.15">
      <c r="A42" s="22">
        <v>31</v>
      </c>
      <c r="B42" s="23">
        <v>44195</v>
      </c>
      <c r="C42" s="513" t="s">
        <v>349</v>
      </c>
      <c r="D42" s="512"/>
      <c r="E42" s="512"/>
      <c r="F42" s="512"/>
      <c r="G42" s="532"/>
      <c r="H42" s="512"/>
      <c r="I42" s="553">
        <v>750000</v>
      </c>
      <c r="J42" s="25">
        <f t="shared" si="1"/>
        <v>0</v>
      </c>
    </row>
    <row r="43" spans="1:10" ht="53.25" customHeight="1" x14ac:dyDescent="0.15">
      <c r="A43" s="22">
        <v>32</v>
      </c>
      <c r="B43" s="23">
        <v>44195</v>
      </c>
      <c r="C43" s="513" t="s">
        <v>350</v>
      </c>
      <c r="D43" s="512"/>
      <c r="E43" s="553">
        <v>67008</v>
      </c>
      <c r="F43" s="512"/>
      <c r="G43" s="532"/>
      <c r="H43" s="512"/>
      <c r="I43" s="512"/>
      <c r="J43" s="25">
        <f t="shared" si="1"/>
        <v>67008</v>
      </c>
    </row>
    <row r="44" spans="1:10" ht="53.25" customHeight="1" x14ac:dyDescent="0.15">
      <c r="A44" s="22">
        <v>33</v>
      </c>
      <c r="B44" s="23">
        <v>44195</v>
      </c>
      <c r="C44" s="513" t="s">
        <v>351</v>
      </c>
      <c r="D44" s="512"/>
      <c r="E44" s="512"/>
      <c r="F44" s="512"/>
      <c r="G44" s="532"/>
      <c r="H44" s="512"/>
      <c r="I44" s="514">
        <v>67008</v>
      </c>
      <c r="J44" s="25">
        <f t="shared" si="1"/>
        <v>0</v>
      </c>
    </row>
    <row r="45" spans="1:10" ht="53.25" customHeight="1" x14ac:dyDescent="0.15">
      <c r="A45" s="22">
        <v>34</v>
      </c>
      <c r="B45" s="23">
        <v>44195</v>
      </c>
      <c r="C45" s="513" t="s">
        <v>352</v>
      </c>
      <c r="D45" s="512"/>
      <c r="E45" s="553">
        <v>2861119</v>
      </c>
      <c r="F45" s="512"/>
      <c r="G45" s="532"/>
      <c r="H45" s="512"/>
      <c r="I45" s="512"/>
      <c r="J45" s="25">
        <f t="shared" si="1"/>
        <v>2861119</v>
      </c>
    </row>
    <row r="46" spans="1:10" ht="53.25" customHeight="1" x14ac:dyDescent="0.15">
      <c r="A46" s="22">
        <v>35</v>
      </c>
      <c r="B46" s="23">
        <v>44195</v>
      </c>
      <c r="C46" s="513" t="s">
        <v>353</v>
      </c>
      <c r="D46" s="512"/>
      <c r="E46" s="512"/>
      <c r="F46" s="512"/>
      <c r="G46" s="532"/>
      <c r="H46" s="512"/>
      <c r="I46" s="553">
        <v>2861119</v>
      </c>
      <c r="J46" s="25">
        <f t="shared" si="1"/>
        <v>0</v>
      </c>
    </row>
    <row r="47" spans="1:10" ht="53.25" customHeight="1" x14ac:dyDescent="0.15">
      <c r="A47" s="22">
        <v>36</v>
      </c>
      <c r="B47" s="23">
        <v>44195</v>
      </c>
      <c r="C47" s="513" t="s">
        <v>354</v>
      </c>
      <c r="D47" s="512"/>
      <c r="E47" s="512">
        <v>42</v>
      </c>
      <c r="F47" s="512"/>
      <c r="G47" s="532"/>
      <c r="H47" s="512"/>
      <c r="I47" s="512"/>
      <c r="J47" s="25">
        <f t="shared" si="1"/>
        <v>42</v>
      </c>
    </row>
    <row r="48" spans="1:10" ht="53.25" customHeight="1" x14ac:dyDescent="0.15">
      <c r="A48" s="22">
        <v>37</v>
      </c>
      <c r="B48" s="23">
        <v>44195</v>
      </c>
      <c r="C48" s="513" t="s">
        <v>355</v>
      </c>
      <c r="D48" s="512"/>
      <c r="E48" s="512"/>
      <c r="F48" s="512"/>
      <c r="G48" s="532"/>
      <c r="H48" s="512"/>
      <c r="I48" s="512">
        <v>42</v>
      </c>
      <c r="J48" s="25">
        <f t="shared" si="1"/>
        <v>0</v>
      </c>
    </row>
    <row r="49" spans="1:12" ht="53.25" customHeight="1" x14ac:dyDescent="0.15">
      <c r="A49" s="22">
        <v>38</v>
      </c>
      <c r="B49" s="23">
        <v>44195</v>
      </c>
      <c r="C49" s="513" t="s">
        <v>356</v>
      </c>
      <c r="D49" s="512"/>
      <c r="E49" s="512">
        <v>1661</v>
      </c>
      <c r="F49" s="512"/>
      <c r="G49" s="532"/>
      <c r="H49" s="512"/>
      <c r="I49" s="512"/>
      <c r="J49" s="25">
        <f t="shared" si="1"/>
        <v>1661</v>
      </c>
    </row>
    <row r="50" spans="1:12" ht="53.25" customHeight="1" x14ac:dyDescent="0.15">
      <c r="A50" s="22">
        <v>39</v>
      </c>
      <c r="B50" s="23">
        <v>44195</v>
      </c>
      <c r="C50" s="511" t="s">
        <v>357</v>
      </c>
      <c r="E50" s="512"/>
      <c r="F50" s="512"/>
      <c r="G50" s="512"/>
      <c r="H50" s="512"/>
      <c r="I50" s="237">
        <v>1661</v>
      </c>
      <c r="J50" s="25">
        <f t="shared" si="1"/>
        <v>0</v>
      </c>
    </row>
    <row r="51" spans="1:12" ht="34.5" customHeight="1" x14ac:dyDescent="0.2">
      <c r="A51" s="625" t="s">
        <v>26</v>
      </c>
      <c r="B51" s="625"/>
      <c r="C51" s="625"/>
      <c r="D51" s="233">
        <f>SUM(D12:D50)</f>
        <v>6877727</v>
      </c>
      <c r="E51" s="233">
        <f>SUM(E12:E50)</f>
        <v>6507179</v>
      </c>
      <c r="F51" s="233">
        <f>SUM(F12:F50)</f>
        <v>1013537</v>
      </c>
      <c r="G51" s="233">
        <f>SUM(G12:G50)</f>
        <v>85564</v>
      </c>
      <c r="H51" s="233">
        <f>SUM(H12:H50)</f>
        <v>0</v>
      </c>
      <c r="I51" s="233">
        <f>SUM(I12:I50)</f>
        <v>14484007</v>
      </c>
      <c r="J51" s="25">
        <f>D51+E51+F51+G51+H51-I51</f>
        <v>0</v>
      </c>
      <c r="L51" s="174">
        <f>D51+E51+F51+G51</f>
        <v>14484007</v>
      </c>
    </row>
    <row r="52" spans="1:12" ht="34.5" customHeight="1" x14ac:dyDescent="0.2">
      <c r="A52" s="465"/>
      <c r="B52" s="465"/>
      <c r="C52" s="465"/>
      <c r="D52" s="466"/>
      <c r="E52" s="466"/>
      <c r="F52" s="466"/>
      <c r="G52" s="466"/>
      <c r="H52" s="466"/>
      <c r="I52" s="466"/>
      <c r="J52" s="467"/>
      <c r="L52" s="174"/>
    </row>
    <row r="53" spans="1:12" ht="18" customHeight="1" x14ac:dyDescent="0.15">
      <c r="A53" s="628" t="s">
        <v>122</v>
      </c>
      <c r="B53" s="628"/>
      <c r="C53" s="628"/>
      <c r="D53" s="32"/>
      <c r="E53" s="198"/>
      <c r="F53" s="468"/>
      <c r="G53" s="632" t="s">
        <v>363</v>
      </c>
      <c r="H53" s="632"/>
      <c r="I53" s="632"/>
      <c r="J53" s="632"/>
    </row>
    <row r="54" spans="1:12" ht="18" customHeight="1" x14ac:dyDescent="0.15">
      <c r="A54" s="608" t="s">
        <v>117</v>
      </c>
      <c r="B54" s="608"/>
      <c r="C54" s="608"/>
      <c r="D54" s="32"/>
      <c r="E54" s="198"/>
      <c r="F54" s="198"/>
      <c r="G54" s="629" t="s">
        <v>135</v>
      </c>
      <c r="H54" s="629"/>
      <c r="I54" s="629"/>
      <c r="J54" s="629"/>
    </row>
    <row r="55" spans="1:12" ht="18" customHeight="1" x14ac:dyDescent="0.15">
      <c r="A55" s="461"/>
      <c r="B55" s="461"/>
      <c r="C55" s="461"/>
      <c r="D55" s="32"/>
      <c r="E55" s="462"/>
      <c r="F55" s="462"/>
      <c r="G55" s="463"/>
      <c r="H55" s="463"/>
      <c r="I55" s="463"/>
      <c r="J55" s="463"/>
    </row>
    <row r="56" spans="1:12" ht="18" customHeight="1" x14ac:dyDescent="0.15">
      <c r="A56" s="497"/>
      <c r="B56" s="497"/>
      <c r="C56" s="497"/>
      <c r="D56" s="32"/>
      <c r="E56" s="499"/>
      <c r="F56" s="499"/>
      <c r="G56" s="500"/>
      <c r="H56" s="500"/>
      <c r="I56" s="500"/>
      <c r="J56" s="500"/>
    </row>
    <row r="57" spans="1:12" ht="34.5" customHeight="1" x14ac:dyDescent="0.15">
      <c r="A57" s="27"/>
      <c r="B57" s="30"/>
      <c r="C57" s="31"/>
      <c r="D57" s="32"/>
      <c r="E57" s="33"/>
      <c r="F57" s="34"/>
      <c r="G57" s="30"/>
      <c r="H57" s="234"/>
      <c r="I57" s="181"/>
      <c r="J57" s="181"/>
    </row>
    <row r="58" spans="1:12" ht="15.75" customHeight="1" x14ac:dyDescent="0.15">
      <c r="A58" s="27"/>
      <c r="B58" s="630" t="s">
        <v>119</v>
      </c>
      <c r="C58" s="630"/>
      <c r="D58" s="32"/>
      <c r="E58" s="33"/>
      <c r="F58" s="34"/>
      <c r="G58" s="624" t="s">
        <v>238</v>
      </c>
      <c r="H58" s="624"/>
      <c r="I58" s="624"/>
      <c r="J58" s="624"/>
    </row>
    <row r="59" spans="1:12" ht="15.75" customHeight="1" x14ac:dyDescent="0.15">
      <c r="A59" s="29"/>
      <c r="B59" s="631" t="s">
        <v>120</v>
      </c>
      <c r="C59" s="631"/>
      <c r="D59" s="35"/>
      <c r="E59" s="35"/>
      <c r="F59" s="35"/>
      <c r="G59" s="626" t="s">
        <v>239</v>
      </c>
      <c r="H59" s="626"/>
      <c r="I59" s="626"/>
      <c r="J59" s="626"/>
    </row>
    <row r="60" spans="1:12" ht="34.5" customHeight="1" x14ac:dyDescent="0.15">
      <c r="A60" s="26"/>
      <c r="C60" s="232"/>
      <c r="D60" s="627"/>
      <c r="E60" s="627"/>
      <c r="F60" s="627"/>
      <c r="G60" s="181"/>
      <c r="H60" s="235"/>
      <c r="I60" s="181"/>
      <c r="J60" s="181"/>
    </row>
    <row r="61" spans="1:12" ht="34.5" customHeight="1" x14ac:dyDescent="0.15">
      <c r="C61" s="622"/>
      <c r="D61" s="622"/>
      <c r="E61" s="622"/>
    </row>
    <row r="62" spans="1:12" ht="34.5" customHeight="1" x14ac:dyDescent="0.15"/>
    <row r="63" spans="1:12" ht="34.5" customHeight="1" x14ac:dyDescent="0.15"/>
    <row r="64" spans="1:12" ht="34.5" customHeight="1" x14ac:dyDescent="0.15"/>
    <row r="65" ht="34.5" customHeight="1" x14ac:dyDescent="0.15"/>
    <row r="66" ht="34.5" customHeight="1" x14ac:dyDescent="0.15"/>
    <row r="67" ht="34.5" customHeight="1" x14ac:dyDescent="0.15"/>
    <row r="68" ht="34.5" customHeight="1" x14ac:dyDescent="0.15"/>
    <row r="69" ht="34.5" customHeight="1" x14ac:dyDescent="0.15"/>
    <row r="70" ht="34.5" customHeight="1" x14ac:dyDescent="0.15"/>
    <row r="71" ht="34.5" customHeight="1" x14ac:dyDescent="0.15"/>
    <row r="72" ht="34.5" customHeight="1" x14ac:dyDescent="0.15"/>
    <row r="73" ht="34.5" customHeight="1" x14ac:dyDescent="0.15"/>
    <row r="74" ht="34.5" customHeight="1" x14ac:dyDescent="0.15"/>
  </sheetData>
  <sortState xmlns:xlrd2="http://schemas.microsoft.com/office/spreadsheetml/2017/richdata2" ref="B14:J55">
    <sortCondition ref="B14:B55"/>
  </sortState>
  <mergeCells count="19">
    <mergeCell ref="A1:J1"/>
    <mergeCell ref="A2:J2"/>
    <mergeCell ref="J10:J11"/>
    <mergeCell ref="D10:H10"/>
    <mergeCell ref="B10:B11"/>
    <mergeCell ref="C10:C11"/>
    <mergeCell ref="A10:A11"/>
    <mergeCell ref="G58:J58"/>
    <mergeCell ref="C61:E61"/>
    <mergeCell ref="I10:I11"/>
    <mergeCell ref="G59:J59"/>
    <mergeCell ref="D60:F60"/>
    <mergeCell ref="A53:C53"/>
    <mergeCell ref="G54:J54"/>
    <mergeCell ref="A54:C54"/>
    <mergeCell ref="B58:C58"/>
    <mergeCell ref="A51:C51"/>
    <mergeCell ref="B59:C59"/>
    <mergeCell ref="G53:J53"/>
  </mergeCells>
  <printOptions horizontalCentered="1"/>
  <pageMargins left="0.9055118110236221" right="0.23622047244094491" top="0.70866141732283472" bottom="0.74803149606299213" header="0.31496062992125984" footer="0.15748031496062992"/>
  <pageSetup paperSize="10000" scale="57" fitToHeight="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00000"/>
    <pageSetUpPr fitToPage="1"/>
  </sheetPr>
  <dimension ref="A1:JE87"/>
  <sheetViews>
    <sheetView topLeftCell="C1" zoomScale="85" zoomScaleNormal="85" workbookViewId="0">
      <selection activeCell="W6" sqref="W6"/>
    </sheetView>
  </sheetViews>
  <sheetFormatPr defaultColWidth="9.01171875" defaultRowHeight="15" x14ac:dyDescent="0.2"/>
  <cols>
    <col min="1" max="5" width="3.62890625" style="2" customWidth="1"/>
    <col min="6" max="6" width="25.55859375" style="308" customWidth="1"/>
    <col min="7" max="8" width="17.62109375" style="1" customWidth="1"/>
    <col min="9" max="9" width="14.2578125" style="1" customWidth="1"/>
    <col min="10" max="12" width="13.85546875" style="1" bestFit="1" customWidth="1"/>
    <col min="13" max="13" width="14.2578125" style="1" bestFit="1" customWidth="1"/>
    <col min="14" max="14" width="13.85546875" style="1" bestFit="1" customWidth="1"/>
    <col min="15" max="15" width="14.390625" style="1" customWidth="1"/>
    <col min="16" max="16" width="16.140625" style="1" customWidth="1"/>
    <col min="17" max="17" width="13.98828125" style="1" customWidth="1"/>
    <col min="18" max="18" width="15.6015625" style="1" bestFit="1" customWidth="1"/>
    <col min="19" max="19" width="13.98828125" style="1" customWidth="1"/>
    <col min="20" max="20" width="12.375" style="1" customWidth="1"/>
    <col min="21" max="21" width="13.85546875" style="1" bestFit="1" customWidth="1"/>
    <col min="22" max="22" width="18.4296875" style="1" customWidth="1"/>
    <col min="23" max="23" width="16.54296875" style="1" customWidth="1"/>
    <col min="24" max="24" width="12.5078125" style="1" bestFit="1" customWidth="1"/>
    <col min="25" max="25" width="9.01171875" style="1"/>
    <col min="26" max="26" width="13.85546875" style="1" customWidth="1"/>
    <col min="27" max="32" width="9.01171875" style="1"/>
    <col min="33" max="33" width="9.01171875" style="3"/>
    <col min="34" max="265" width="9.01171875" style="1"/>
    <col min="266" max="16384" width="9.01171875" style="4"/>
  </cols>
  <sheetData>
    <row r="1" spans="1:26" x14ac:dyDescent="0.2">
      <c r="O1" s="3"/>
    </row>
    <row r="3" spans="1:26" ht="51" x14ac:dyDescent="0.15">
      <c r="A3" s="180" t="s">
        <v>9</v>
      </c>
      <c r="B3" s="180"/>
      <c r="C3" s="180"/>
      <c r="D3" s="180"/>
      <c r="E3" s="180"/>
      <c r="F3" s="50" t="s">
        <v>2</v>
      </c>
      <c r="G3" s="251" t="s">
        <v>6</v>
      </c>
      <c r="H3" s="251" t="s">
        <v>251</v>
      </c>
      <c r="I3" s="251" t="s">
        <v>218</v>
      </c>
      <c r="J3" s="251" t="s">
        <v>219</v>
      </c>
      <c r="K3" s="251" t="s">
        <v>220</v>
      </c>
      <c r="L3" s="251" t="s">
        <v>221</v>
      </c>
      <c r="M3" s="251" t="s">
        <v>222</v>
      </c>
      <c r="N3" s="251" t="s">
        <v>223</v>
      </c>
      <c r="O3" s="251" t="s">
        <v>224</v>
      </c>
      <c r="P3" s="251" t="s">
        <v>225</v>
      </c>
      <c r="Q3" s="251" t="s">
        <v>226</v>
      </c>
      <c r="R3" s="251" t="s">
        <v>227</v>
      </c>
      <c r="S3" s="251" t="s">
        <v>228</v>
      </c>
      <c r="T3" s="251" t="s">
        <v>229</v>
      </c>
      <c r="U3" s="251" t="s">
        <v>230</v>
      </c>
      <c r="V3" s="251" t="s">
        <v>8</v>
      </c>
      <c r="Z3" s="457" t="s">
        <v>249</v>
      </c>
    </row>
    <row r="4" spans="1:26" x14ac:dyDescent="0.2">
      <c r="A4" s="39"/>
      <c r="B4" s="39"/>
      <c r="C4" s="39"/>
      <c r="D4" s="39"/>
      <c r="E4" s="39"/>
      <c r="F4" s="50" t="s">
        <v>134</v>
      </c>
      <c r="G4" s="252">
        <f>bku!G7</f>
        <v>0</v>
      </c>
      <c r="H4" s="252"/>
      <c r="I4" s="251"/>
      <c r="J4" s="251"/>
      <c r="K4" s="251"/>
      <c r="L4" s="251"/>
      <c r="M4" s="251"/>
      <c r="N4" s="251"/>
      <c r="O4" s="251"/>
      <c r="P4" s="251"/>
      <c r="Q4" s="251"/>
      <c r="R4" s="251"/>
      <c r="S4" s="251"/>
      <c r="T4" s="251"/>
      <c r="U4" s="251"/>
      <c r="V4" s="251"/>
      <c r="Z4" s="251"/>
    </row>
    <row r="5" spans="1:26" ht="26.25" x14ac:dyDescent="0.15">
      <c r="A5" s="39">
        <v>4</v>
      </c>
      <c r="B5" s="39">
        <v>1</v>
      </c>
      <c r="C5" s="39">
        <v>4</v>
      </c>
      <c r="D5" s="39"/>
      <c r="E5" s="39"/>
      <c r="F5" s="50" t="s">
        <v>73</v>
      </c>
      <c r="G5" s="253">
        <v>58329874</v>
      </c>
      <c r="H5" s="253">
        <v>58329874</v>
      </c>
      <c r="I5" s="251">
        <v>97641000</v>
      </c>
      <c r="J5" s="251">
        <v>103269300</v>
      </c>
      <c r="K5" s="251">
        <v>96590700</v>
      </c>
      <c r="L5" s="251">
        <v>96888600</v>
      </c>
      <c r="M5" s="251">
        <v>90020100</v>
      </c>
      <c r="N5" s="251">
        <v>95104500</v>
      </c>
      <c r="O5" s="251">
        <v>94751100</v>
      </c>
      <c r="P5" s="251">
        <v>94659900</v>
      </c>
      <c r="Q5" s="251">
        <v>91197600</v>
      </c>
      <c r="R5" s="251">
        <v>91135800</v>
      </c>
      <c r="S5" s="251"/>
      <c r="T5" s="251"/>
      <c r="U5" s="251"/>
      <c r="V5" s="251"/>
      <c r="Z5" s="251">
        <f>SUM(I5:N5)</f>
        <v>579514200</v>
      </c>
    </row>
    <row r="6" spans="1:26" ht="26.25" x14ac:dyDescent="0.15">
      <c r="A6" s="39">
        <v>4</v>
      </c>
      <c r="B6" s="39">
        <v>1</v>
      </c>
      <c r="C6" s="39">
        <v>4</v>
      </c>
      <c r="D6" s="39">
        <v>16</v>
      </c>
      <c r="E6" s="39"/>
      <c r="F6" s="50" t="s">
        <v>74</v>
      </c>
      <c r="G6" s="251">
        <f>G5</f>
        <v>58329874</v>
      </c>
      <c r="H6" s="253">
        <v>58329874</v>
      </c>
      <c r="I6" s="251"/>
      <c r="J6" s="251"/>
      <c r="K6" s="251"/>
      <c r="L6" s="251"/>
      <c r="M6" s="251"/>
      <c r="N6" s="251"/>
      <c r="O6" s="251"/>
      <c r="P6" s="251"/>
      <c r="Q6" s="251"/>
      <c r="R6" s="251"/>
      <c r="S6" s="251"/>
      <c r="T6" s="251"/>
      <c r="U6" s="251"/>
      <c r="V6" s="251"/>
      <c r="Z6" s="251"/>
    </row>
    <row r="7" spans="1:26" ht="26.25" x14ac:dyDescent="0.15">
      <c r="A7" s="39">
        <v>4</v>
      </c>
      <c r="B7" s="39">
        <v>1</v>
      </c>
      <c r="C7" s="39">
        <v>4</v>
      </c>
      <c r="D7" s="39">
        <v>16</v>
      </c>
      <c r="E7" s="41" t="s">
        <v>35</v>
      </c>
      <c r="F7" s="50" t="s">
        <v>75</v>
      </c>
      <c r="G7" s="251">
        <f>G6</f>
        <v>58329874</v>
      </c>
      <c r="H7" s="253">
        <v>58329874</v>
      </c>
      <c r="I7" s="251"/>
      <c r="J7" s="251"/>
      <c r="K7" s="251"/>
      <c r="L7" s="251"/>
      <c r="M7" s="251"/>
      <c r="N7" s="251"/>
      <c r="O7" s="251"/>
      <c r="P7" s="251"/>
      <c r="Q7" s="251"/>
      <c r="R7" s="251" t="s">
        <v>250</v>
      </c>
      <c r="S7" s="251"/>
      <c r="T7" s="251"/>
      <c r="U7" s="251"/>
      <c r="V7" s="251"/>
      <c r="Z7" s="251"/>
    </row>
    <row r="8" spans="1:26" x14ac:dyDescent="0.2">
      <c r="A8" s="39"/>
      <c r="B8" s="39"/>
      <c r="C8" s="39"/>
      <c r="D8" s="39"/>
      <c r="E8" s="39"/>
      <c r="F8" s="50" t="s">
        <v>61</v>
      </c>
      <c r="G8" s="251">
        <f>G4+G5</f>
        <v>58329874</v>
      </c>
      <c r="H8" s="253">
        <v>58329874</v>
      </c>
      <c r="I8" s="251">
        <f>I5+G5</f>
        <v>155970874</v>
      </c>
      <c r="J8" s="251">
        <f>I8+J5</f>
        <v>259240174</v>
      </c>
      <c r="K8" s="251">
        <f>J8+K5</f>
        <v>355830874</v>
      </c>
      <c r="L8" s="251">
        <f>K8+L5</f>
        <v>452719474</v>
      </c>
      <c r="M8" s="251">
        <f>L8+M5</f>
        <v>542739574</v>
      </c>
      <c r="N8" s="251">
        <f>M8+N5</f>
        <v>637844074</v>
      </c>
      <c r="O8" s="251">
        <f>O5+N8</f>
        <v>732595174</v>
      </c>
      <c r="P8" s="251">
        <f>O8+P5</f>
        <v>827255074</v>
      </c>
      <c r="Q8" s="251">
        <f>Q5+P8</f>
        <v>918452674</v>
      </c>
      <c r="R8" s="251">
        <f>R5+Q8</f>
        <v>1009588474</v>
      </c>
      <c r="S8" s="251"/>
      <c r="T8" s="251"/>
      <c r="U8" s="251"/>
      <c r="V8" s="251"/>
      <c r="Z8" s="251"/>
    </row>
    <row r="9" spans="1:26" x14ac:dyDescent="0.2">
      <c r="A9" s="39"/>
      <c r="B9" s="39"/>
      <c r="C9" s="39"/>
      <c r="D9" s="39"/>
      <c r="E9" s="39"/>
      <c r="F9" s="50"/>
      <c r="G9" s="251"/>
      <c r="H9" s="251"/>
      <c r="I9" s="251"/>
      <c r="J9" s="251"/>
      <c r="K9" s="251"/>
      <c r="L9" s="251"/>
      <c r="M9" s="251"/>
      <c r="N9" s="251"/>
      <c r="O9" s="251"/>
      <c r="P9" s="251"/>
      <c r="Q9" s="251"/>
      <c r="R9" s="251"/>
      <c r="S9" s="251"/>
      <c r="T9" s="251"/>
      <c r="U9" s="251"/>
      <c r="V9" s="251"/>
      <c r="Z9" s="251"/>
    </row>
    <row r="10" spans="1:26" x14ac:dyDescent="0.2">
      <c r="A10" s="42">
        <v>5</v>
      </c>
      <c r="B10" s="43">
        <v>2</v>
      </c>
      <c r="C10" s="43"/>
      <c r="D10" s="43"/>
      <c r="E10" s="44"/>
      <c r="F10" s="45" t="s">
        <v>31</v>
      </c>
      <c r="G10" s="254">
        <f>G11+G12+G13</f>
        <v>1296000000</v>
      </c>
      <c r="H10" s="254">
        <v>1187534674</v>
      </c>
      <c r="I10" s="254">
        <v>4137200</v>
      </c>
      <c r="J10" s="254">
        <v>67388900</v>
      </c>
      <c r="K10" s="254">
        <v>109861880</v>
      </c>
      <c r="L10" s="254">
        <v>115673620</v>
      </c>
      <c r="M10" s="254">
        <v>120504360</v>
      </c>
      <c r="N10" s="254">
        <v>77615660</v>
      </c>
      <c r="O10" s="254">
        <v>140450300</v>
      </c>
      <c r="P10" s="254">
        <v>60910110</v>
      </c>
      <c r="Q10" s="254">
        <v>60291670</v>
      </c>
      <c r="R10" s="254">
        <v>58085760</v>
      </c>
      <c r="S10" s="254"/>
      <c r="T10" s="254"/>
      <c r="U10" s="254">
        <f t="shared" ref="U10:U41" si="0">SUM(I10:T10)</f>
        <v>814919460</v>
      </c>
      <c r="V10" s="255">
        <f>H10-U10</f>
        <v>372615214</v>
      </c>
      <c r="W10" s="331">
        <f>U10/H10</f>
        <v>0.68622792903813767</v>
      </c>
      <c r="Z10" s="254"/>
    </row>
    <row r="11" spans="1:26" x14ac:dyDescent="0.2">
      <c r="A11" s="46">
        <v>5</v>
      </c>
      <c r="B11" s="47">
        <v>2</v>
      </c>
      <c r="C11" s="48">
        <v>1</v>
      </c>
      <c r="D11" s="47"/>
      <c r="E11" s="49"/>
      <c r="F11" s="50" t="s">
        <v>32</v>
      </c>
      <c r="G11" s="256">
        <f>G15</f>
        <v>777600000</v>
      </c>
      <c r="H11" s="256">
        <v>700106976</v>
      </c>
      <c r="I11" s="256">
        <v>0</v>
      </c>
      <c r="J11" s="256">
        <v>58584600</v>
      </c>
      <c r="K11" s="256">
        <v>61961580</v>
      </c>
      <c r="L11" s="256">
        <v>57954420</v>
      </c>
      <c r="M11" s="256">
        <v>58133160</v>
      </c>
      <c r="N11" s="256">
        <v>54012060</v>
      </c>
      <c r="O11" s="256">
        <v>57062700</v>
      </c>
      <c r="P11" s="256">
        <v>56850660</v>
      </c>
      <c r="Q11" s="256">
        <v>56795940</v>
      </c>
      <c r="R11" s="256">
        <v>54718560</v>
      </c>
      <c r="S11" s="442"/>
      <c r="T11" s="442"/>
      <c r="U11" s="256">
        <f t="shared" si="0"/>
        <v>516073680</v>
      </c>
      <c r="V11" s="255">
        <f t="shared" ref="V11:V74" si="1">H11-U11</f>
        <v>184033296</v>
      </c>
      <c r="W11" s="331">
        <f t="shared" ref="W11:W74" si="2">U11/H11</f>
        <v>0.73713546313813616</v>
      </c>
      <c r="X11" s="469"/>
      <c r="Z11" s="256">
        <f>J11+K11+L11+M11+N11</f>
        <v>290645820</v>
      </c>
    </row>
    <row r="12" spans="1:26" ht="26.25" x14ac:dyDescent="0.15">
      <c r="A12" s="51" t="s">
        <v>124</v>
      </c>
      <c r="B12" s="52" t="s">
        <v>95</v>
      </c>
      <c r="C12" s="52" t="s">
        <v>95</v>
      </c>
      <c r="D12" s="52"/>
      <c r="E12" s="52"/>
      <c r="F12" s="53" t="s">
        <v>40</v>
      </c>
      <c r="G12" s="256">
        <f>G19</f>
        <v>333450000</v>
      </c>
      <c r="H12" s="256">
        <v>281877698</v>
      </c>
      <c r="I12" s="256">
        <v>4137200</v>
      </c>
      <c r="J12" s="256">
        <v>8804300</v>
      </c>
      <c r="K12" s="256">
        <v>26300300</v>
      </c>
      <c r="L12" s="256">
        <v>35219200</v>
      </c>
      <c r="M12" s="256">
        <v>58147200</v>
      </c>
      <c r="N12" s="256">
        <f>3008700+2900</f>
        <v>3011600</v>
      </c>
      <c r="O12" s="256">
        <v>48187600</v>
      </c>
      <c r="P12" s="256">
        <v>4059450</v>
      </c>
      <c r="Q12" s="256">
        <v>3495730</v>
      </c>
      <c r="R12" s="256">
        <v>3367200</v>
      </c>
      <c r="S12" s="256"/>
      <c r="T12" s="256"/>
      <c r="U12" s="256">
        <f t="shared" si="0"/>
        <v>194729780</v>
      </c>
      <c r="V12" s="255">
        <f t="shared" si="1"/>
        <v>87147918</v>
      </c>
      <c r="W12" s="331">
        <f t="shared" si="2"/>
        <v>0.69083074461605687</v>
      </c>
      <c r="Z12" s="256">
        <f>I12+J12+K12+L12+M12+N12</f>
        <v>135619800</v>
      </c>
    </row>
    <row r="13" spans="1:26" x14ac:dyDescent="0.2">
      <c r="A13" s="51" t="s">
        <v>124</v>
      </c>
      <c r="B13" s="52" t="s">
        <v>95</v>
      </c>
      <c r="C13" s="52" t="s">
        <v>96</v>
      </c>
      <c r="D13" s="52"/>
      <c r="E13" s="52"/>
      <c r="F13" s="53" t="s">
        <v>86</v>
      </c>
      <c r="G13" s="256">
        <f>G60</f>
        <v>184950000</v>
      </c>
      <c r="H13" s="256">
        <v>205550000</v>
      </c>
      <c r="I13" s="256">
        <v>0</v>
      </c>
      <c r="J13" s="256">
        <v>0</v>
      </c>
      <c r="K13" s="256">
        <v>21600000</v>
      </c>
      <c r="L13" s="256">
        <v>22500000</v>
      </c>
      <c r="M13" s="256">
        <v>4224000</v>
      </c>
      <c r="N13" s="256">
        <v>20592000</v>
      </c>
      <c r="O13" s="256">
        <v>35200000</v>
      </c>
      <c r="P13" s="256">
        <v>0</v>
      </c>
      <c r="Q13" s="256">
        <v>0</v>
      </c>
      <c r="R13" s="256">
        <v>0</v>
      </c>
      <c r="S13" s="256"/>
      <c r="T13" s="256"/>
      <c r="U13" s="256">
        <f t="shared" si="0"/>
        <v>104116000</v>
      </c>
      <c r="V13" s="255">
        <f t="shared" si="1"/>
        <v>101434000</v>
      </c>
      <c r="W13" s="331">
        <f t="shared" si="2"/>
        <v>0.50652396010702994</v>
      </c>
      <c r="Z13" s="256">
        <f>K13+L13+M13+N13</f>
        <v>68916000</v>
      </c>
    </row>
    <row r="14" spans="1:26" x14ac:dyDescent="0.2">
      <c r="A14" s="51"/>
      <c r="B14" s="52"/>
      <c r="C14" s="52"/>
      <c r="D14" s="52"/>
      <c r="E14" s="52"/>
      <c r="F14" s="54"/>
      <c r="G14" s="258"/>
      <c r="H14" s="258"/>
      <c r="I14" s="258"/>
      <c r="J14" s="258"/>
      <c r="K14" s="258"/>
      <c r="L14" s="258"/>
      <c r="M14" s="258"/>
      <c r="N14" s="258"/>
      <c r="O14" s="258"/>
      <c r="P14" s="258"/>
      <c r="Q14" s="258"/>
      <c r="R14" s="258"/>
      <c r="S14" s="258"/>
      <c r="T14" s="258"/>
      <c r="U14" s="258">
        <f t="shared" si="0"/>
        <v>0</v>
      </c>
      <c r="V14" s="255">
        <f t="shared" si="1"/>
        <v>0</v>
      </c>
      <c r="W14" s="331" t="e">
        <f t="shared" si="2"/>
        <v>#DIV/0!</v>
      </c>
      <c r="Z14" s="258">
        <f>Z11+Z12+Z13</f>
        <v>495181620</v>
      </c>
    </row>
    <row r="15" spans="1:26" x14ac:dyDescent="0.2">
      <c r="A15" s="42">
        <v>5</v>
      </c>
      <c r="B15" s="55">
        <v>2</v>
      </c>
      <c r="C15" s="55">
        <v>1</v>
      </c>
      <c r="D15" s="55"/>
      <c r="E15" s="56"/>
      <c r="F15" s="57" t="s">
        <v>32</v>
      </c>
      <c r="G15" s="254">
        <f>G16</f>
        <v>777600000</v>
      </c>
      <c r="H15" s="254">
        <v>700106976</v>
      </c>
      <c r="I15" s="254">
        <v>0</v>
      </c>
      <c r="J15" s="254">
        <v>58584600</v>
      </c>
      <c r="K15" s="254">
        <v>61961580</v>
      </c>
      <c r="L15" s="254">
        <v>57954420</v>
      </c>
      <c r="M15" s="254">
        <v>58133160</v>
      </c>
      <c r="N15" s="254">
        <v>54012060</v>
      </c>
      <c r="O15" s="254">
        <v>57062700</v>
      </c>
      <c r="P15" s="254">
        <v>56850660</v>
      </c>
      <c r="Q15" s="254">
        <v>56795940</v>
      </c>
      <c r="R15" s="254">
        <v>54718560</v>
      </c>
      <c r="S15" s="254"/>
      <c r="T15" s="254"/>
      <c r="U15" s="254">
        <f t="shared" si="0"/>
        <v>516073680</v>
      </c>
      <c r="V15" s="255">
        <f t="shared" si="1"/>
        <v>184033296</v>
      </c>
      <c r="W15" s="331">
        <f t="shared" si="2"/>
        <v>0.73713546313813616</v>
      </c>
      <c r="Z15" s="254"/>
    </row>
    <row r="16" spans="1:26" ht="26.25" x14ac:dyDescent="0.15">
      <c r="A16" s="42">
        <v>5</v>
      </c>
      <c r="B16" s="55">
        <v>2</v>
      </c>
      <c r="C16" s="55">
        <v>1</v>
      </c>
      <c r="D16" s="55" t="s">
        <v>38</v>
      </c>
      <c r="E16" s="56" t="s">
        <v>33</v>
      </c>
      <c r="F16" s="57" t="s">
        <v>39</v>
      </c>
      <c r="G16" s="254">
        <f>G17</f>
        <v>777600000</v>
      </c>
      <c r="H16" s="254">
        <v>700106976</v>
      </c>
      <c r="I16" s="254">
        <v>0</v>
      </c>
      <c r="J16" s="254">
        <v>58584600</v>
      </c>
      <c r="K16" s="254">
        <v>61961580</v>
      </c>
      <c r="L16" s="254">
        <v>57954420</v>
      </c>
      <c r="M16" s="254">
        <v>58133160</v>
      </c>
      <c r="N16" s="254">
        <v>54012060</v>
      </c>
      <c r="O16" s="254">
        <v>57062700</v>
      </c>
      <c r="P16" s="254">
        <v>56850660</v>
      </c>
      <c r="Q16" s="254">
        <v>56795940</v>
      </c>
      <c r="R16" s="254">
        <v>54718560</v>
      </c>
      <c r="S16" s="254"/>
      <c r="T16" s="254"/>
      <c r="U16" s="254">
        <f t="shared" si="0"/>
        <v>516073680</v>
      </c>
      <c r="V16" s="255">
        <f t="shared" si="1"/>
        <v>184033296</v>
      </c>
      <c r="W16" s="331">
        <f t="shared" si="2"/>
        <v>0.73713546313813616</v>
      </c>
      <c r="Z16" s="254"/>
    </row>
    <row r="17" spans="1:265" ht="26.25" x14ac:dyDescent="0.15">
      <c r="A17" s="60">
        <v>5</v>
      </c>
      <c r="B17" s="65">
        <v>2</v>
      </c>
      <c r="C17" s="65">
        <v>1</v>
      </c>
      <c r="D17" s="65" t="s">
        <v>38</v>
      </c>
      <c r="E17" s="66" t="s">
        <v>33</v>
      </c>
      <c r="F17" s="67" t="s">
        <v>187</v>
      </c>
      <c r="G17" s="259">
        <v>777600000</v>
      </c>
      <c r="H17" s="442">
        <v>700106976</v>
      </c>
      <c r="I17" s="259">
        <v>0</v>
      </c>
      <c r="J17" s="259">
        <v>58584600</v>
      </c>
      <c r="K17" s="259">
        <v>61961580</v>
      </c>
      <c r="L17" s="259">
        <v>57954420</v>
      </c>
      <c r="M17" s="259">
        <v>58133160</v>
      </c>
      <c r="N17" s="259">
        <v>54012060</v>
      </c>
      <c r="O17" s="259">
        <v>57062700</v>
      </c>
      <c r="P17" s="259">
        <v>56850660</v>
      </c>
      <c r="Q17" s="259">
        <v>56795940</v>
      </c>
      <c r="R17" s="259">
        <v>54718560</v>
      </c>
      <c r="S17" s="259"/>
      <c r="T17" s="259"/>
      <c r="U17" s="259">
        <f t="shared" si="0"/>
        <v>516073680</v>
      </c>
      <c r="V17" s="255">
        <f t="shared" si="1"/>
        <v>184033296</v>
      </c>
      <c r="W17" s="331">
        <f t="shared" si="2"/>
        <v>0.73713546313813616</v>
      </c>
      <c r="Z17" s="259">
        <f>J17+K17+L17+M17+N17</f>
        <v>290645820</v>
      </c>
    </row>
    <row r="18" spans="1:265" x14ac:dyDescent="0.2">
      <c r="A18" s="60"/>
      <c r="B18" s="65"/>
      <c r="C18" s="65"/>
      <c r="D18" s="65"/>
      <c r="E18" s="66"/>
      <c r="F18" s="67"/>
      <c r="G18" s="259"/>
      <c r="H18" s="259"/>
      <c r="I18" s="259"/>
      <c r="J18" s="259"/>
      <c r="K18" s="259"/>
      <c r="L18" s="259"/>
      <c r="M18" s="259"/>
      <c r="N18" s="259"/>
      <c r="O18" s="259"/>
      <c r="P18" s="259"/>
      <c r="Q18" s="259"/>
      <c r="R18" s="259"/>
      <c r="S18" s="259"/>
      <c r="T18" s="259"/>
      <c r="U18" s="259">
        <f t="shared" si="0"/>
        <v>0</v>
      </c>
      <c r="V18" s="255">
        <f t="shared" si="1"/>
        <v>0</v>
      </c>
      <c r="W18" s="331" t="e">
        <f t="shared" si="2"/>
        <v>#DIV/0!</v>
      </c>
      <c r="Z18" s="259"/>
    </row>
    <row r="19" spans="1:265" ht="26.25" x14ac:dyDescent="0.15">
      <c r="A19" s="86" t="s">
        <v>124</v>
      </c>
      <c r="B19" s="193" t="s">
        <v>95</v>
      </c>
      <c r="C19" s="193" t="s">
        <v>95</v>
      </c>
      <c r="D19" s="193"/>
      <c r="E19" s="69"/>
      <c r="F19" s="194" t="s">
        <v>40</v>
      </c>
      <c r="G19" s="261">
        <f>G20+G28+G30+G34+G37+G40+G42+G44+G46+G48+G52+G54+G57</f>
        <v>333450000</v>
      </c>
      <c r="H19" s="261">
        <v>281877698</v>
      </c>
      <c r="I19" s="261">
        <v>4137200</v>
      </c>
      <c r="J19" s="261">
        <v>8804300</v>
      </c>
      <c r="K19" s="261">
        <v>26300300</v>
      </c>
      <c r="L19" s="261">
        <v>35219200</v>
      </c>
      <c r="M19" s="261">
        <v>58147200</v>
      </c>
      <c r="N19" s="261">
        <v>3011600</v>
      </c>
      <c r="O19" s="261">
        <v>48187600</v>
      </c>
      <c r="P19" s="261">
        <v>4059450</v>
      </c>
      <c r="Q19" s="261">
        <v>3495730</v>
      </c>
      <c r="R19" s="261">
        <v>3367200</v>
      </c>
      <c r="S19" s="261"/>
      <c r="T19" s="261"/>
      <c r="U19" s="261">
        <f t="shared" si="0"/>
        <v>194729780</v>
      </c>
      <c r="V19" s="255">
        <f t="shared" si="1"/>
        <v>87147918</v>
      </c>
      <c r="W19" s="331">
        <f t="shared" si="2"/>
        <v>0.69083074461605687</v>
      </c>
      <c r="Z19" s="261">
        <f t="shared" ref="Z19:Z50" si="3">I19+J19+K19+L19+M19+N19</f>
        <v>135619800</v>
      </c>
    </row>
    <row r="20" spans="1:265" x14ac:dyDescent="0.2">
      <c r="A20" s="68" t="s">
        <v>124</v>
      </c>
      <c r="B20" s="69" t="s">
        <v>95</v>
      </c>
      <c r="C20" s="69" t="s">
        <v>95</v>
      </c>
      <c r="D20" s="69" t="s">
        <v>33</v>
      </c>
      <c r="E20" s="69"/>
      <c r="F20" s="71" t="s">
        <v>138</v>
      </c>
      <c r="G20" s="261">
        <f>SUM(G21:G27)</f>
        <v>147098800</v>
      </c>
      <c r="H20" s="261">
        <v>135785898</v>
      </c>
      <c r="I20" s="261">
        <v>900000</v>
      </c>
      <c r="J20" s="261">
        <v>4530000</v>
      </c>
      <c r="K20" s="261">
        <v>4802500</v>
      </c>
      <c r="L20" s="261">
        <v>27735000</v>
      </c>
      <c r="M20" s="261">
        <v>15000000</v>
      </c>
      <c r="N20" s="261">
        <v>0</v>
      </c>
      <c r="O20" s="261">
        <v>39292000</v>
      </c>
      <c r="P20" s="261">
        <v>0</v>
      </c>
      <c r="Q20" s="261">
        <v>0</v>
      </c>
      <c r="R20" s="261">
        <v>0</v>
      </c>
      <c r="S20" s="261"/>
      <c r="T20" s="261"/>
      <c r="U20" s="261">
        <f t="shared" si="0"/>
        <v>92259500</v>
      </c>
      <c r="V20" s="255">
        <f t="shared" si="1"/>
        <v>43526398</v>
      </c>
      <c r="W20" s="331">
        <f t="shared" si="2"/>
        <v>0.67944831796892491</v>
      </c>
      <c r="Z20" s="261">
        <f t="shared" si="3"/>
        <v>52967500</v>
      </c>
    </row>
    <row r="21" spans="1:265" ht="26.25" x14ac:dyDescent="0.15">
      <c r="A21" s="39" t="s">
        <v>124</v>
      </c>
      <c r="B21" s="66" t="s">
        <v>95</v>
      </c>
      <c r="C21" s="66" t="s">
        <v>95</v>
      </c>
      <c r="D21" s="66" t="s">
        <v>33</v>
      </c>
      <c r="E21" s="66" t="s">
        <v>33</v>
      </c>
      <c r="F21" s="94" t="s">
        <v>139</v>
      </c>
      <c r="G21" s="259">
        <v>25597800</v>
      </c>
      <c r="H21" s="259">
        <f>G21</f>
        <v>25597800</v>
      </c>
      <c r="I21" s="263">
        <v>0</v>
      </c>
      <c r="J21" s="263">
        <v>0</v>
      </c>
      <c r="K21" s="263">
        <v>0</v>
      </c>
      <c r="L21" s="263">
        <v>25345000</v>
      </c>
      <c r="M21" s="263">
        <v>0</v>
      </c>
      <c r="N21" s="263">
        <v>0</v>
      </c>
      <c r="O21" s="263">
        <v>0</v>
      </c>
      <c r="P21" s="263">
        <v>0</v>
      </c>
      <c r="Q21" s="263">
        <v>0</v>
      </c>
      <c r="R21" s="263">
        <v>0</v>
      </c>
      <c r="S21" s="263"/>
      <c r="T21" s="263"/>
      <c r="U21" s="263">
        <f t="shared" si="0"/>
        <v>25345000</v>
      </c>
      <c r="V21" s="255">
        <f t="shared" si="1"/>
        <v>252800</v>
      </c>
      <c r="W21" s="331">
        <f t="shared" si="2"/>
        <v>0.9901241512942518</v>
      </c>
      <c r="Z21" s="261">
        <f t="shared" si="3"/>
        <v>25345000</v>
      </c>
    </row>
    <row r="22" spans="1:265" ht="39" x14ac:dyDescent="0.15">
      <c r="A22" s="72" t="s">
        <v>124</v>
      </c>
      <c r="B22" s="73" t="s">
        <v>95</v>
      </c>
      <c r="C22" s="73" t="s">
        <v>95</v>
      </c>
      <c r="D22" s="73" t="s">
        <v>33</v>
      </c>
      <c r="E22" s="74" t="s">
        <v>35</v>
      </c>
      <c r="F22" s="75" t="s">
        <v>140</v>
      </c>
      <c r="G22" s="264">
        <v>2390000</v>
      </c>
      <c r="H22" s="264">
        <f>G22</f>
        <v>2390000</v>
      </c>
      <c r="I22" s="264">
        <v>0</v>
      </c>
      <c r="J22" s="264">
        <v>0</v>
      </c>
      <c r="K22" s="264">
        <v>0</v>
      </c>
      <c r="L22" s="264">
        <v>2390000</v>
      </c>
      <c r="M22" s="264">
        <v>0</v>
      </c>
      <c r="N22" s="264">
        <v>0</v>
      </c>
      <c r="O22" s="264">
        <v>0</v>
      </c>
      <c r="P22" s="264">
        <v>0</v>
      </c>
      <c r="Q22" s="264">
        <v>0</v>
      </c>
      <c r="R22" s="264">
        <v>0</v>
      </c>
      <c r="S22" s="264"/>
      <c r="T22" s="264"/>
      <c r="U22" s="264">
        <f t="shared" si="0"/>
        <v>2390000</v>
      </c>
      <c r="V22" s="255">
        <f t="shared" si="1"/>
        <v>0</v>
      </c>
      <c r="W22" s="331">
        <f t="shared" si="2"/>
        <v>1</v>
      </c>
      <c r="Z22" s="261">
        <f t="shared" si="3"/>
        <v>2390000</v>
      </c>
    </row>
    <row r="23" spans="1:265" ht="26.25" x14ac:dyDescent="0.15">
      <c r="A23" s="72" t="s">
        <v>124</v>
      </c>
      <c r="B23" s="73" t="s">
        <v>95</v>
      </c>
      <c r="C23" s="73" t="s">
        <v>95</v>
      </c>
      <c r="D23" s="73" t="s">
        <v>33</v>
      </c>
      <c r="E23" s="73" t="s">
        <v>41</v>
      </c>
      <c r="F23" s="75" t="s">
        <v>87</v>
      </c>
      <c r="G23" s="265">
        <v>900000</v>
      </c>
      <c r="H23" s="265">
        <f>G23</f>
        <v>900000</v>
      </c>
      <c r="I23" s="265">
        <v>900000</v>
      </c>
      <c r="J23" s="265">
        <v>0</v>
      </c>
      <c r="K23" s="265">
        <v>0</v>
      </c>
      <c r="L23" s="265">
        <v>0</v>
      </c>
      <c r="M23" s="265">
        <v>0</v>
      </c>
      <c r="N23" s="265">
        <v>0</v>
      </c>
      <c r="O23" s="265">
        <v>0</v>
      </c>
      <c r="P23" s="265">
        <v>0</v>
      </c>
      <c r="Q23" s="265">
        <v>0</v>
      </c>
      <c r="R23" s="265">
        <v>0</v>
      </c>
      <c r="S23" s="265"/>
      <c r="T23" s="265"/>
      <c r="U23" s="265">
        <f t="shared" si="0"/>
        <v>900000</v>
      </c>
      <c r="V23" s="255">
        <f t="shared" si="1"/>
        <v>0</v>
      </c>
      <c r="W23" s="331">
        <f t="shared" si="2"/>
        <v>1</v>
      </c>
      <c r="Z23" s="261">
        <f t="shared" si="3"/>
        <v>900000</v>
      </c>
    </row>
    <row r="24" spans="1:265" ht="39" x14ac:dyDescent="0.15">
      <c r="A24" s="72" t="s">
        <v>124</v>
      </c>
      <c r="B24" s="73" t="s">
        <v>95</v>
      </c>
      <c r="C24" s="73" t="s">
        <v>95</v>
      </c>
      <c r="D24" s="73" t="s">
        <v>33</v>
      </c>
      <c r="E24" s="73" t="s">
        <v>36</v>
      </c>
      <c r="F24" s="76" t="s">
        <v>141</v>
      </c>
      <c r="G24" s="265">
        <v>1811000</v>
      </c>
      <c r="H24" s="265">
        <f>G24</f>
        <v>1811000</v>
      </c>
      <c r="I24" s="265">
        <v>0</v>
      </c>
      <c r="J24" s="265">
        <v>1530000</v>
      </c>
      <c r="K24" s="265">
        <v>0</v>
      </c>
      <c r="L24" s="265">
        <v>0</v>
      </c>
      <c r="M24" s="265">
        <v>0</v>
      </c>
      <c r="N24" s="265">
        <v>0</v>
      </c>
      <c r="O24" s="265">
        <v>0</v>
      </c>
      <c r="P24" s="265">
        <v>0</v>
      </c>
      <c r="Q24" s="265">
        <v>0</v>
      </c>
      <c r="R24" s="265">
        <v>0</v>
      </c>
      <c r="S24" s="265"/>
      <c r="T24" s="265"/>
      <c r="U24" s="265">
        <f t="shared" si="0"/>
        <v>1530000</v>
      </c>
      <c r="V24" s="255">
        <f t="shared" si="1"/>
        <v>281000</v>
      </c>
      <c r="W24" s="331">
        <f t="shared" si="2"/>
        <v>0.84483710657095523</v>
      </c>
      <c r="Z24" s="261">
        <f t="shared" si="3"/>
        <v>1530000</v>
      </c>
    </row>
    <row r="25" spans="1:265" ht="26.25" x14ac:dyDescent="0.15">
      <c r="A25" s="72">
        <v>5</v>
      </c>
      <c r="B25" s="73">
        <v>2</v>
      </c>
      <c r="C25" s="73">
        <v>2</v>
      </c>
      <c r="D25" s="73" t="s">
        <v>33</v>
      </c>
      <c r="E25" s="77" t="s">
        <v>132</v>
      </c>
      <c r="F25" s="188" t="s">
        <v>142</v>
      </c>
      <c r="G25" s="265">
        <v>750000</v>
      </c>
      <c r="H25" s="265">
        <v>0</v>
      </c>
      <c r="I25" s="265">
        <v>0</v>
      </c>
      <c r="J25" s="265">
        <v>0</v>
      </c>
      <c r="K25" s="265">
        <v>0</v>
      </c>
      <c r="L25" s="265">
        <v>0</v>
      </c>
      <c r="M25" s="265">
        <v>0</v>
      </c>
      <c r="N25" s="265">
        <v>0</v>
      </c>
      <c r="O25" s="265">
        <v>0</v>
      </c>
      <c r="P25" s="265">
        <v>0</v>
      </c>
      <c r="Q25" s="265">
        <v>0</v>
      </c>
      <c r="R25" s="265">
        <v>0</v>
      </c>
      <c r="S25" s="265"/>
      <c r="T25" s="265"/>
      <c r="U25" s="265">
        <f t="shared" si="0"/>
        <v>0</v>
      </c>
      <c r="V25" s="255">
        <f t="shared" si="1"/>
        <v>0</v>
      </c>
      <c r="W25" s="331" t="e">
        <f t="shared" si="2"/>
        <v>#DIV/0!</v>
      </c>
      <c r="Z25" s="261">
        <f t="shared" si="3"/>
        <v>0</v>
      </c>
    </row>
    <row r="26" spans="1:265" s="510" customFormat="1" x14ac:dyDescent="0.2">
      <c r="A26" s="502">
        <v>5</v>
      </c>
      <c r="B26" s="503">
        <v>2</v>
      </c>
      <c r="C26" s="503">
        <v>2</v>
      </c>
      <c r="D26" s="503" t="s">
        <v>33</v>
      </c>
      <c r="E26" s="504">
        <v>11</v>
      </c>
      <c r="F26" s="505" t="s">
        <v>88</v>
      </c>
      <c r="G26" s="441">
        <v>99400000</v>
      </c>
      <c r="H26" s="441">
        <v>88837098</v>
      </c>
      <c r="I26" s="441">
        <v>0</v>
      </c>
      <c r="J26" s="441">
        <v>3000000</v>
      </c>
      <c r="K26" s="441">
        <v>4802500</v>
      </c>
      <c r="L26" s="441">
        <v>0</v>
      </c>
      <c r="M26" s="441">
        <v>0</v>
      </c>
      <c r="N26" s="441">
        <v>0</v>
      </c>
      <c r="O26" s="441">
        <v>39292000</v>
      </c>
      <c r="P26" s="441">
        <v>0</v>
      </c>
      <c r="Q26" s="441">
        <v>0</v>
      </c>
      <c r="R26" s="441"/>
      <c r="S26" s="441"/>
      <c r="T26" s="441"/>
      <c r="U26" s="441">
        <f t="shared" si="0"/>
        <v>47094500</v>
      </c>
      <c r="V26" s="506">
        <f t="shared" si="1"/>
        <v>41742598</v>
      </c>
      <c r="W26" s="507">
        <f t="shared" si="2"/>
        <v>0.53012199925756243</v>
      </c>
      <c r="X26" s="508"/>
      <c r="Y26" s="508"/>
      <c r="Z26" s="442">
        <f t="shared" si="3"/>
        <v>7802500</v>
      </c>
      <c r="AA26" s="508"/>
      <c r="AB26" s="508"/>
      <c r="AC26" s="508"/>
      <c r="AD26" s="508"/>
      <c r="AE26" s="508"/>
      <c r="AF26" s="508"/>
      <c r="AG26" s="509"/>
      <c r="AH26" s="508"/>
      <c r="AI26" s="508"/>
      <c r="AJ26" s="508"/>
      <c r="AK26" s="508"/>
      <c r="AL26" s="508"/>
      <c r="AM26" s="508"/>
      <c r="AN26" s="508"/>
      <c r="AO26" s="508"/>
      <c r="AP26" s="508"/>
      <c r="AQ26" s="508"/>
      <c r="AR26" s="508"/>
      <c r="AS26" s="508"/>
      <c r="AT26" s="508"/>
      <c r="AU26" s="508"/>
      <c r="AV26" s="508"/>
      <c r="AW26" s="508"/>
      <c r="AX26" s="508"/>
      <c r="AY26" s="508"/>
      <c r="AZ26" s="508"/>
      <c r="BA26" s="508"/>
      <c r="BB26" s="508"/>
      <c r="BC26" s="508"/>
      <c r="BD26" s="508"/>
      <c r="BE26" s="508"/>
      <c r="BF26" s="508"/>
      <c r="BG26" s="508"/>
      <c r="BH26" s="508"/>
      <c r="BI26" s="508"/>
      <c r="BJ26" s="508"/>
      <c r="BK26" s="508"/>
      <c r="BL26" s="508"/>
      <c r="BM26" s="508"/>
      <c r="BN26" s="508"/>
      <c r="BO26" s="508"/>
      <c r="BP26" s="508"/>
      <c r="BQ26" s="508"/>
      <c r="BR26" s="508"/>
      <c r="BS26" s="508"/>
      <c r="BT26" s="508"/>
      <c r="BU26" s="508"/>
      <c r="BV26" s="508"/>
      <c r="BW26" s="508"/>
      <c r="BX26" s="508"/>
      <c r="BY26" s="508"/>
      <c r="BZ26" s="508"/>
      <c r="CA26" s="508"/>
      <c r="CB26" s="508"/>
      <c r="CC26" s="508"/>
      <c r="CD26" s="508"/>
      <c r="CE26" s="508"/>
      <c r="CF26" s="508"/>
      <c r="CG26" s="508"/>
      <c r="CH26" s="508"/>
      <c r="CI26" s="508"/>
      <c r="CJ26" s="508"/>
      <c r="CK26" s="508"/>
      <c r="CL26" s="508"/>
      <c r="CM26" s="508"/>
      <c r="CN26" s="508"/>
      <c r="CO26" s="508"/>
      <c r="CP26" s="508"/>
      <c r="CQ26" s="508"/>
      <c r="CR26" s="508"/>
      <c r="CS26" s="508"/>
      <c r="CT26" s="508"/>
      <c r="CU26" s="508"/>
      <c r="CV26" s="508"/>
      <c r="CW26" s="508"/>
      <c r="CX26" s="508"/>
      <c r="CY26" s="508"/>
      <c r="CZ26" s="508"/>
      <c r="DA26" s="508"/>
      <c r="DB26" s="508"/>
      <c r="DC26" s="508"/>
      <c r="DD26" s="508"/>
      <c r="DE26" s="508"/>
      <c r="DF26" s="508"/>
      <c r="DG26" s="508"/>
      <c r="DH26" s="508"/>
      <c r="DI26" s="508"/>
      <c r="DJ26" s="508"/>
      <c r="DK26" s="508"/>
      <c r="DL26" s="508"/>
      <c r="DM26" s="508"/>
      <c r="DN26" s="508"/>
      <c r="DO26" s="508"/>
      <c r="DP26" s="508"/>
      <c r="DQ26" s="508"/>
      <c r="DR26" s="508"/>
      <c r="DS26" s="508"/>
      <c r="DT26" s="508"/>
      <c r="DU26" s="508"/>
      <c r="DV26" s="508"/>
      <c r="DW26" s="508"/>
      <c r="DX26" s="508"/>
      <c r="DY26" s="508"/>
      <c r="DZ26" s="508"/>
      <c r="EA26" s="508"/>
      <c r="EB26" s="508"/>
      <c r="EC26" s="508"/>
      <c r="ED26" s="508"/>
      <c r="EE26" s="508"/>
      <c r="EF26" s="508"/>
      <c r="EG26" s="508"/>
      <c r="EH26" s="508"/>
      <c r="EI26" s="508"/>
      <c r="EJ26" s="508"/>
      <c r="EK26" s="508"/>
      <c r="EL26" s="508"/>
      <c r="EM26" s="508"/>
      <c r="EN26" s="508"/>
      <c r="EO26" s="508"/>
      <c r="EP26" s="508"/>
      <c r="EQ26" s="508"/>
      <c r="ER26" s="508"/>
      <c r="ES26" s="508"/>
      <c r="ET26" s="508"/>
      <c r="EU26" s="508"/>
      <c r="EV26" s="508"/>
      <c r="EW26" s="508"/>
      <c r="EX26" s="508"/>
      <c r="EY26" s="508"/>
      <c r="EZ26" s="508"/>
      <c r="FA26" s="508"/>
      <c r="FB26" s="508"/>
      <c r="FC26" s="508"/>
      <c r="FD26" s="508"/>
      <c r="FE26" s="508"/>
      <c r="FF26" s="508"/>
      <c r="FG26" s="508"/>
      <c r="FH26" s="508"/>
      <c r="FI26" s="508"/>
      <c r="FJ26" s="508"/>
      <c r="FK26" s="508"/>
      <c r="FL26" s="508"/>
      <c r="FM26" s="508"/>
      <c r="FN26" s="508"/>
      <c r="FO26" s="508"/>
      <c r="FP26" s="508"/>
      <c r="FQ26" s="508"/>
      <c r="FR26" s="508"/>
      <c r="FS26" s="508"/>
      <c r="FT26" s="508"/>
      <c r="FU26" s="508"/>
      <c r="FV26" s="508"/>
      <c r="FW26" s="508"/>
      <c r="FX26" s="508"/>
      <c r="FY26" s="508"/>
      <c r="FZ26" s="508"/>
      <c r="GA26" s="508"/>
      <c r="GB26" s="508"/>
      <c r="GC26" s="508"/>
      <c r="GD26" s="508"/>
      <c r="GE26" s="508"/>
      <c r="GF26" s="508"/>
      <c r="GG26" s="508"/>
      <c r="GH26" s="508"/>
      <c r="GI26" s="508"/>
      <c r="GJ26" s="508"/>
      <c r="GK26" s="508"/>
      <c r="GL26" s="508"/>
      <c r="GM26" s="508"/>
      <c r="GN26" s="508"/>
      <c r="GO26" s="508"/>
      <c r="GP26" s="508"/>
      <c r="GQ26" s="508"/>
      <c r="GR26" s="508"/>
      <c r="GS26" s="508"/>
      <c r="GT26" s="508"/>
      <c r="GU26" s="508"/>
      <c r="GV26" s="508"/>
      <c r="GW26" s="508"/>
      <c r="GX26" s="508"/>
      <c r="GY26" s="508"/>
      <c r="GZ26" s="508"/>
      <c r="HA26" s="508"/>
      <c r="HB26" s="508"/>
      <c r="HC26" s="508"/>
      <c r="HD26" s="508"/>
      <c r="HE26" s="508"/>
      <c r="HF26" s="508"/>
      <c r="HG26" s="508"/>
      <c r="HH26" s="508"/>
      <c r="HI26" s="508"/>
      <c r="HJ26" s="508"/>
      <c r="HK26" s="508"/>
      <c r="HL26" s="508"/>
      <c r="HM26" s="508"/>
      <c r="HN26" s="508"/>
      <c r="HO26" s="508"/>
      <c r="HP26" s="508"/>
      <c r="HQ26" s="508"/>
      <c r="HR26" s="508"/>
      <c r="HS26" s="508"/>
      <c r="HT26" s="508"/>
      <c r="HU26" s="508"/>
      <c r="HV26" s="508"/>
      <c r="HW26" s="508"/>
      <c r="HX26" s="508"/>
      <c r="HY26" s="508"/>
      <c r="HZ26" s="508"/>
      <c r="IA26" s="508"/>
      <c r="IB26" s="508"/>
      <c r="IC26" s="508"/>
      <c r="ID26" s="508"/>
      <c r="IE26" s="508"/>
      <c r="IF26" s="508"/>
      <c r="IG26" s="508"/>
      <c r="IH26" s="508"/>
      <c r="II26" s="508"/>
      <c r="IJ26" s="508"/>
      <c r="IK26" s="508"/>
      <c r="IL26" s="508"/>
      <c r="IM26" s="508"/>
      <c r="IN26" s="508"/>
      <c r="IO26" s="508"/>
      <c r="IP26" s="508"/>
      <c r="IQ26" s="508"/>
      <c r="IR26" s="508"/>
      <c r="IS26" s="508"/>
      <c r="IT26" s="508"/>
      <c r="IU26" s="508"/>
      <c r="IV26" s="508"/>
      <c r="IW26" s="508"/>
      <c r="IX26" s="508"/>
      <c r="IY26" s="508"/>
      <c r="IZ26" s="508"/>
      <c r="JA26" s="508"/>
      <c r="JB26" s="508"/>
      <c r="JC26" s="508"/>
      <c r="JD26" s="508"/>
      <c r="JE26" s="508"/>
    </row>
    <row r="27" spans="1:265" ht="26.25" x14ac:dyDescent="0.15">
      <c r="A27" s="78">
        <v>5</v>
      </c>
      <c r="B27" s="83">
        <v>2</v>
      </c>
      <c r="C27" s="83">
        <v>2</v>
      </c>
      <c r="D27" s="84" t="s">
        <v>33</v>
      </c>
      <c r="E27" s="77">
        <v>16</v>
      </c>
      <c r="F27" s="187" t="s">
        <v>92</v>
      </c>
      <c r="G27" s="265">
        <v>16250000</v>
      </c>
      <c r="H27" s="265">
        <f>G27</f>
        <v>16250000</v>
      </c>
      <c r="I27" s="266">
        <v>0</v>
      </c>
      <c r="J27" s="266">
        <v>0</v>
      </c>
      <c r="K27" s="266">
        <v>0</v>
      </c>
      <c r="L27" s="266">
        <v>0</v>
      </c>
      <c r="M27" s="266">
        <v>15000000</v>
      </c>
      <c r="N27" s="266"/>
      <c r="O27" s="266">
        <v>0</v>
      </c>
      <c r="P27" s="266">
        <v>0</v>
      </c>
      <c r="Q27" s="266">
        <v>0</v>
      </c>
      <c r="R27" s="266">
        <v>0</v>
      </c>
      <c r="S27" s="266"/>
      <c r="T27" s="266"/>
      <c r="U27" s="266">
        <f t="shared" si="0"/>
        <v>15000000</v>
      </c>
      <c r="V27" s="255">
        <f t="shared" si="1"/>
        <v>1250000</v>
      </c>
      <c r="W27" s="331">
        <f t="shared" si="2"/>
        <v>0.92307692307692313</v>
      </c>
      <c r="Z27" s="261">
        <f t="shared" si="3"/>
        <v>15000000</v>
      </c>
    </row>
    <row r="28" spans="1:265" x14ac:dyDescent="0.2">
      <c r="A28" s="86">
        <v>5</v>
      </c>
      <c r="B28" s="87">
        <v>2</v>
      </c>
      <c r="C28" s="87">
        <v>2</v>
      </c>
      <c r="D28" s="88" t="s">
        <v>34</v>
      </c>
      <c r="E28" s="89"/>
      <c r="F28" s="164" t="s">
        <v>154</v>
      </c>
      <c r="G28" s="261">
        <f>G29</f>
        <v>6600000</v>
      </c>
      <c r="H28" s="261">
        <v>5000000</v>
      </c>
      <c r="I28" s="261">
        <v>450000</v>
      </c>
      <c r="J28" s="261">
        <v>550000</v>
      </c>
      <c r="K28" s="261">
        <v>490000</v>
      </c>
      <c r="L28" s="261">
        <v>200000</v>
      </c>
      <c r="M28" s="261">
        <v>0</v>
      </c>
      <c r="N28" s="261">
        <v>390000</v>
      </c>
      <c r="O28" s="261">
        <v>370000</v>
      </c>
      <c r="P28" s="261">
        <v>370000</v>
      </c>
      <c r="Q28" s="261">
        <v>370000</v>
      </c>
      <c r="R28" s="261">
        <v>390000</v>
      </c>
      <c r="S28" s="261"/>
      <c r="T28" s="261"/>
      <c r="U28" s="261">
        <f t="shared" si="0"/>
        <v>3580000</v>
      </c>
      <c r="V28" s="255">
        <f t="shared" si="1"/>
        <v>1420000</v>
      </c>
      <c r="W28" s="331">
        <f t="shared" si="2"/>
        <v>0.71599999999999997</v>
      </c>
      <c r="Z28" s="261">
        <f t="shared" si="3"/>
        <v>2080000</v>
      </c>
    </row>
    <row r="29" spans="1:265" ht="26.25" x14ac:dyDescent="0.15">
      <c r="A29" s="39">
        <v>5</v>
      </c>
      <c r="B29" s="66">
        <v>2</v>
      </c>
      <c r="C29" s="66">
        <v>2</v>
      </c>
      <c r="D29" s="91" t="s">
        <v>34</v>
      </c>
      <c r="E29" s="91" t="s">
        <v>37</v>
      </c>
      <c r="F29" s="94" t="s">
        <v>89</v>
      </c>
      <c r="G29" s="259">
        <v>6600000</v>
      </c>
      <c r="H29" s="259">
        <v>5000000</v>
      </c>
      <c r="I29" s="259">
        <v>450000</v>
      </c>
      <c r="J29" s="259">
        <v>550000</v>
      </c>
      <c r="K29" s="259">
        <v>490000</v>
      </c>
      <c r="L29" s="259">
        <v>200000</v>
      </c>
      <c r="M29" s="259">
        <v>0</v>
      </c>
      <c r="N29" s="259">
        <v>390000</v>
      </c>
      <c r="O29" s="259">
        <v>370000</v>
      </c>
      <c r="P29" s="259">
        <v>370000</v>
      </c>
      <c r="Q29" s="259">
        <v>370000</v>
      </c>
      <c r="R29" s="259">
        <v>390000</v>
      </c>
      <c r="S29" s="259"/>
      <c r="T29" s="259"/>
      <c r="U29" s="259">
        <f t="shared" si="0"/>
        <v>3580000</v>
      </c>
      <c r="V29" s="255">
        <f t="shared" si="1"/>
        <v>1420000</v>
      </c>
      <c r="W29" s="331">
        <f t="shared" si="2"/>
        <v>0.71599999999999997</v>
      </c>
      <c r="Z29" s="261">
        <f t="shared" si="3"/>
        <v>2080000</v>
      </c>
    </row>
    <row r="30" spans="1:265" x14ac:dyDescent="0.2">
      <c r="A30" s="68" t="s">
        <v>124</v>
      </c>
      <c r="B30" s="111" t="s">
        <v>95</v>
      </c>
      <c r="C30" s="111" t="s">
        <v>95</v>
      </c>
      <c r="D30" s="69" t="s">
        <v>35</v>
      </c>
      <c r="E30" s="69"/>
      <c r="F30" s="71" t="s">
        <v>43</v>
      </c>
      <c r="G30" s="261">
        <f>SUM(G31:G33)</f>
        <v>25600000</v>
      </c>
      <c r="H30" s="261">
        <v>22000000</v>
      </c>
      <c r="I30" s="261">
        <v>1787200</v>
      </c>
      <c r="J30" s="261">
        <v>1756300</v>
      </c>
      <c r="K30" s="261">
        <v>1849800</v>
      </c>
      <c r="L30" s="261">
        <v>1758000</v>
      </c>
      <c r="M30" s="261">
        <v>1752200</v>
      </c>
      <c r="N30" s="261">
        <v>1755100</v>
      </c>
      <c r="O30" s="261">
        <v>1755100</v>
      </c>
      <c r="P30" s="261">
        <v>1752200</v>
      </c>
      <c r="Q30" s="261">
        <v>1752200</v>
      </c>
      <c r="R30" s="261">
        <v>1752200</v>
      </c>
      <c r="S30" s="261"/>
      <c r="T30" s="261"/>
      <c r="U30" s="261">
        <f t="shared" si="0"/>
        <v>17670300</v>
      </c>
      <c r="V30" s="255">
        <f t="shared" si="1"/>
        <v>4329700</v>
      </c>
      <c r="W30" s="331">
        <f t="shared" si="2"/>
        <v>0.80319545454545449</v>
      </c>
      <c r="Z30" s="261">
        <f t="shared" si="3"/>
        <v>10658600</v>
      </c>
    </row>
    <row r="31" spans="1:265" ht="26.25" x14ac:dyDescent="0.15">
      <c r="A31" s="39" t="s">
        <v>124</v>
      </c>
      <c r="B31" s="82" t="s">
        <v>95</v>
      </c>
      <c r="C31" s="82" t="s">
        <v>95</v>
      </c>
      <c r="D31" s="66" t="s">
        <v>35</v>
      </c>
      <c r="E31" s="62" t="s">
        <v>37</v>
      </c>
      <c r="F31" s="186" t="s">
        <v>93</v>
      </c>
      <c r="G31" s="259">
        <v>13200000</v>
      </c>
      <c r="H31" s="259">
        <v>9600000</v>
      </c>
      <c r="I31" s="259">
        <v>793700</v>
      </c>
      <c r="J31" s="259">
        <v>759300</v>
      </c>
      <c r="K31" s="259">
        <v>759300</v>
      </c>
      <c r="L31" s="259">
        <v>759300</v>
      </c>
      <c r="M31" s="259">
        <v>759300</v>
      </c>
      <c r="N31" s="259">
        <v>759300</v>
      </c>
      <c r="O31" s="259">
        <v>759300</v>
      </c>
      <c r="P31" s="259">
        <v>759300</v>
      </c>
      <c r="Q31" s="259">
        <v>759300</v>
      </c>
      <c r="R31" s="259">
        <v>759300</v>
      </c>
      <c r="S31" s="259"/>
      <c r="T31" s="259"/>
      <c r="U31" s="259">
        <f t="shared" si="0"/>
        <v>7627400</v>
      </c>
      <c r="V31" s="255">
        <f t="shared" si="1"/>
        <v>1972600</v>
      </c>
      <c r="W31" s="331">
        <f t="shared" si="2"/>
        <v>0.79452083333333334</v>
      </c>
      <c r="Z31" s="261">
        <f t="shared" si="3"/>
        <v>4590200</v>
      </c>
    </row>
    <row r="32" spans="1:265" ht="26.25" x14ac:dyDescent="0.15">
      <c r="A32" s="60" t="s">
        <v>124</v>
      </c>
      <c r="B32" s="22" t="s">
        <v>95</v>
      </c>
      <c r="C32" s="22" t="s">
        <v>95</v>
      </c>
      <c r="D32" s="66" t="s">
        <v>35</v>
      </c>
      <c r="E32" s="62" t="s">
        <v>42</v>
      </c>
      <c r="F32" s="94" t="s">
        <v>44</v>
      </c>
      <c r="G32" s="259">
        <v>400000</v>
      </c>
      <c r="H32" s="259">
        <f>G32</f>
        <v>400000</v>
      </c>
      <c r="I32" s="267">
        <v>3500</v>
      </c>
      <c r="J32" s="267">
        <v>7000</v>
      </c>
      <c r="K32" s="267">
        <v>100500</v>
      </c>
      <c r="L32" s="267">
        <v>8700</v>
      </c>
      <c r="M32" s="267">
        <v>2900</v>
      </c>
      <c r="N32" s="267">
        <v>5800</v>
      </c>
      <c r="O32" s="267">
        <v>5800</v>
      </c>
      <c r="P32" s="267">
        <v>2900</v>
      </c>
      <c r="Q32" s="267">
        <v>2900</v>
      </c>
      <c r="R32" s="267">
        <v>2900</v>
      </c>
      <c r="S32" s="267"/>
      <c r="T32" s="267"/>
      <c r="U32" s="267">
        <f t="shared" si="0"/>
        <v>142900</v>
      </c>
      <c r="V32" s="255">
        <f t="shared" si="1"/>
        <v>257100</v>
      </c>
      <c r="W32" s="331">
        <f t="shared" si="2"/>
        <v>0.35725000000000001</v>
      </c>
      <c r="Z32" s="261">
        <f t="shared" si="3"/>
        <v>128400</v>
      </c>
    </row>
    <row r="33" spans="1:26" ht="39" x14ac:dyDescent="0.15">
      <c r="A33" s="60">
        <v>5</v>
      </c>
      <c r="B33" s="22">
        <v>2</v>
      </c>
      <c r="C33" s="22">
        <v>2</v>
      </c>
      <c r="D33" s="91" t="s">
        <v>35</v>
      </c>
      <c r="E33" s="62" t="s">
        <v>143</v>
      </c>
      <c r="F33" s="67" t="s">
        <v>188</v>
      </c>
      <c r="G33" s="259">
        <v>12000000</v>
      </c>
      <c r="H33" s="259">
        <f>G33</f>
        <v>12000000</v>
      </c>
      <c r="I33" s="267">
        <v>990000</v>
      </c>
      <c r="J33" s="267">
        <v>990000</v>
      </c>
      <c r="K33" s="267">
        <v>990000</v>
      </c>
      <c r="L33" s="267">
        <v>990000</v>
      </c>
      <c r="M33" s="267">
        <v>990000</v>
      </c>
      <c r="N33" s="267">
        <v>990000</v>
      </c>
      <c r="O33" s="267">
        <v>990000</v>
      </c>
      <c r="P33" s="267">
        <v>990000</v>
      </c>
      <c r="Q33" s="267">
        <v>990000</v>
      </c>
      <c r="R33" s="267">
        <v>990000</v>
      </c>
      <c r="S33" s="267"/>
      <c r="T33" s="267"/>
      <c r="U33" s="267">
        <f t="shared" si="0"/>
        <v>9900000</v>
      </c>
      <c r="V33" s="255">
        <f t="shared" si="1"/>
        <v>2100000</v>
      </c>
      <c r="W33" s="331">
        <f t="shared" si="2"/>
        <v>0.82499999999999996</v>
      </c>
      <c r="Z33" s="261">
        <f t="shared" si="3"/>
        <v>5940000</v>
      </c>
    </row>
    <row r="34" spans="1:26" ht="26.25" x14ac:dyDescent="0.15">
      <c r="A34" s="244">
        <v>5</v>
      </c>
      <c r="B34" s="245">
        <v>2</v>
      </c>
      <c r="C34" s="245">
        <v>2</v>
      </c>
      <c r="D34" s="246" t="s">
        <v>36</v>
      </c>
      <c r="E34" s="246"/>
      <c r="F34" s="247" t="s">
        <v>198</v>
      </c>
      <c r="G34" s="261">
        <f>G35+G36</f>
        <v>10600000</v>
      </c>
      <c r="H34" s="261">
        <v>2900000</v>
      </c>
      <c r="I34" s="268">
        <v>0</v>
      </c>
      <c r="J34" s="268">
        <v>0</v>
      </c>
      <c r="K34" s="268">
        <v>658000</v>
      </c>
      <c r="L34" s="268">
        <v>0</v>
      </c>
      <c r="M34" s="268">
        <v>0</v>
      </c>
      <c r="N34" s="268">
        <v>0</v>
      </c>
      <c r="O34" s="268">
        <v>811000</v>
      </c>
      <c r="P34" s="268">
        <v>800000</v>
      </c>
      <c r="Q34" s="268">
        <v>0</v>
      </c>
      <c r="R34" s="268">
        <v>0</v>
      </c>
      <c r="S34" s="268"/>
      <c r="T34" s="268"/>
      <c r="U34" s="268">
        <f t="shared" si="0"/>
        <v>2269000</v>
      </c>
      <c r="V34" s="255">
        <f t="shared" si="1"/>
        <v>631000</v>
      </c>
      <c r="W34" s="331">
        <f t="shared" si="2"/>
        <v>0.78241379310344827</v>
      </c>
      <c r="Z34" s="261">
        <f t="shared" si="3"/>
        <v>658000</v>
      </c>
    </row>
    <row r="35" spans="1:26" x14ac:dyDescent="0.2">
      <c r="A35" s="39">
        <v>5</v>
      </c>
      <c r="B35" s="66">
        <v>2</v>
      </c>
      <c r="C35" s="66">
        <v>2</v>
      </c>
      <c r="D35" s="91" t="s">
        <v>36</v>
      </c>
      <c r="E35" s="91" t="s">
        <v>33</v>
      </c>
      <c r="F35" s="94" t="s">
        <v>199</v>
      </c>
      <c r="G35" s="259">
        <v>10000000</v>
      </c>
      <c r="H35" s="259">
        <v>2500000</v>
      </c>
      <c r="I35" s="259"/>
      <c r="J35" s="259"/>
      <c r="K35" s="259">
        <v>658000</v>
      </c>
      <c r="L35" s="259">
        <v>0</v>
      </c>
      <c r="M35" s="259">
        <v>0</v>
      </c>
      <c r="N35" s="259">
        <v>0</v>
      </c>
      <c r="O35" s="259">
        <v>811000</v>
      </c>
      <c r="P35" s="259">
        <v>800000</v>
      </c>
      <c r="Q35" s="259">
        <v>0</v>
      </c>
      <c r="R35" s="259">
        <v>0</v>
      </c>
      <c r="S35" s="259"/>
      <c r="T35" s="259"/>
      <c r="U35" s="259">
        <f t="shared" si="0"/>
        <v>2269000</v>
      </c>
      <c r="V35" s="255">
        <f t="shared" si="1"/>
        <v>231000</v>
      </c>
      <c r="W35" s="331">
        <f t="shared" si="2"/>
        <v>0.90759999999999996</v>
      </c>
      <c r="Z35" s="261">
        <f t="shared" si="3"/>
        <v>658000</v>
      </c>
    </row>
    <row r="36" spans="1:26" ht="26.25" x14ac:dyDescent="0.15">
      <c r="A36" s="39">
        <v>5</v>
      </c>
      <c r="B36" s="66">
        <v>2</v>
      </c>
      <c r="C36" s="66">
        <v>2</v>
      </c>
      <c r="D36" s="91" t="s">
        <v>36</v>
      </c>
      <c r="E36" s="91" t="s">
        <v>41</v>
      </c>
      <c r="F36" s="94" t="s">
        <v>200</v>
      </c>
      <c r="G36" s="259">
        <v>600000</v>
      </c>
      <c r="H36" s="259">
        <v>400000</v>
      </c>
      <c r="I36" s="259"/>
      <c r="J36" s="259"/>
      <c r="K36" s="259"/>
      <c r="L36" s="259"/>
      <c r="M36" s="259"/>
      <c r="N36" s="259"/>
      <c r="O36" s="259">
        <v>0</v>
      </c>
      <c r="P36" s="259">
        <v>0</v>
      </c>
      <c r="Q36" s="259">
        <v>0</v>
      </c>
      <c r="R36" s="259">
        <v>0</v>
      </c>
      <c r="S36" s="259"/>
      <c r="T36" s="259"/>
      <c r="U36" s="259">
        <f t="shared" si="0"/>
        <v>0</v>
      </c>
      <c r="V36" s="255">
        <f t="shared" si="1"/>
        <v>400000</v>
      </c>
      <c r="W36" s="331">
        <f t="shared" si="2"/>
        <v>0</v>
      </c>
      <c r="Z36" s="261">
        <f t="shared" si="3"/>
        <v>0</v>
      </c>
    </row>
    <row r="37" spans="1:26" ht="26.25" x14ac:dyDescent="0.15">
      <c r="A37" s="86">
        <v>5</v>
      </c>
      <c r="B37" s="87">
        <v>2</v>
      </c>
      <c r="C37" s="87">
        <v>2</v>
      </c>
      <c r="D37" s="69" t="s">
        <v>37</v>
      </c>
      <c r="E37" s="89"/>
      <c r="F37" s="71" t="s">
        <v>151</v>
      </c>
      <c r="G37" s="261">
        <f>G38+G39</f>
        <v>48650000</v>
      </c>
      <c r="H37" s="261">
        <v>56465000</v>
      </c>
      <c r="I37" s="261">
        <v>0</v>
      </c>
      <c r="J37" s="261">
        <v>968000</v>
      </c>
      <c r="K37" s="261">
        <v>625000</v>
      </c>
      <c r="L37" s="261">
        <v>625000</v>
      </c>
      <c r="M37" s="261">
        <v>41395000</v>
      </c>
      <c r="N37" s="261">
        <v>116500</v>
      </c>
      <c r="O37" s="261">
        <v>209500</v>
      </c>
      <c r="P37" s="261">
        <v>387250</v>
      </c>
      <c r="Q37" s="261">
        <v>623530</v>
      </c>
      <c r="R37" s="261">
        <v>475000</v>
      </c>
      <c r="S37" s="261"/>
      <c r="T37" s="261"/>
      <c r="U37" s="261">
        <f t="shared" si="0"/>
        <v>45424780</v>
      </c>
      <c r="V37" s="255">
        <f t="shared" si="1"/>
        <v>11040220</v>
      </c>
      <c r="W37" s="331">
        <f t="shared" si="2"/>
        <v>0.80447675551226427</v>
      </c>
      <c r="Z37" s="261">
        <f t="shared" si="3"/>
        <v>43729500</v>
      </c>
    </row>
    <row r="38" spans="1:26" x14ac:dyDescent="0.2">
      <c r="A38" s="182">
        <v>5</v>
      </c>
      <c r="B38" s="183">
        <v>2</v>
      </c>
      <c r="C38" s="183">
        <v>2</v>
      </c>
      <c r="D38" s="184" t="s">
        <v>37</v>
      </c>
      <c r="E38" s="62" t="s">
        <v>33</v>
      </c>
      <c r="F38" s="94" t="s">
        <v>90</v>
      </c>
      <c r="G38" s="259">
        <v>41150000</v>
      </c>
      <c r="H38" s="259">
        <v>50965000</v>
      </c>
      <c r="I38" s="259">
        <v>0</v>
      </c>
      <c r="J38" s="259">
        <v>0</v>
      </c>
      <c r="K38" s="259">
        <v>0</v>
      </c>
      <c r="L38" s="259">
        <v>0</v>
      </c>
      <c r="M38" s="259">
        <v>40770000</v>
      </c>
      <c r="N38" s="259"/>
      <c r="O38" s="259">
        <v>0</v>
      </c>
      <c r="P38" s="259">
        <v>0</v>
      </c>
      <c r="Q38" s="259">
        <v>0</v>
      </c>
      <c r="R38" s="259">
        <v>0</v>
      </c>
      <c r="S38" s="259"/>
      <c r="T38" s="259"/>
      <c r="U38" s="259">
        <f t="shared" si="0"/>
        <v>40770000</v>
      </c>
      <c r="V38" s="255">
        <f t="shared" si="1"/>
        <v>10195000</v>
      </c>
      <c r="W38" s="331">
        <f t="shared" si="2"/>
        <v>0.79996075738251737</v>
      </c>
      <c r="Z38" s="261">
        <f t="shared" si="3"/>
        <v>40770000</v>
      </c>
    </row>
    <row r="39" spans="1:26" x14ac:dyDescent="0.2">
      <c r="A39" s="78">
        <v>5</v>
      </c>
      <c r="B39" s="83">
        <v>2</v>
      </c>
      <c r="C39" s="83">
        <v>2</v>
      </c>
      <c r="D39" s="84" t="s">
        <v>37</v>
      </c>
      <c r="E39" s="77" t="s">
        <v>34</v>
      </c>
      <c r="F39" s="76" t="s">
        <v>189</v>
      </c>
      <c r="G39" s="265">
        <v>7500000</v>
      </c>
      <c r="H39" s="265">
        <v>5500000</v>
      </c>
      <c r="I39" s="265">
        <v>0</v>
      </c>
      <c r="J39" s="265">
        <v>968000</v>
      </c>
      <c r="K39" s="265">
        <v>625000</v>
      </c>
      <c r="L39" s="265">
        <v>625000</v>
      </c>
      <c r="M39" s="265">
        <v>625000</v>
      </c>
      <c r="N39" s="265">
        <v>116500</v>
      </c>
      <c r="O39" s="265">
        <v>209500</v>
      </c>
      <c r="P39" s="265">
        <v>387250</v>
      </c>
      <c r="Q39" s="265">
        <v>623530</v>
      </c>
      <c r="R39" s="265">
        <v>475000</v>
      </c>
      <c r="S39" s="265"/>
      <c r="T39" s="265"/>
      <c r="U39" s="265">
        <f t="shared" si="0"/>
        <v>4654780</v>
      </c>
      <c r="V39" s="255">
        <f t="shared" si="1"/>
        <v>845220</v>
      </c>
      <c r="W39" s="331">
        <f t="shared" si="2"/>
        <v>0.84632363636363639</v>
      </c>
      <c r="X39" s="3"/>
      <c r="Z39" s="261">
        <f t="shared" si="3"/>
        <v>2959500</v>
      </c>
    </row>
    <row r="40" spans="1:26" ht="26.25" x14ac:dyDescent="0.15">
      <c r="A40" s="86">
        <v>5</v>
      </c>
      <c r="B40" s="87">
        <v>2</v>
      </c>
      <c r="C40" s="87">
        <v>2</v>
      </c>
      <c r="D40" s="88">
        <v>11</v>
      </c>
      <c r="E40" s="89"/>
      <c r="F40" s="71" t="s">
        <v>91</v>
      </c>
      <c r="G40" s="261">
        <f>G41</f>
        <v>18000000</v>
      </c>
      <c r="H40" s="261">
        <v>13500000</v>
      </c>
      <c r="I40" s="261">
        <v>750000</v>
      </c>
      <c r="J40" s="261">
        <v>750000</v>
      </c>
      <c r="K40" s="261">
        <v>750000</v>
      </c>
      <c r="L40" s="261">
        <v>750000</v>
      </c>
      <c r="M40" s="261">
        <v>0</v>
      </c>
      <c r="N40" s="261">
        <v>750000</v>
      </c>
      <c r="O40" s="261">
        <v>750000</v>
      </c>
      <c r="P40" s="261">
        <v>750000</v>
      </c>
      <c r="Q40" s="261">
        <v>750000</v>
      </c>
      <c r="R40" s="261">
        <v>750000</v>
      </c>
      <c r="S40" s="261"/>
      <c r="T40" s="261"/>
      <c r="U40" s="261">
        <f t="shared" si="0"/>
        <v>6750000</v>
      </c>
      <c r="V40" s="255">
        <f t="shared" si="1"/>
        <v>6750000</v>
      </c>
      <c r="W40" s="331">
        <f t="shared" si="2"/>
        <v>0.5</v>
      </c>
      <c r="Z40" s="261">
        <f t="shared" si="3"/>
        <v>3750000</v>
      </c>
    </row>
    <row r="41" spans="1:26" ht="26.25" x14ac:dyDescent="0.15">
      <c r="A41" s="60">
        <v>5</v>
      </c>
      <c r="B41" s="22">
        <v>2</v>
      </c>
      <c r="C41" s="22">
        <v>2</v>
      </c>
      <c r="D41" s="61">
        <v>11</v>
      </c>
      <c r="E41" s="62" t="s">
        <v>34</v>
      </c>
      <c r="F41" s="94" t="s">
        <v>153</v>
      </c>
      <c r="G41" s="259">
        <v>18000000</v>
      </c>
      <c r="H41" s="259">
        <v>13500000</v>
      </c>
      <c r="I41" s="259">
        <v>750000</v>
      </c>
      <c r="J41" s="259">
        <v>750000</v>
      </c>
      <c r="K41" s="259">
        <v>750000</v>
      </c>
      <c r="L41" s="259">
        <v>750000</v>
      </c>
      <c r="M41" s="259">
        <v>0</v>
      </c>
      <c r="N41" s="259">
        <v>750000</v>
      </c>
      <c r="O41" s="259">
        <v>750000</v>
      </c>
      <c r="P41" s="259">
        <v>750000</v>
      </c>
      <c r="Q41" s="259">
        <v>750000</v>
      </c>
      <c r="R41" s="259">
        <v>750000</v>
      </c>
      <c r="S41" s="259"/>
      <c r="T41" s="259"/>
      <c r="U41" s="259">
        <f t="shared" si="0"/>
        <v>6750000</v>
      </c>
      <c r="V41" s="255">
        <f t="shared" si="1"/>
        <v>6750000</v>
      </c>
      <c r="W41" s="331">
        <f t="shared" si="2"/>
        <v>0.5</v>
      </c>
      <c r="Z41" s="261">
        <f t="shared" si="3"/>
        <v>3750000</v>
      </c>
    </row>
    <row r="42" spans="1:26" ht="26.25" x14ac:dyDescent="0.15">
      <c r="A42" s="86" t="s">
        <v>124</v>
      </c>
      <c r="B42" s="87" t="s">
        <v>95</v>
      </c>
      <c r="C42" s="87" t="s">
        <v>95</v>
      </c>
      <c r="D42" s="88" t="s">
        <v>97</v>
      </c>
      <c r="E42" s="89"/>
      <c r="F42" s="97" t="s">
        <v>190</v>
      </c>
      <c r="G42" s="261">
        <f>G43</f>
        <v>4500000</v>
      </c>
      <c r="H42" s="261">
        <v>4500000</v>
      </c>
      <c r="I42" s="261">
        <v>0</v>
      </c>
      <c r="J42" s="261">
        <v>0</v>
      </c>
      <c r="K42" s="261">
        <v>0</v>
      </c>
      <c r="L42" s="261">
        <v>0</v>
      </c>
      <c r="M42" s="261">
        <v>0</v>
      </c>
      <c r="N42" s="261">
        <v>0</v>
      </c>
      <c r="O42" s="261">
        <v>0</v>
      </c>
      <c r="P42" s="261">
        <v>0</v>
      </c>
      <c r="Q42" s="261">
        <v>0</v>
      </c>
      <c r="R42" s="261">
        <v>0</v>
      </c>
      <c r="S42" s="261"/>
      <c r="T42" s="261"/>
      <c r="U42" s="261">
        <f t="shared" ref="U42:U76" si="4">SUM(I42:T42)</f>
        <v>0</v>
      </c>
      <c r="V42" s="255">
        <f t="shared" si="1"/>
        <v>4500000</v>
      </c>
      <c r="W42" s="331">
        <f t="shared" si="2"/>
        <v>0</v>
      </c>
      <c r="Z42" s="261">
        <f t="shared" si="3"/>
        <v>0</v>
      </c>
    </row>
    <row r="43" spans="1:26" x14ac:dyDescent="0.2">
      <c r="A43" s="60" t="s">
        <v>124</v>
      </c>
      <c r="B43" s="22" t="s">
        <v>95</v>
      </c>
      <c r="C43" s="22" t="s">
        <v>95</v>
      </c>
      <c r="D43" s="61" t="s">
        <v>97</v>
      </c>
      <c r="E43" s="62" t="s">
        <v>41</v>
      </c>
      <c r="F43" s="243" t="s">
        <v>194</v>
      </c>
      <c r="G43" s="259">
        <v>4500000</v>
      </c>
      <c r="H43" s="259">
        <v>4500000</v>
      </c>
      <c r="I43" s="259">
        <v>0</v>
      </c>
      <c r="J43" s="259">
        <v>0</v>
      </c>
      <c r="K43" s="259">
        <v>0</v>
      </c>
      <c r="L43" s="259">
        <v>0</v>
      </c>
      <c r="M43" s="259">
        <v>0</v>
      </c>
      <c r="N43" s="259">
        <v>0</v>
      </c>
      <c r="O43" s="259">
        <v>0</v>
      </c>
      <c r="P43" s="259">
        <v>0</v>
      </c>
      <c r="Q43" s="259">
        <v>0</v>
      </c>
      <c r="R43" s="259">
        <v>0</v>
      </c>
      <c r="S43" s="259"/>
      <c r="T43" s="259"/>
      <c r="U43" s="259">
        <f t="shared" si="4"/>
        <v>0</v>
      </c>
      <c r="V43" s="255">
        <f t="shared" si="1"/>
        <v>4500000</v>
      </c>
      <c r="W43" s="331">
        <f t="shared" si="2"/>
        <v>0</v>
      </c>
      <c r="Z43" s="261">
        <f t="shared" si="3"/>
        <v>0</v>
      </c>
    </row>
    <row r="44" spans="1:26" x14ac:dyDescent="0.2">
      <c r="A44" s="87">
        <v>5</v>
      </c>
      <c r="B44" s="87">
        <v>2</v>
      </c>
      <c r="C44" s="87">
        <v>2</v>
      </c>
      <c r="D44" s="88">
        <v>15</v>
      </c>
      <c r="E44" s="89"/>
      <c r="F44" s="164" t="s">
        <v>201</v>
      </c>
      <c r="G44" s="261">
        <f>G45</f>
        <v>2250000</v>
      </c>
      <c r="H44" s="261">
        <f>G44</f>
        <v>2250000</v>
      </c>
      <c r="I44" s="261">
        <v>0</v>
      </c>
      <c r="J44" s="261">
        <v>0</v>
      </c>
      <c r="K44" s="261">
        <v>1875000</v>
      </c>
      <c r="L44" s="261">
        <v>0</v>
      </c>
      <c r="M44" s="261">
        <v>0</v>
      </c>
      <c r="N44" s="261">
        <v>0</v>
      </c>
      <c r="O44" s="261">
        <v>0</v>
      </c>
      <c r="P44" s="261">
        <v>0</v>
      </c>
      <c r="Q44" s="261">
        <v>0</v>
      </c>
      <c r="R44" s="261">
        <v>0</v>
      </c>
      <c r="S44" s="261"/>
      <c r="T44" s="261"/>
      <c r="U44" s="261">
        <f t="shared" si="4"/>
        <v>1875000</v>
      </c>
      <c r="V44" s="255">
        <f t="shared" si="1"/>
        <v>375000</v>
      </c>
      <c r="W44" s="331">
        <f t="shared" si="2"/>
        <v>0.83333333333333337</v>
      </c>
      <c r="Z44" s="261">
        <f t="shared" si="3"/>
        <v>1875000</v>
      </c>
    </row>
    <row r="45" spans="1:26" ht="26.25" x14ac:dyDescent="0.15">
      <c r="A45" s="22">
        <v>5</v>
      </c>
      <c r="B45" s="22">
        <v>2</v>
      </c>
      <c r="C45" s="22">
        <v>2</v>
      </c>
      <c r="D45" s="61">
        <v>15</v>
      </c>
      <c r="E45" s="98" t="s">
        <v>33</v>
      </c>
      <c r="F45" s="99" t="s">
        <v>202</v>
      </c>
      <c r="G45" s="259">
        <v>2250000</v>
      </c>
      <c r="H45" s="259">
        <f>G45</f>
        <v>2250000</v>
      </c>
      <c r="I45" s="259">
        <v>0</v>
      </c>
      <c r="J45" s="259">
        <v>0</v>
      </c>
      <c r="K45" s="259">
        <v>1875000</v>
      </c>
      <c r="L45" s="259">
        <v>0</v>
      </c>
      <c r="M45" s="259">
        <v>0</v>
      </c>
      <c r="N45" s="259">
        <v>0</v>
      </c>
      <c r="O45" s="259">
        <v>0</v>
      </c>
      <c r="P45" s="259">
        <v>0</v>
      </c>
      <c r="Q45" s="259">
        <v>0</v>
      </c>
      <c r="R45" s="259">
        <v>0</v>
      </c>
      <c r="S45" s="259"/>
      <c r="T45" s="259"/>
      <c r="U45" s="259">
        <f t="shared" si="4"/>
        <v>1875000</v>
      </c>
      <c r="V45" s="255">
        <f t="shared" si="1"/>
        <v>375000</v>
      </c>
      <c r="W45" s="331">
        <f t="shared" si="2"/>
        <v>0.83333333333333337</v>
      </c>
      <c r="Z45" s="261">
        <f t="shared" si="3"/>
        <v>1875000</v>
      </c>
    </row>
    <row r="46" spans="1:26" ht="39" x14ac:dyDescent="0.15">
      <c r="A46" s="87">
        <v>5</v>
      </c>
      <c r="B46" s="87">
        <v>2</v>
      </c>
      <c r="C46" s="87">
        <v>2</v>
      </c>
      <c r="D46" s="88">
        <v>17</v>
      </c>
      <c r="E46" s="100"/>
      <c r="F46" s="71" t="s">
        <v>191</v>
      </c>
      <c r="G46" s="261">
        <f>G47</f>
        <v>15000000</v>
      </c>
      <c r="H46" s="261">
        <f>G46</f>
        <v>15000000</v>
      </c>
      <c r="I46" s="261">
        <v>0</v>
      </c>
      <c r="J46" s="261">
        <v>0</v>
      </c>
      <c r="K46" s="261">
        <v>15000000</v>
      </c>
      <c r="L46" s="261">
        <v>0</v>
      </c>
      <c r="M46" s="261">
        <v>0</v>
      </c>
      <c r="N46" s="261">
        <v>0</v>
      </c>
      <c r="O46" s="261">
        <v>0</v>
      </c>
      <c r="P46" s="261">
        <v>0</v>
      </c>
      <c r="Q46" s="261">
        <v>0</v>
      </c>
      <c r="R46" s="261">
        <v>0</v>
      </c>
      <c r="S46" s="261"/>
      <c r="T46" s="261"/>
      <c r="U46" s="261">
        <f t="shared" si="4"/>
        <v>15000000</v>
      </c>
      <c r="V46" s="255">
        <f t="shared" si="1"/>
        <v>0</v>
      </c>
      <c r="W46" s="331">
        <f t="shared" si="2"/>
        <v>1</v>
      </c>
      <c r="Z46" s="261">
        <f t="shared" si="3"/>
        <v>15000000</v>
      </c>
    </row>
    <row r="47" spans="1:26" ht="26.25" x14ac:dyDescent="0.15">
      <c r="A47" s="22">
        <v>5</v>
      </c>
      <c r="B47" s="22">
        <v>2</v>
      </c>
      <c r="C47" s="22">
        <v>2</v>
      </c>
      <c r="D47" s="61">
        <v>17</v>
      </c>
      <c r="E47" s="98" t="s">
        <v>33</v>
      </c>
      <c r="F47" s="94" t="s">
        <v>144</v>
      </c>
      <c r="G47" s="259">
        <v>15000000</v>
      </c>
      <c r="H47" s="259">
        <f>G47</f>
        <v>15000000</v>
      </c>
      <c r="I47" s="259"/>
      <c r="J47" s="259"/>
      <c r="K47" s="259">
        <v>15000000</v>
      </c>
      <c r="L47" s="259">
        <v>0</v>
      </c>
      <c r="M47" s="259">
        <v>0</v>
      </c>
      <c r="N47" s="259">
        <v>0</v>
      </c>
      <c r="O47" s="259">
        <v>0</v>
      </c>
      <c r="P47" s="259">
        <v>0</v>
      </c>
      <c r="Q47" s="259">
        <v>0</v>
      </c>
      <c r="R47" s="259">
        <v>0</v>
      </c>
      <c r="S47" s="259"/>
      <c r="T47" s="259"/>
      <c r="U47" s="259">
        <f t="shared" si="4"/>
        <v>15000000</v>
      </c>
      <c r="V47" s="255">
        <f t="shared" si="1"/>
        <v>0</v>
      </c>
      <c r="W47" s="331">
        <f t="shared" si="2"/>
        <v>1</v>
      </c>
      <c r="Z47" s="261">
        <f t="shared" si="3"/>
        <v>15000000</v>
      </c>
    </row>
    <row r="48" spans="1:26" x14ac:dyDescent="0.2">
      <c r="A48" s="87">
        <v>5</v>
      </c>
      <c r="B48" s="87">
        <v>2</v>
      </c>
      <c r="C48" s="87">
        <v>2</v>
      </c>
      <c r="D48" s="89">
        <v>20</v>
      </c>
      <c r="E48" s="89"/>
      <c r="F48" s="309" t="s">
        <v>195</v>
      </c>
      <c r="G48" s="261">
        <f>G49+G50+G51</f>
        <v>25000000</v>
      </c>
      <c r="H48" s="261">
        <v>5000000</v>
      </c>
      <c r="I48" s="261">
        <v>0</v>
      </c>
      <c r="J48" s="261">
        <v>0</v>
      </c>
      <c r="K48" s="261">
        <v>0</v>
      </c>
      <c r="L48" s="261">
        <v>0</v>
      </c>
      <c r="M48" s="261">
        <v>0</v>
      </c>
      <c r="N48" s="261">
        <v>0</v>
      </c>
      <c r="O48" s="261">
        <v>0</v>
      </c>
      <c r="P48" s="261">
        <v>0</v>
      </c>
      <c r="Q48" s="261">
        <v>0</v>
      </c>
      <c r="R48" s="261">
        <v>0</v>
      </c>
      <c r="S48" s="261"/>
      <c r="T48" s="261"/>
      <c r="U48" s="261">
        <f t="shared" si="4"/>
        <v>0</v>
      </c>
      <c r="V48" s="255">
        <f t="shared" si="1"/>
        <v>5000000</v>
      </c>
      <c r="W48" s="331">
        <f t="shared" si="2"/>
        <v>0</v>
      </c>
      <c r="Z48" s="261">
        <f t="shared" si="3"/>
        <v>0</v>
      </c>
    </row>
    <row r="49" spans="1:26" ht="26.25" x14ac:dyDescent="0.15">
      <c r="A49" s="22">
        <v>5</v>
      </c>
      <c r="B49" s="22">
        <v>2</v>
      </c>
      <c r="C49" s="22">
        <v>2</v>
      </c>
      <c r="D49" s="62">
        <v>20</v>
      </c>
      <c r="E49" s="62" t="s">
        <v>35</v>
      </c>
      <c r="F49" s="192" t="s">
        <v>145</v>
      </c>
      <c r="G49" s="259">
        <v>5000000</v>
      </c>
      <c r="H49" s="259">
        <v>5000000</v>
      </c>
      <c r="I49" s="259">
        <v>0</v>
      </c>
      <c r="J49" s="259">
        <v>0</v>
      </c>
      <c r="K49" s="259">
        <v>0</v>
      </c>
      <c r="L49" s="259">
        <v>0</v>
      </c>
      <c r="M49" s="259">
        <v>0</v>
      </c>
      <c r="N49" s="259">
        <v>0</v>
      </c>
      <c r="O49" s="259">
        <v>0</v>
      </c>
      <c r="P49" s="259">
        <v>0</v>
      </c>
      <c r="Q49" s="259">
        <v>0</v>
      </c>
      <c r="R49" s="259">
        <v>0</v>
      </c>
      <c r="S49" s="259"/>
      <c r="T49" s="259"/>
      <c r="U49" s="259">
        <f t="shared" si="4"/>
        <v>0</v>
      </c>
      <c r="V49" s="255">
        <f t="shared" si="1"/>
        <v>5000000</v>
      </c>
      <c r="W49" s="331">
        <f t="shared" si="2"/>
        <v>0</v>
      </c>
      <c r="Z49" s="261">
        <f t="shared" si="3"/>
        <v>0</v>
      </c>
    </row>
    <row r="50" spans="1:26" x14ac:dyDescent="0.2">
      <c r="A50" s="22">
        <v>5</v>
      </c>
      <c r="B50" s="22">
        <v>2</v>
      </c>
      <c r="C50" s="22">
        <v>2</v>
      </c>
      <c r="D50" s="62">
        <v>20</v>
      </c>
      <c r="E50" s="62" t="s">
        <v>132</v>
      </c>
      <c r="F50" s="192" t="s">
        <v>203</v>
      </c>
      <c r="G50" s="259">
        <v>15000000</v>
      </c>
      <c r="H50" s="259">
        <v>0</v>
      </c>
      <c r="I50" s="259"/>
      <c r="J50" s="259"/>
      <c r="K50" s="259"/>
      <c r="L50" s="259"/>
      <c r="M50" s="259"/>
      <c r="N50" s="259"/>
      <c r="O50" s="259"/>
      <c r="P50" s="259"/>
      <c r="Q50" s="259"/>
      <c r="R50" s="259"/>
      <c r="S50" s="259"/>
      <c r="T50" s="259"/>
      <c r="U50" s="259">
        <f t="shared" si="4"/>
        <v>0</v>
      </c>
      <c r="V50" s="255">
        <f t="shared" si="1"/>
        <v>0</v>
      </c>
      <c r="W50" s="331" t="e">
        <f t="shared" si="2"/>
        <v>#DIV/0!</v>
      </c>
      <c r="Z50" s="261">
        <f t="shared" si="3"/>
        <v>0</v>
      </c>
    </row>
    <row r="51" spans="1:26" ht="26.25" x14ac:dyDescent="0.15">
      <c r="A51" s="22">
        <v>5</v>
      </c>
      <c r="B51" s="22">
        <v>2</v>
      </c>
      <c r="C51" s="22">
        <v>2</v>
      </c>
      <c r="D51" s="62">
        <v>20</v>
      </c>
      <c r="E51" s="62" t="s">
        <v>125</v>
      </c>
      <c r="F51" s="192" t="s">
        <v>126</v>
      </c>
      <c r="G51" s="259">
        <v>5000000</v>
      </c>
      <c r="H51" s="259">
        <v>0</v>
      </c>
      <c r="I51" s="259">
        <v>0</v>
      </c>
      <c r="J51" s="259">
        <v>0</v>
      </c>
      <c r="K51" s="259">
        <v>0</v>
      </c>
      <c r="L51" s="259">
        <v>0</v>
      </c>
      <c r="M51" s="259">
        <v>0</v>
      </c>
      <c r="N51" s="259">
        <v>0</v>
      </c>
      <c r="O51" s="259">
        <v>0</v>
      </c>
      <c r="P51" s="259">
        <v>0</v>
      </c>
      <c r="Q51" s="259">
        <v>0</v>
      </c>
      <c r="R51" s="259">
        <v>0</v>
      </c>
      <c r="S51" s="259"/>
      <c r="T51" s="259"/>
      <c r="U51" s="259">
        <f t="shared" si="4"/>
        <v>0</v>
      </c>
      <c r="V51" s="255">
        <f t="shared" si="1"/>
        <v>0</v>
      </c>
      <c r="W51" s="331" t="e">
        <f t="shared" si="2"/>
        <v>#DIV/0!</v>
      </c>
      <c r="Z51" s="261">
        <f t="shared" ref="Z51:Z76" si="5">I51+J51+K51+L51+M51+N51</f>
        <v>0</v>
      </c>
    </row>
    <row r="52" spans="1:26" x14ac:dyDescent="0.2">
      <c r="A52" s="87">
        <v>5</v>
      </c>
      <c r="B52" s="87">
        <v>2</v>
      </c>
      <c r="C52" s="87">
        <v>2</v>
      </c>
      <c r="D52" s="89">
        <v>25</v>
      </c>
      <c r="E52" s="89"/>
      <c r="F52" s="309" t="s">
        <v>127</v>
      </c>
      <c r="G52" s="261">
        <f>G53</f>
        <v>13000000</v>
      </c>
      <c r="H52" s="261">
        <v>0</v>
      </c>
      <c r="I52" s="261">
        <v>0</v>
      </c>
      <c r="J52" s="261">
        <v>0</v>
      </c>
      <c r="K52" s="261">
        <v>0</v>
      </c>
      <c r="L52" s="261">
        <v>0</v>
      </c>
      <c r="M52" s="261">
        <v>0</v>
      </c>
      <c r="N52" s="261">
        <v>0</v>
      </c>
      <c r="O52" s="261">
        <v>0</v>
      </c>
      <c r="P52" s="261">
        <v>0</v>
      </c>
      <c r="Q52" s="261">
        <v>0</v>
      </c>
      <c r="R52" s="261">
        <v>0</v>
      </c>
      <c r="S52" s="261"/>
      <c r="T52" s="261"/>
      <c r="U52" s="261">
        <f t="shared" si="4"/>
        <v>0</v>
      </c>
      <c r="V52" s="255">
        <f t="shared" si="1"/>
        <v>0</v>
      </c>
      <c r="W52" s="331" t="e">
        <f t="shared" si="2"/>
        <v>#DIV/0!</v>
      </c>
      <c r="Z52" s="261">
        <f t="shared" si="5"/>
        <v>0</v>
      </c>
    </row>
    <row r="53" spans="1:26" ht="26.25" x14ac:dyDescent="0.15">
      <c r="A53" s="22">
        <v>5</v>
      </c>
      <c r="B53" s="22">
        <v>2</v>
      </c>
      <c r="C53" s="22">
        <v>2</v>
      </c>
      <c r="D53" s="61" t="s">
        <v>128</v>
      </c>
      <c r="E53" s="62" t="s">
        <v>42</v>
      </c>
      <c r="F53" s="99" t="s">
        <v>196</v>
      </c>
      <c r="G53" s="259">
        <v>13000000</v>
      </c>
      <c r="H53" s="259">
        <v>0</v>
      </c>
      <c r="I53" s="259">
        <v>0</v>
      </c>
      <c r="J53" s="259">
        <v>0</v>
      </c>
      <c r="K53" s="259">
        <v>0</v>
      </c>
      <c r="L53" s="259">
        <v>0</v>
      </c>
      <c r="M53" s="259">
        <v>0</v>
      </c>
      <c r="N53" s="259">
        <v>0</v>
      </c>
      <c r="O53" s="259">
        <v>0</v>
      </c>
      <c r="P53" s="259">
        <v>0</v>
      </c>
      <c r="Q53" s="259">
        <v>0</v>
      </c>
      <c r="R53" s="259">
        <v>0</v>
      </c>
      <c r="S53" s="259"/>
      <c r="T53" s="259"/>
      <c r="U53" s="259">
        <f t="shared" si="4"/>
        <v>0</v>
      </c>
      <c r="V53" s="255">
        <f t="shared" si="1"/>
        <v>0</v>
      </c>
      <c r="W53" s="331" t="e">
        <f t="shared" si="2"/>
        <v>#DIV/0!</v>
      </c>
      <c r="Z53" s="261">
        <f t="shared" si="5"/>
        <v>0</v>
      </c>
    </row>
    <row r="54" spans="1:26" ht="39" x14ac:dyDescent="0.15">
      <c r="A54" s="87">
        <v>5</v>
      </c>
      <c r="B54" s="87">
        <v>2</v>
      </c>
      <c r="C54" s="87">
        <v>2</v>
      </c>
      <c r="D54" s="89">
        <v>31</v>
      </c>
      <c r="E54" s="89"/>
      <c r="F54" s="97" t="s">
        <v>152</v>
      </c>
      <c r="G54" s="261">
        <f>G55+G56</f>
        <v>13000000</v>
      </c>
      <c r="H54" s="261">
        <v>11250000</v>
      </c>
      <c r="I54" s="261">
        <v>250000</v>
      </c>
      <c r="J54" s="261">
        <v>250000</v>
      </c>
      <c r="K54" s="261">
        <v>250000</v>
      </c>
      <c r="L54" s="261">
        <v>0</v>
      </c>
      <c r="M54" s="261">
        <v>0</v>
      </c>
      <c r="N54" s="261">
        <v>0</v>
      </c>
      <c r="O54" s="261">
        <v>5000000</v>
      </c>
      <c r="P54" s="261">
        <v>0</v>
      </c>
      <c r="Q54" s="261">
        <v>0</v>
      </c>
      <c r="R54" s="261">
        <v>0</v>
      </c>
      <c r="S54" s="261"/>
      <c r="T54" s="261"/>
      <c r="U54" s="261">
        <f t="shared" si="4"/>
        <v>5750000</v>
      </c>
      <c r="V54" s="255">
        <f t="shared" si="1"/>
        <v>5500000</v>
      </c>
      <c r="W54" s="331">
        <f t="shared" si="2"/>
        <v>0.51111111111111107</v>
      </c>
      <c r="Z54" s="261">
        <f t="shared" si="5"/>
        <v>750000</v>
      </c>
    </row>
    <row r="55" spans="1:26" x14ac:dyDescent="0.2">
      <c r="A55" s="104">
        <v>5</v>
      </c>
      <c r="B55" s="104">
        <v>2</v>
      </c>
      <c r="C55" s="104">
        <v>2</v>
      </c>
      <c r="D55" s="105">
        <v>31</v>
      </c>
      <c r="E55" s="106" t="s">
        <v>34</v>
      </c>
      <c r="F55" s="107" t="s">
        <v>192</v>
      </c>
      <c r="G55" s="265">
        <v>3000000</v>
      </c>
      <c r="H55" s="265">
        <v>1250000</v>
      </c>
      <c r="I55" s="265">
        <v>250000</v>
      </c>
      <c r="J55" s="265">
        <v>250000</v>
      </c>
      <c r="K55" s="265">
        <v>250000</v>
      </c>
      <c r="L55" s="265">
        <v>0</v>
      </c>
      <c r="M55" s="265">
        <v>0</v>
      </c>
      <c r="N55" s="265">
        <v>0</v>
      </c>
      <c r="O55" s="265">
        <v>0</v>
      </c>
      <c r="P55" s="265">
        <v>0</v>
      </c>
      <c r="Q55" s="265">
        <v>0</v>
      </c>
      <c r="R55" s="265">
        <v>0</v>
      </c>
      <c r="S55" s="265"/>
      <c r="T55" s="265"/>
      <c r="U55" s="265">
        <f t="shared" si="4"/>
        <v>750000</v>
      </c>
      <c r="V55" s="255">
        <f t="shared" si="1"/>
        <v>500000</v>
      </c>
      <c r="W55" s="331">
        <f t="shared" si="2"/>
        <v>0.6</v>
      </c>
      <c r="Z55" s="261">
        <f t="shared" si="5"/>
        <v>750000</v>
      </c>
    </row>
    <row r="56" spans="1:26" ht="26.25" x14ac:dyDescent="0.15">
      <c r="A56" s="108" t="s">
        <v>124</v>
      </c>
      <c r="B56" s="108" t="s">
        <v>95</v>
      </c>
      <c r="C56" s="108" t="s">
        <v>95</v>
      </c>
      <c r="D56" s="105">
        <v>31</v>
      </c>
      <c r="E56" s="106" t="s">
        <v>35</v>
      </c>
      <c r="F56" s="107" t="s">
        <v>193</v>
      </c>
      <c r="G56" s="265">
        <v>10000000</v>
      </c>
      <c r="H56" s="265">
        <v>10000000</v>
      </c>
      <c r="I56" s="265">
        <v>0</v>
      </c>
      <c r="J56" s="265">
        <v>0</v>
      </c>
      <c r="K56" s="265">
        <v>0</v>
      </c>
      <c r="L56" s="265">
        <v>0</v>
      </c>
      <c r="M56" s="265">
        <v>0</v>
      </c>
      <c r="N56" s="265">
        <v>0</v>
      </c>
      <c r="O56" s="265">
        <v>5000000</v>
      </c>
      <c r="P56" s="265">
        <v>0</v>
      </c>
      <c r="Q56" s="265">
        <v>0</v>
      </c>
      <c r="R56" s="265">
        <v>0</v>
      </c>
      <c r="S56" s="265"/>
      <c r="T56" s="265"/>
      <c r="U56" s="265">
        <f t="shared" si="4"/>
        <v>5000000</v>
      </c>
      <c r="V56" s="255">
        <f t="shared" si="1"/>
        <v>5000000</v>
      </c>
      <c r="W56" s="331">
        <f t="shared" si="2"/>
        <v>0.5</v>
      </c>
      <c r="Z56" s="261">
        <f t="shared" si="5"/>
        <v>0</v>
      </c>
    </row>
    <row r="57" spans="1:26" ht="51" x14ac:dyDescent="0.15">
      <c r="A57" s="109">
        <v>5</v>
      </c>
      <c r="B57" s="44">
        <v>2</v>
      </c>
      <c r="C57" s="44">
        <v>2</v>
      </c>
      <c r="D57" s="58" t="s">
        <v>129</v>
      </c>
      <c r="E57" s="58"/>
      <c r="F57" s="110" t="s">
        <v>130</v>
      </c>
      <c r="G57" s="254">
        <f>G58</f>
        <v>4151200</v>
      </c>
      <c r="H57" s="254">
        <v>8226800</v>
      </c>
      <c r="I57" s="254">
        <v>0</v>
      </c>
      <c r="J57" s="254">
        <v>0</v>
      </c>
      <c r="K57" s="254">
        <v>0</v>
      </c>
      <c r="L57" s="254">
        <v>4151200</v>
      </c>
      <c r="M57" s="254">
        <v>0</v>
      </c>
      <c r="N57" s="254">
        <v>0</v>
      </c>
      <c r="O57" s="254">
        <v>0</v>
      </c>
      <c r="P57" s="254">
        <v>0</v>
      </c>
      <c r="Q57" s="254">
        <v>0</v>
      </c>
      <c r="R57" s="254">
        <v>0</v>
      </c>
      <c r="S57" s="254"/>
      <c r="T57" s="254"/>
      <c r="U57" s="254">
        <f t="shared" si="4"/>
        <v>4151200</v>
      </c>
      <c r="V57" s="255">
        <f t="shared" si="1"/>
        <v>4075600</v>
      </c>
      <c r="W57" s="331">
        <f t="shared" si="2"/>
        <v>0.50459473914523267</v>
      </c>
      <c r="Z57" s="261">
        <f t="shared" si="5"/>
        <v>4151200</v>
      </c>
    </row>
    <row r="58" spans="1:26" ht="39" x14ac:dyDescent="0.15">
      <c r="A58" s="39">
        <v>5</v>
      </c>
      <c r="B58" s="82">
        <v>2</v>
      </c>
      <c r="C58" s="82">
        <v>2</v>
      </c>
      <c r="D58" s="62" t="s">
        <v>129</v>
      </c>
      <c r="E58" s="62" t="s">
        <v>33</v>
      </c>
      <c r="F58" s="94" t="s">
        <v>131</v>
      </c>
      <c r="G58" s="259">
        <v>4151200</v>
      </c>
      <c r="H58" s="259">
        <f>H57</f>
        <v>8226800</v>
      </c>
      <c r="I58" s="259">
        <v>0</v>
      </c>
      <c r="J58" s="259">
        <v>0</v>
      </c>
      <c r="K58" s="259">
        <v>0</v>
      </c>
      <c r="L58" s="259">
        <v>4151200</v>
      </c>
      <c r="M58" s="259">
        <v>0</v>
      </c>
      <c r="N58" s="259">
        <v>0</v>
      </c>
      <c r="O58" s="259">
        <v>0</v>
      </c>
      <c r="P58" s="259">
        <v>0</v>
      </c>
      <c r="Q58" s="259">
        <v>0</v>
      </c>
      <c r="R58" s="259">
        <v>0</v>
      </c>
      <c r="S58" s="259"/>
      <c r="T58" s="259"/>
      <c r="U58" s="259">
        <f t="shared" si="4"/>
        <v>4151200</v>
      </c>
      <c r="V58" s="255">
        <f t="shared" si="1"/>
        <v>4075600</v>
      </c>
      <c r="W58" s="331">
        <f t="shared" si="2"/>
        <v>0.50459473914523267</v>
      </c>
      <c r="Z58" s="261">
        <f t="shared" si="5"/>
        <v>4151200</v>
      </c>
    </row>
    <row r="59" spans="1:26" x14ac:dyDescent="0.2">
      <c r="A59" s="39"/>
      <c r="B59" s="82"/>
      <c r="C59" s="82"/>
      <c r="D59" s="62"/>
      <c r="E59" s="62"/>
      <c r="F59" s="94"/>
      <c r="G59" s="259"/>
      <c r="H59" s="259"/>
      <c r="I59" s="259"/>
      <c r="J59" s="259"/>
      <c r="K59" s="259"/>
      <c r="L59" s="259"/>
      <c r="M59" s="259"/>
      <c r="N59" s="259"/>
      <c r="O59" s="259"/>
      <c r="P59" s="259"/>
      <c r="Q59" s="259"/>
      <c r="R59" s="259"/>
      <c r="S59" s="259"/>
      <c r="T59" s="259"/>
      <c r="U59" s="259">
        <f t="shared" si="4"/>
        <v>0</v>
      </c>
      <c r="V59" s="255">
        <f t="shared" si="1"/>
        <v>0</v>
      </c>
      <c r="W59" s="331" t="e">
        <f t="shared" si="2"/>
        <v>#DIV/0!</v>
      </c>
      <c r="Z59" s="261">
        <f t="shared" si="5"/>
        <v>0</v>
      </c>
    </row>
    <row r="60" spans="1:26" x14ac:dyDescent="0.2">
      <c r="A60" s="68" t="s">
        <v>124</v>
      </c>
      <c r="B60" s="111" t="s">
        <v>95</v>
      </c>
      <c r="C60" s="111" t="s">
        <v>96</v>
      </c>
      <c r="D60" s="89"/>
      <c r="E60" s="89"/>
      <c r="F60" s="71" t="s">
        <v>146</v>
      </c>
      <c r="G60" s="261">
        <f>G61+G64+G67+G70+G75</f>
        <v>184950000</v>
      </c>
      <c r="H60" s="261">
        <v>205550000</v>
      </c>
      <c r="I60" s="261">
        <v>0</v>
      </c>
      <c r="J60" s="261">
        <v>0</v>
      </c>
      <c r="K60" s="261">
        <v>21600000</v>
      </c>
      <c r="L60" s="261">
        <v>22500000</v>
      </c>
      <c r="M60" s="261">
        <v>4224000</v>
      </c>
      <c r="N60" s="261">
        <v>20592000</v>
      </c>
      <c r="O60" s="261">
        <v>35200000</v>
      </c>
      <c r="P60" s="261">
        <v>0</v>
      </c>
      <c r="Q60" s="261">
        <v>0</v>
      </c>
      <c r="R60" s="261">
        <v>0</v>
      </c>
      <c r="S60" s="261"/>
      <c r="T60" s="261"/>
      <c r="U60" s="261">
        <f t="shared" si="4"/>
        <v>104116000</v>
      </c>
      <c r="V60" s="255">
        <f t="shared" si="1"/>
        <v>101434000</v>
      </c>
      <c r="W60" s="331">
        <f t="shared" si="2"/>
        <v>0.50652396010702994</v>
      </c>
      <c r="Z60" s="261">
        <f t="shared" si="5"/>
        <v>68916000</v>
      </c>
    </row>
    <row r="61" spans="1:26" ht="26.25" x14ac:dyDescent="0.15">
      <c r="A61" s="111" t="s">
        <v>124</v>
      </c>
      <c r="B61" s="111" t="s">
        <v>95</v>
      </c>
      <c r="C61" s="111" t="s">
        <v>96</v>
      </c>
      <c r="D61" s="100" t="s">
        <v>204</v>
      </c>
      <c r="E61" s="195"/>
      <c r="F61" s="97" t="s">
        <v>94</v>
      </c>
      <c r="G61" s="261">
        <f>G62+G63</f>
        <v>29600000</v>
      </c>
      <c r="H61" s="261">
        <f>G61</f>
        <v>29600000</v>
      </c>
      <c r="I61" s="261">
        <v>0</v>
      </c>
      <c r="J61" s="261">
        <v>0</v>
      </c>
      <c r="K61" s="261">
        <v>6600000</v>
      </c>
      <c r="L61" s="261">
        <v>22500000</v>
      </c>
      <c r="M61" s="261">
        <v>0</v>
      </c>
      <c r="N61" s="261">
        <v>0</v>
      </c>
      <c r="O61" s="261">
        <v>0</v>
      </c>
      <c r="P61" s="261">
        <v>0</v>
      </c>
      <c r="Q61" s="261">
        <v>0</v>
      </c>
      <c r="R61" s="261">
        <v>0</v>
      </c>
      <c r="S61" s="261"/>
      <c r="T61" s="261"/>
      <c r="U61" s="261">
        <f t="shared" si="4"/>
        <v>29100000</v>
      </c>
      <c r="V61" s="255">
        <f t="shared" si="1"/>
        <v>500000</v>
      </c>
      <c r="W61" s="331">
        <f t="shared" si="2"/>
        <v>0.98310810810810811</v>
      </c>
      <c r="Z61" s="261">
        <f t="shared" si="5"/>
        <v>29100000</v>
      </c>
    </row>
    <row r="62" spans="1:26" ht="39" x14ac:dyDescent="0.15">
      <c r="A62" s="82" t="s">
        <v>124</v>
      </c>
      <c r="B62" s="82" t="s">
        <v>95</v>
      </c>
      <c r="C62" s="82" t="s">
        <v>96</v>
      </c>
      <c r="D62" s="98" t="s">
        <v>204</v>
      </c>
      <c r="E62" s="112" t="s">
        <v>41</v>
      </c>
      <c r="F62" s="113" t="s">
        <v>147</v>
      </c>
      <c r="G62" s="259">
        <v>8000000</v>
      </c>
      <c r="H62" s="259">
        <f>G62</f>
        <v>8000000</v>
      </c>
      <c r="I62" s="259">
        <v>0</v>
      </c>
      <c r="J62" s="259">
        <v>0</v>
      </c>
      <c r="K62" s="259">
        <v>0</v>
      </c>
      <c r="L62" s="259">
        <v>8000000</v>
      </c>
      <c r="M62" s="259">
        <v>0</v>
      </c>
      <c r="N62" s="259">
        <v>0</v>
      </c>
      <c r="O62" s="259">
        <v>0</v>
      </c>
      <c r="P62" s="259">
        <v>0</v>
      </c>
      <c r="Q62" s="259">
        <v>0</v>
      </c>
      <c r="R62" s="259">
        <v>0</v>
      </c>
      <c r="S62" s="259"/>
      <c r="T62" s="259"/>
      <c r="U62" s="259">
        <f t="shared" si="4"/>
        <v>8000000</v>
      </c>
      <c r="V62" s="255">
        <f t="shared" si="1"/>
        <v>0</v>
      </c>
      <c r="W62" s="331">
        <f t="shared" si="2"/>
        <v>1</v>
      </c>
      <c r="Z62" s="261">
        <f t="shared" si="5"/>
        <v>8000000</v>
      </c>
    </row>
    <row r="63" spans="1:26" ht="26.25" x14ac:dyDescent="0.15">
      <c r="A63" s="39" t="s">
        <v>124</v>
      </c>
      <c r="B63" s="82" t="s">
        <v>95</v>
      </c>
      <c r="C63" s="82" t="s">
        <v>96</v>
      </c>
      <c r="D63" s="62" t="s">
        <v>204</v>
      </c>
      <c r="E63" s="62" t="s">
        <v>36</v>
      </c>
      <c r="F63" s="67" t="s">
        <v>148</v>
      </c>
      <c r="G63" s="259">
        <v>21600000</v>
      </c>
      <c r="H63" s="259">
        <f>G63</f>
        <v>21600000</v>
      </c>
      <c r="I63" s="259">
        <v>0</v>
      </c>
      <c r="J63" s="259">
        <v>0</v>
      </c>
      <c r="K63" s="259">
        <v>6600000</v>
      </c>
      <c r="L63" s="259">
        <v>14500000</v>
      </c>
      <c r="M63" s="259">
        <v>0</v>
      </c>
      <c r="N63" s="259">
        <v>0</v>
      </c>
      <c r="O63" s="259">
        <v>0</v>
      </c>
      <c r="P63" s="259">
        <v>0</v>
      </c>
      <c r="Q63" s="259">
        <v>0</v>
      </c>
      <c r="R63" s="259">
        <v>0</v>
      </c>
      <c r="S63" s="259"/>
      <c r="T63" s="259"/>
      <c r="U63" s="259">
        <f t="shared" si="4"/>
        <v>21100000</v>
      </c>
      <c r="V63" s="255">
        <f t="shared" si="1"/>
        <v>500000</v>
      </c>
      <c r="W63" s="331">
        <f t="shared" si="2"/>
        <v>0.97685185185185186</v>
      </c>
      <c r="Z63" s="261">
        <f t="shared" si="5"/>
        <v>21100000</v>
      </c>
    </row>
    <row r="64" spans="1:26" ht="39" x14ac:dyDescent="0.15">
      <c r="A64" s="109" t="s">
        <v>124</v>
      </c>
      <c r="B64" s="56" t="s">
        <v>95</v>
      </c>
      <c r="C64" s="56" t="s">
        <v>96</v>
      </c>
      <c r="D64" s="114" t="s">
        <v>205</v>
      </c>
      <c r="E64" s="56"/>
      <c r="F64" s="110" t="s">
        <v>149</v>
      </c>
      <c r="G64" s="254">
        <f>G65+G66</f>
        <v>45350000</v>
      </c>
      <c r="H64" s="254">
        <v>85950000</v>
      </c>
      <c r="I64" s="254">
        <v>0</v>
      </c>
      <c r="J64" s="254">
        <v>0</v>
      </c>
      <c r="K64" s="254">
        <v>0</v>
      </c>
      <c r="L64" s="254">
        <v>0</v>
      </c>
      <c r="M64" s="254">
        <v>0</v>
      </c>
      <c r="N64" s="254">
        <v>20592000</v>
      </c>
      <c r="O64" s="254">
        <v>24750000</v>
      </c>
      <c r="P64" s="254">
        <v>0</v>
      </c>
      <c r="Q64" s="254">
        <v>0</v>
      </c>
      <c r="R64" s="254">
        <v>0</v>
      </c>
      <c r="S64" s="254"/>
      <c r="T64" s="254"/>
      <c r="U64" s="254">
        <f t="shared" si="4"/>
        <v>45342000</v>
      </c>
      <c r="V64" s="255">
        <f t="shared" si="1"/>
        <v>40608000</v>
      </c>
      <c r="W64" s="331">
        <f t="shared" si="2"/>
        <v>0.52753926701570686</v>
      </c>
      <c r="Z64" s="261">
        <f t="shared" si="5"/>
        <v>20592000</v>
      </c>
    </row>
    <row r="65" spans="1:265" ht="26.25" x14ac:dyDescent="0.15">
      <c r="A65" s="39" t="s">
        <v>124</v>
      </c>
      <c r="B65" s="66" t="s">
        <v>95</v>
      </c>
      <c r="C65" s="66" t="s">
        <v>96</v>
      </c>
      <c r="D65" s="66" t="s">
        <v>205</v>
      </c>
      <c r="E65" s="66" t="s">
        <v>33</v>
      </c>
      <c r="F65" s="94" t="s">
        <v>150</v>
      </c>
      <c r="G65" s="259">
        <v>30350000</v>
      </c>
      <c r="H65" s="259">
        <v>70950000</v>
      </c>
      <c r="I65" s="259">
        <v>0</v>
      </c>
      <c r="J65" s="259">
        <v>0</v>
      </c>
      <c r="K65" s="259">
        <v>0</v>
      </c>
      <c r="L65" s="259">
        <v>0</v>
      </c>
      <c r="M65" s="259">
        <v>0</v>
      </c>
      <c r="N65" s="259">
        <v>5592000</v>
      </c>
      <c r="O65" s="259">
        <v>24750000</v>
      </c>
      <c r="P65" s="259">
        <v>0</v>
      </c>
      <c r="Q65" s="259">
        <v>0</v>
      </c>
      <c r="R65" s="259">
        <v>0</v>
      </c>
      <c r="S65" s="259"/>
      <c r="T65" s="259"/>
      <c r="U65" s="259">
        <f t="shared" si="4"/>
        <v>30342000</v>
      </c>
      <c r="V65" s="255">
        <f t="shared" si="1"/>
        <v>40608000</v>
      </c>
      <c r="W65" s="331">
        <f t="shared" si="2"/>
        <v>0.42765327695560251</v>
      </c>
      <c r="Z65" s="261">
        <f t="shared" si="5"/>
        <v>5592000</v>
      </c>
    </row>
    <row r="66" spans="1:265" ht="39" x14ac:dyDescent="0.15">
      <c r="A66" s="72" t="s">
        <v>124</v>
      </c>
      <c r="B66" s="73" t="s">
        <v>95</v>
      </c>
      <c r="C66" s="73" t="s">
        <v>96</v>
      </c>
      <c r="D66" s="73" t="s">
        <v>205</v>
      </c>
      <c r="E66" s="74" t="s">
        <v>37</v>
      </c>
      <c r="F66" s="99" t="s">
        <v>207</v>
      </c>
      <c r="G66" s="265">
        <v>15000000</v>
      </c>
      <c r="H66" s="265">
        <f>G66</f>
        <v>15000000</v>
      </c>
      <c r="I66" s="265">
        <v>0</v>
      </c>
      <c r="J66" s="265">
        <v>0</v>
      </c>
      <c r="K66" s="265">
        <v>0</v>
      </c>
      <c r="L66" s="265">
        <v>0</v>
      </c>
      <c r="M66" s="265">
        <v>0</v>
      </c>
      <c r="N66" s="265">
        <v>15000000</v>
      </c>
      <c r="O66" s="265">
        <v>0</v>
      </c>
      <c r="P66" s="265">
        <v>0</v>
      </c>
      <c r="Q66" s="265">
        <v>0</v>
      </c>
      <c r="R66" s="265">
        <v>0</v>
      </c>
      <c r="S66" s="265"/>
      <c r="T66" s="265"/>
      <c r="U66" s="265">
        <f t="shared" si="4"/>
        <v>15000000</v>
      </c>
      <c r="V66" s="255">
        <f t="shared" si="1"/>
        <v>0</v>
      </c>
      <c r="W66" s="331">
        <f t="shared" si="2"/>
        <v>1</v>
      </c>
      <c r="Z66" s="261">
        <f t="shared" si="5"/>
        <v>15000000</v>
      </c>
    </row>
    <row r="67" spans="1:265" ht="39" x14ac:dyDescent="0.15">
      <c r="A67" s="86" t="s">
        <v>124</v>
      </c>
      <c r="B67" s="193" t="s">
        <v>95</v>
      </c>
      <c r="C67" s="193" t="s">
        <v>96</v>
      </c>
      <c r="D67" s="69" t="s">
        <v>208</v>
      </c>
      <c r="E67" s="92"/>
      <c r="F67" s="71" t="s">
        <v>209</v>
      </c>
      <c r="G67" s="261">
        <f>G68+G69</f>
        <v>47000000</v>
      </c>
      <c r="H67" s="261">
        <v>32500000</v>
      </c>
      <c r="I67" s="261">
        <v>0</v>
      </c>
      <c r="J67" s="261">
        <v>0</v>
      </c>
      <c r="K67" s="261">
        <v>0</v>
      </c>
      <c r="L67" s="261">
        <v>0</v>
      </c>
      <c r="M67" s="261">
        <v>4224000</v>
      </c>
      <c r="N67" s="261">
        <v>0</v>
      </c>
      <c r="O67" s="261">
        <v>10450000</v>
      </c>
      <c r="P67" s="261">
        <v>0</v>
      </c>
      <c r="Q67" s="261">
        <v>0</v>
      </c>
      <c r="R67" s="261">
        <v>0</v>
      </c>
      <c r="S67" s="261"/>
      <c r="T67" s="261"/>
      <c r="U67" s="261">
        <f t="shared" si="4"/>
        <v>14674000</v>
      </c>
      <c r="V67" s="255">
        <f t="shared" si="1"/>
        <v>17826000</v>
      </c>
      <c r="W67" s="331">
        <f t="shared" si="2"/>
        <v>0.45150769230769233</v>
      </c>
      <c r="Z67" s="261">
        <f t="shared" si="5"/>
        <v>4224000</v>
      </c>
    </row>
    <row r="68" spans="1:265" ht="26.25" x14ac:dyDescent="0.15">
      <c r="A68" s="80" t="s">
        <v>124</v>
      </c>
      <c r="B68" s="81" t="s">
        <v>95</v>
      </c>
      <c r="C68" s="81" t="s">
        <v>96</v>
      </c>
      <c r="D68" s="73" t="s">
        <v>208</v>
      </c>
      <c r="E68" s="74" t="s">
        <v>33</v>
      </c>
      <c r="F68" s="76" t="s">
        <v>210</v>
      </c>
      <c r="G68" s="265">
        <v>42000000</v>
      </c>
      <c r="H68" s="265">
        <v>30000000</v>
      </c>
      <c r="I68" s="265">
        <v>0</v>
      </c>
      <c r="J68" s="265">
        <v>0</v>
      </c>
      <c r="K68" s="265">
        <v>0</v>
      </c>
      <c r="L68" s="265">
        <v>0</v>
      </c>
      <c r="M68" s="265">
        <v>4224000</v>
      </c>
      <c r="N68" s="265">
        <v>0</v>
      </c>
      <c r="O68" s="265">
        <v>10450000</v>
      </c>
      <c r="P68" s="265">
        <v>0</v>
      </c>
      <c r="Q68" s="265">
        <v>0</v>
      </c>
      <c r="R68" s="265">
        <v>0</v>
      </c>
      <c r="S68" s="265"/>
      <c r="T68" s="265"/>
      <c r="U68" s="265">
        <f t="shared" si="4"/>
        <v>14674000</v>
      </c>
      <c r="V68" s="255">
        <f t="shared" si="1"/>
        <v>15326000</v>
      </c>
      <c r="W68" s="331">
        <f t="shared" si="2"/>
        <v>0.48913333333333331</v>
      </c>
      <c r="Z68" s="261">
        <f t="shared" si="5"/>
        <v>4224000</v>
      </c>
    </row>
    <row r="69" spans="1:265" ht="39" x14ac:dyDescent="0.15">
      <c r="A69" s="60" t="s">
        <v>124</v>
      </c>
      <c r="B69" s="65" t="s">
        <v>95</v>
      </c>
      <c r="C69" s="65" t="s">
        <v>96</v>
      </c>
      <c r="D69" s="66" t="s">
        <v>208</v>
      </c>
      <c r="E69" s="91" t="s">
        <v>36</v>
      </c>
      <c r="F69" s="94" t="s">
        <v>211</v>
      </c>
      <c r="G69" s="259">
        <v>5000000</v>
      </c>
      <c r="H69" s="259">
        <v>2500000</v>
      </c>
      <c r="I69" s="269">
        <v>0</v>
      </c>
      <c r="J69" s="269">
        <v>0</v>
      </c>
      <c r="K69" s="269">
        <v>0</v>
      </c>
      <c r="L69" s="269">
        <v>0</v>
      </c>
      <c r="M69" s="269">
        <v>0</v>
      </c>
      <c r="N69" s="269">
        <v>0</v>
      </c>
      <c r="O69" s="269">
        <v>0</v>
      </c>
      <c r="P69" s="269">
        <v>0</v>
      </c>
      <c r="Q69" s="269">
        <v>0</v>
      </c>
      <c r="R69" s="269">
        <v>0</v>
      </c>
      <c r="S69" s="269"/>
      <c r="T69" s="269"/>
      <c r="U69" s="269">
        <f t="shared" si="4"/>
        <v>0</v>
      </c>
      <c r="V69" s="255">
        <f t="shared" si="1"/>
        <v>2500000</v>
      </c>
      <c r="W69" s="331">
        <f t="shared" si="2"/>
        <v>0</v>
      </c>
      <c r="Z69" s="261">
        <f t="shared" si="5"/>
        <v>0</v>
      </c>
    </row>
    <row r="70" spans="1:265" ht="39" x14ac:dyDescent="0.15">
      <c r="A70" s="87">
        <v>5</v>
      </c>
      <c r="B70" s="193">
        <v>2</v>
      </c>
      <c r="C70" s="193">
        <v>3</v>
      </c>
      <c r="D70" s="69" t="s">
        <v>128</v>
      </c>
      <c r="E70" s="92"/>
      <c r="F70" s="71" t="s">
        <v>213</v>
      </c>
      <c r="G70" s="261">
        <f>G71</f>
        <v>48000000</v>
      </c>
      <c r="H70" s="261">
        <v>10000000</v>
      </c>
      <c r="I70" s="261">
        <v>0</v>
      </c>
      <c r="J70" s="261">
        <v>0</v>
      </c>
      <c r="K70" s="261">
        <v>0</v>
      </c>
      <c r="L70" s="261">
        <v>0</v>
      </c>
      <c r="M70" s="261">
        <v>0</v>
      </c>
      <c r="N70" s="261">
        <v>0</v>
      </c>
      <c r="O70" s="261">
        <v>0</v>
      </c>
      <c r="P70" s="261">
        <v>0</v>
      </c>
      <c r="Q70" s="261">
        <v>0</v>
      </c>
      <c r="R70" s="261">
        <v>0</v>
      </c>
      <c r="S70" s="261"/>
      <c r="T70" s="261"/>
      <c r="U70" s="261">
        <f t="shared" si="4"/>
        <v>0</v>
      </c>
      <c r="V70" s="255">
        <f t="shared" si="1"/>
        <v>10000000</v>
      </c>
      <c r="W70" s="331">
        <f t="shared" si="2"/>
        <v>0</v>
      </c>
      <c r="Z70" s="261">
        <f t="shared" si="5"/>
        <v>0</v>
      </c>
    </row>
    <row r="71" spans="1:265" ht="26.25" x14ac:dyDescent="0.15">
      <c r="A71" s="115">
        <v>5</v>
      </c>
      <c r="B71" s="115">
        <v>2</v>
      </c>
      <c r="C71" s="115">
        <v>3</v>
      </c>
      <c r="D71" s="98" t="s">
        <v>128</v>
      </c>
      <c r="E71" s="98" t="s">
        <v>212</v>
      </c>
      <c r="F71" s="99" t="s">
        <v>217</v>
      </c>
      <c r="G71" s="259">
        <v>48000000</v>
      </c>
      <c r="H71" s="259">
        <f>H70</f>
        <v>10000000</v>
      </c>
      <c r="I71" s="442">
        <v>0</v>
      </c>
      <c r="J71" s="442">
        <v>0</v>
      </c>
      <c r="K71" s="442">
        <v>0</v>
      </c>
      <c r="L71" s="442">
        <v>0</v>
      </c>
      <c r="M71" s="441">
        <v>0</v>
      </c>
      <c r="N71" s="259">
        <v>0</v>
      </c>
      <c r="O71" s="259">
        <v>0</v>
      </c>
      <c r="P71" s="259">
        <v>0</v>
      </c>
      <c r="Q71" s="259">
        <v>0</v>
      </c>
      <c r="R71" s="442">
        <v>0</v>
      </c>
      <c r="S71" s="259"/>
      <c r="T71" s="259"/>
      <c r="U71" s="259">
        <f t="shared" si="4"/>
        <v>0</v>
      </c>
      <c r="V71" s="255">
        <f t="shared" si="1"/>
        <v>10000000</v>
      </c>
      <c r="W71" s="331">
        <f t="shared" si="2"/>
        <v>0</v>
      </c>
      <c r="Z71" s="261">
        <f t="shared" si="5"/>
        <v>0</v>
      </c>
    </row>
    <row r="72" spans="1:265" ht="26.25" x14ac:dyDescent="0.15">
      <c r="A72" s="471">
        <v>5</v>
      </c>
      <c r="B72" s="471">
        <v>2</v>
      </c>
      <c r="C72" s="471">
        <v>3</v>
      </c>
      <c r="D72" s="472" t="s">
        <v>252</v>
      </c>
      <c r="E72" s="472"/>
      <c r="F72" s="473" t="s">
        <v>253</v>
      </c>
      <c r="G72" s="268">
        <v>0</v>
      </c>
      <c r="H72" s="268">
        <v>25000000</v>
      </c>
      <c r="I72" s="261">
        <v>0</v>
      </c>
      <c r="J72" s="261">
        <v>0</v>
      </c>
      <c r="K72" s="261">
        <v>0</v>
      </c>
      <c r="L72" s="261">
        <v>0</v>
      </c>
      <c r="M72" s="268">
        <v>0</v>
      </c>
      <c r="N72" s="268">
        <v>0</v>
      </c>
      <c r="O72" s="268">
        <v>0</v>
      </c>
      <c r="P72" s="268">
        <v>0</v>
      </c>
      <c r="Q72" s="268">
        <v>0</v>
      </c>
      <c r="R72" s="261">
        <v>0</v>
      </c>
      <c r="S72" s="268"/>
      <c r="T72" s="268"/>
      <c r="U72" s="268"/>
      <c r="V72" s="255">
        <f t="shared" si="1"/>
        <v>25000000</v>
      </c>
      <c r="W72" s="331">
        <f t="shared" si="2"/>
        <v>0</v>
      </c>
      <c r="Z72" s="261"/>
    </row>
    <row r="73" spans="1:265" x14ac:dyDescent="0.2">
      <c r="A73" s="115">
        <v>5</v>
      </c>
      <c r="B73" s="115">
        <v>2</v>
      </c>
      <c r="C73" s="115">
        <v>3</v>
      </c>
      <c r="D73" s="98" t="s">
        <v>252</v>
      </c>
      <c r="E73" s="98" t="s">
        <v>34</v>
      </c>
      <c r="F73" s="99" t="s">
        <v>254</v>
      </c>
      <c r="G73" s="259">
        <v>0</v>
      </c>
      <c r="H73" s="259">
        <v>20000000</v>
      </c>
      <c r="I73" s="442">
        <v>0</v>
      </c>
      <c r="J73" s="442">
        <v>0</v>
      </c>
      <c r="K73" s="442">
        <v>0</v>
      </c>
      <c r="L73" s="442">
        <v>0</v>
      </c>
      <c r="M73" s="441">
        <v>0</v>
      </c>
      <c r="N73" s="441">
        <v>0</v>
      </c>
      <c r="O73" s="441">
        <v>0</v>
      </c>
      <c r="P73" s="441">
        <v>0</v>
      </c>
      <c r="Q73" s="441">
        <v>0</v>
      </c>
      <c r="R73" s="442">
        <v>0</v>
      </c>
      <c r="S73" s="441"/>
      <c r="T73" s="441"/>
      <c r="U73" s="441"/>
      <c r="V73" s="255">
        <f t="shared" si="1"/>
        <v>20000000</v>
      </c>
      <c r="W73" s="331">
        <f t="shared" si="2"/>
        <v>0</v>
      </c>
      <c r="Z73" s="261"/>
    </row>
    <row r="74" spans="1:265" x14ac:dyDescent="0.2">
      <c r="A74" s="115">
        <v>5</v>
      </c>
      <c r="B74" s="115">
        <v>2</v>
      </c>
      <c r="C74" s="115">
        <v>3</v>
      </c>
      <c r="D74" s="98" t="s">
        <v>252</v>
      </c>
      <c r="E74" s="98" t="s">
        <v>35</v>
      </c>
      <c r="F74" s="99" t="s">
        <v>255</v>
      </c>
      <c r="G74" s="259">
        <v>0</v>
      </c>
      <c r="H74" s="259">
        <v>5000000</v>
      </c>
      <c r="I74" s="442">
        <v>0</v>
      </c>
      <c r="J74" s="442">
        <v>0</v>
      </c>
      <c r="K74" s="442">
        <v>0</v>
      </c>
      <c r="L74" s="442">
        <v>0</v>
      </c>
      <c r="M74" s="441">
        <v>0</v>
      </c>
      <c r="N74" s="441">
        <v>0</v>
      </c>
      <c r="O74" s="441">
        <v>0</v>
      </c>
      <c r="P74" s="441">
        <v>0</v>
      </c>
      <c r="Q74" s="441">
        <v>0</v>
      </c>
      <c r="R74" s="442"/>
      <c r="S74" s="441"/>
      <c r="T74" s="441"/>
      <c r="U74" s="441"/>
      <c r="V74" s="255">
        <f t="shared" si="1"/>
        <v>5000000</v>
      </c>
      <c r="W74" s="331">
        <f t="shared" si="2"/>
        <v>0</v>
      </c>
      <c r="Z74" s="261"/>
    </row>
    <row r="75" spans="1:265" ht="39" x14ac:dyDescent="0.15">
      <c r="A75" s="87">
        <v>5</v>
      </c>
      <c r="B75" s="87">
        <v>2</v>
      </c>
      <c r="C75" s="87">
        <v>3</v>
      </c>
      <c r="D75" s="87">
        <v>39</v>
      </c>
      <c r="E75" s="87"/>
      <c r="F75" s="164" t="s">
        <v>215</v>
      </c>
      <c r="G75" s="270">
        <f>G76</f>
        <v>15000000</v>
      </c>
      <c r="H75" s="270">
        <f>G75</f>
        <v>15000000</v>
      </c>
      <c r="I75" s="261">
        <v>0</v>
      </c>
      <c r="J75" s="261">
        <v>0</v>
      </c>
      <c r="K75" s="261">
        <v>15000000</v>
      </c>
      <c r="L75" s="261">
        <v>0</v>
      </c>
      <c r="M75" s="261">
        <v>0</v>
      </c>
      <c r="N75" s="261">
        <v>0</v>
      </c>
      <c r="O75" s="261">
        <v>0</v>
      </c>
      <c r="P75" s="261">
        <v>0</v>
      </c>
      <c r="Q75" s="261">
        <v>0</v>
      </c>
      <c r="R75" s="261"/>
      <c r="S75" s="261"/>
      <c r="T75" s="261"/>
      <c r="U75" s="261">
        <f t="shared" si="4"/>
        <v>15000000</v>
      </c>
      <c r="V75" s="255">
        <f t="shared" ref="V75:V79" si="6">H75-U75</f>
        <v>0</v>
      </c>
      <c r="W75" s="331">
        <f t="shared" ref="W75:W79" si="7">U75/H75</f>
        <v>1</v>
      </c>
      <c r="Z75" s="261">
        <f t="shared" si="5"/>
        <v>15000000</v>
      </c>
    </row>
    <row r="76" spans="1:265" ht="26.25" x14ac:dyDescent="0.15">
      <c r="A76" s="82">
        <v>5</v>
      </c>
      <c r="B76" s="82">
        <v>2</v>
      </c>
      <c r="C76" s="82">
        <v>3</v>
      </c>
      <c r="D76" s="82" t="s">
        <v>214</v>
      </c>
      <c r="E76" s="82" t="s">
        <v>41</v>
      </c>
      <c r="F76" s="63" t="s">
        <v>216</v>
      </c>
      <c r="G76" s="271">
        <v>15000000</v>
      </c>
      <c r="H76" s="271">
        <f>G76</f>
        <v>15000000</v>
      </c>
      <c r="I76" s="25">
        <v>0</v>
      </c>
      <c r="J76" s="25">
        <v>0</v>
      </c>
      <c r="K76" s="25">
        <v>15000000</v>
      </c>
      <c r="L76" s="25">
        <v>0</v>
      </c>
      <c r="M76" s="25">
        <v>0</v>
      </c>
      <c r="N76" s="25">
        <v>0</v>
      </c>
      <c r="O76" s="25">
        <v>0</v>
      </c>
      <c r="P76" s="25">
        <v>0</v>
      </c>
      <c r="Q76" s="25">
        <v>0</v>
      </c>
      <c r="R76" s="25"/>
      <c r="S76" s="25"/>
      <c r="T76" s="25"/>
      <c r="U76" s="25">
        <f t="shared" si="4"/>
        <v>15000000</v>
      </c>
      <c r="V76" s="255">
        <f t="shared" si="6"/>
        <v>0</v>
      </c>
      <c r="W76" s="331">
        <f t="shared" si="7"/>
        <v>1</v>
      </c>
      <c r="Z76" s="261">
        <f t="shared" si="5"/>
        <v>15000000</v>
      </c>
    </row>
    <row r="77" spans="1:265" ht="41.25" x14ac:dyDescent="0.2">
      <c r="A77" s="487" t="s">
        <v>124</v>
      </c>
      <c r="B77" s="487" t="s">
        <v>95</v>
      </c>
      <c r="C77" s="487" t="s">
        <v>96</v>
      </c>
      <c r="D77" s="487" t="s">
        <v>256</v>
      </c>
      <c r="E77" s="487"/>
      <c r="F77" s="488" t="s">
        <v>258</v>
      </c>
      <c r="G77" s="489">
        <v>0</v>
      </c>
      <c r="H77" s="490">
        <v>7500000</v>
      </c>
      <c r="I77" s="491">
        <v>0</v>
      </c>
      <c r="J77" s="491">
        <v>0</v>
      </c>
      <c r="K77" s="492"/>
      <c r="L77" s="492"/>
      <c r="M77" s="492"/>
      <c r="N77" s="492"/>
      <c r="O77" s="492"/>
      <c r="P77" s="492"/>
      <c r="Q77" s="492"/>
      <c r="R77" s="492"/>
      <c r="S77" s="492"/>
      <c r="T77" s="492"/>
      <c r="U77" s="492"/>
      <c r="V77" s="255">
        <f t="shared" si="6"/>
        <v>7500000</v>
      </c>
      <c r="W77" s="331">
        <f t="shared" si="7"/>
        <v>0</v>
      </c>
    </row>
    <row r="78" spans="1:265" ht="27.75" x14ac:dyDescent="0.2">
      <c r="A78" s="477" t="s">
        <v>124</v>
      </c>
      <c r="B78" s="477" t="s">
        <v>95</v>
      </c>
      <c r="C78" s="477" t="s">
        <v>96</v>
      </c>
      <c r="D78" s="477" t="s">
        <v>256</v>
      </c>
      <c r="E78" s="477" t="s">
        <v>257</v>
      </c>
      <c r="F78" s="478" t="s">
        <v>259</v>
      </c>
      <c r="G78" s="271">
        <v>0</v>
      </c>
      <c r="H78" s="486">
        <v>7500000</v>
      </c>
      <c r="I78" s="25">
        <v>0</v>
      </c>
      <c r="J78" s="25">
        <v>0</v>
      </c>
      <c r="K78" s="479"/>
      <c r="L78" s="479"/>
      <c r="M78" s="479"/>
      <c r="N78" s="479"/>
      <c r="O78" s="479"/>
      <c r="P78" s="479"/>
      <c r="Q78" s="479"/>
      <c r="R78" s="479"/>
      <c r="S78" s="479"/>
      <c r="T78" s="479"/>
      <c r="U78" s="479"/>
      <c r="V78" s="255">
        <f t="shared" si="6"/>
        <v>7500000</v>
      </c>
      <c r="W78" s="331">
        <f t="shared" si="7"/>
        <v>0</v>
      </c>
    </row>
    <row r="79" spans="1:265" s="485" customFormat="1" x14ac:dyDescent="0.2">
      <c r="A79" s="474"/>
      <c r="B79" s="474"/>
      <c r="C79" s="474"/>
      <c r="D79" s="474"/>
      <c r="E79" s="474"/>
      <c r="F79" s="475" t="s">
        <v>260</v>
      </c>
      <c r="G79" s="271">
        <v>0</v>
      </c>
      <c r="H79" s="486">
        <v>7500000</v>
      </c>
      <c r="I79" s="25">
        <v>0</v>
      </c>
      <c r="J79" s="25">
        <v>0</v>
      </c>
      <c r="K79" s="476"/>
      <c r="L79" s="476"/>
      <c r="M79" s="476"/>
      <c r="N79" s="476"/>
      <c r="O79" s="476"/>
      <c r="P79" s="476"/>
      <c r="Q79" s="476"/>
      <c r="R79" s="476"/>
      <c r="S79" s="476"/>
      <c r="T79" s="476"/>
      <c r="U79" s="476"/>
      <c r="V79" s="255">
        <f t="shared" si="6"/>
        <v>7500000</v>
      </c>
      <c r="W79" s="331">
        <f t="shared" si="7"/>
        <v>0</v>
      </c>
      <c r="X79" s="476"/>
      <c r="Y79" s="476"/>
      <c r="Z79" s="476"/>
      <c r="AA79" s="476"/>
      <c r="AB79" s="476"/>
      <c r="AC79" s="476"/>
      <c r="AD79" s="476"/>
      <c r="AE79" s="476"/>
      <c r="AF79" s="476"/>
      <c r="AG79" s="484"/>
      <c r="AH79" s="476"/>
      <c r="AI79" s="476"/>
      <c r="AJ79" s="476"/>
      <c r="AK79" s="476"/>
      <c r="AL79" s="476"/>
      <c r="AM79" s="476"/>
      <c r="AN79" s="476"/>
      <c r="AO79" s="476"/>
      <c r="AP79" s="476"/>
      <c r="AQ79" s="476"/>
      <c r="AR79" s="476"/>
      <c r="AS79" s="476"/>
      <c r="AT79" s="476"/>
      <c r="AU79" s="476"/>
      <c r="AV79" s="476"/>
      <c r="AW79" s="476"/>
      <c r="AX79" s="476"/>
      <c r="AY79" s="476"/>
      <c r="AZ79" s="476"/>
      <c r="BA79" s="476"/>
      <c r="BB79" s="476"/>
      <c r="BC79" s="476"/>
      <c r="BD79" s="476"/>
      <c r="BE79" s="476"/>
      <c r="BF79" s="476"/>
      <c r="BG79" s="476"/>
      <c r="BH79" s="476"/>
      <c r="BI79" s="476"/>
      <c r="BJ79" s="476"/>
      <c r="BK79" s="476"/>
      <c r="BL79" s="476"/>
      <c r="BM79" s="476"/>
      <c r="BN79" s="476"/>
      <c r="BO79" s="476"/>
      <c r="BP79" s="476"/>
      <c r="BQ79" s="476"/>
      <c r="BR79" s="476"/>
      <c r="BS79" s="476"/>
      <c r="BT79" s="476"/>
      <c r="BU79" s="476"/>
      <c r="BV79" s="476"/>
      <c r="BW79" s="476"/>
      <c r="BX79" s="476"/>
      <c r="BY79" s="476"/>
      <c r="BZ79" s="476"/>
      <c r="CA79" s="476"/>
      <c r="CB79" s="476"/>
      <c r="CC79" s="476"/>
      <c r="CD79" s="476"/>
      <c r="CE79" s="476"/>
      <c r="CF79" s="476"/>
      <c r="CG79" s="476"/>
      <c r="CH79" s="476"/>
      <c r="CI79" s="476"/>
      <c r="CJ79" s="476"/>
      <c r="CK79" s="476"/>
      <c r="CL79" s="476"/>
      <c r="CM79" s="476"/>
      <c r="CN79" s="476"/>
      <c r="CO79" s="476"/>
      <c r="CP79" s="476"/>
      <c r="CQ79" s="476"/>
      <c r="CR79" s="476"/>
      <c r="CS79" s="476"/>
      <c r="CT79" s="476"/>
      <c r="CU79" s="476"/>
      <c r="CV79" s="476"/>
      <c r="CW79" s="476"/>
      <c r="CX79" s="476"/>
      <c r="CY79" s="476"/>
      <c r="CZ79" s="476"/>
      <c r="DA79" s="476"/>
      <c r="DB79" s="476"/>
      <c r="DC79" s="476"/>
      <c r="DD79" s="476"/>
      <c r="DE79" s="476"/>
      <c r="DF79" s="476"/>
      <c r="DG79" s="476"/>
      <c r="DH79" s="476"/>
      <c r="DI79" s="476"/>
      <c r="DJ79" s="476"/>
      <c r="DK79" s="476"/>
      <c r="DL79" s="476"/>
      <c r="DM79" s="476"/>
      <c r="DN79" s="476"/>
      <c r="DO79" s="476"/>
      <c r="DP79" s="476"/>
      <c r="DQ79" s="476"/>
      <c r="DR79" s="476"/>
      <c r="DS79" s="476"/>
      <c r="DT79" s="476"/>
      <c r="DU79" s="476"/>
      <c r="DV79" s="476"/>
      <c r="DW79" s="476"/>
      <c r="DX79" s="476"/>
      <c r="DY79" s="476"/>
      <c r="DZ79" s="476"/>
      <c r="EA79" s="476"/>
      <c r="EB79" s="476"/>
      <c r="EC79" s="476"/>
      <c r="ED79" s="476"/>
      <c r="EE79" s="476"/>
      <c r="EF79" s="476"/>
      <c r="EG79" s="476"/>
      <c r="EH79" s="476"/>
      <c r="EI79" s="476"/>
      <c r="EJ79" s="476"/>
      <c r="EK79" s="476"/>
      <c r="EL79" s="476"/>
      <c r="EM79" s="476"/>
      <c r="EN79" s="476"/>
      <c r="EO79" s="476"/>
      <c r="EP79" s="476"/>
      <c r="EQ79" s="476"/>
      <c r="ER79" s="476"/>
      <c r="ES79" s="476"/>
      <c r="ET79" s="476"/>
      <c r="EU79" s="476"/>
      <c r="EV79" s="476"/>
      <c r="EW79" s="476"/>
      <c r="EX79" s="476"/>
      <c r="EY79" s="476"/>
      <c r="EZ79" s="476"/>
      <c r="FA79" s="476"/>
      <c r="FB79" s="476"/>
      <c r="FC79" s="476"/>
      <c r="FD79" s="476"/>
      <c r="FE79" s="476"/>
      <c r="FF79" s="476"/>
      <c r="FG79" s="476"/>
      <c r="FH79" s="476"/>
      <c r="FI79" s="476"/>
      <c r="FJ79" s="476"/>
      <c r="FK79" s="476"/>
      <c r="FL79" s="476"/>
      <c r="FM79" s="476"/>
      <c r="FN79" s="476"/>
      <c r="FO79" s="476"/>
      <c r="FP79" s="476"/>
      <c r="FQ79" s="476"/>
      <c r="FR79" s="476"/>
      <c r="FS79" s="476"/>
      <c r="FT79" s="476"/>
      <c r="FU79" s="476"/>
      <c r="FV79" s="476"/>
      <c r="FW79" s="476"/>
      <c r="FX79" s="476"/>
      <c r="FY79" s="476"/>
      <c r="FZ79" s="476"/>
      <c r="GA79" s="476"/>
      <c r="GB79" s="476"/>
      <c r="GC79" s="476"/>
      <c r="GD79" s="476"/>
      <c r="GE79" s="476"/>
      <c r="GF79" s="476"/>
      <c r="GG79" s="476"/>
      <c r="GH79" s="476"/>
      <c r="GI79" s="476"/>
      <c r="GJ79" s="476"/>
      <c r="GK79" s="476"/>
      <c r="GL79" s="476"/>
      <c r="GM79" s="476"/>
      <c r="GN79" s="476"/>
      <c r="GO79" s="476"/>
      <c r="GP79" s="476"/>
      <c r="GQ79" s="476"/>
      <c r="GR79" s="476"/>
      <c r="GS79" s="476"/>
      <c r="GT79" s="476"/>
      <c r="GU79" s="476"/>
      <c r="GV79" s="476"/>
      <c r="GW79" s="476"/>
      <c r="GX79" s="476"/>
      <c r="GY79" s="476"/>
      <c r="GZ79" s="476"/>
      <c r="HA79" s="476"/>
      <c r="HB79" s="476"/>
      <c r="HC79" s="476"/>
      <c r="HD79" s="476"/>
      <c r="HE79" s="476"/>
      <c r="HF79" s="476"/>
      <c r="HG79" s="476"/>
      <c r="HH79" s="476"/>
      <c r="HI79" s="476"/>
      <c r="HJ79" s="476"/>
      <c r="HK79" s="476"/>
      <c r="HL79" s="476"/>
      <c r="HM79" s="476"/>
      <c r="HN79" s="476"/>
      <c r="HO79" s="476"/>
      <c r="HP79" s="476"/>
      <c r="HQ79" s="476"/>
      <c r="HR79" s="476"/>
      <c r="HS79" s="476"/>
      <c r="HT79" s="476"/>
      <c r="HU79" s="476"/>
      <c r="HV79" s="476"/>
      <c r="HW79" s="476"/>
      <c r="HX79" s="476"/>
      <c r="HY79" s="476"/>
      <c r="HZ79" s="476"/>
      <c r="IA79" s="476"/>
      <c r="IB79" s="476"/>
      <c r="IC79" s="476"/>
      <c r="ID79" s="476"/>
      <c r="IE79" s="476"/>
      <c r="IF79" s="476"/>
      <c r="IG79" s="476"/>
      <c r="IH79" s="476"/>
      <c r="II79" s="476"/>
      <c r="IJ79" s="476"/>
      <c r="IK79" s="476"/>
      <c r="IL79" s="476"/>
      <c r="IM79" s="476"/>
      <c r="IN79" s="476"/>
      <c r="IO79" s="476"/>
      <c r="IP79" s="476"/>
      <c r="IQ79" s="476"/>
      <c r="IR79" s="476"/>
      <c r="IS79" s="476"/>
      <c r="IT79" s="476"/>
      <c r="IU79" s="476"/>
      <c r="IV79" s="476"/>
      <c r="IW79" s="476"/>
      <c r="IX79" s="476"/>
      <c r="IY79" s="476"/>
      <c r="IZ79" s="476"/>
      <c r="JA79" s="476"/>
      <c r="JB79" s="476"/>
      <c r="JC79" s="476"/>
      <c r="JD79" s="476"/>
      <c r="JE79" s="476"/>
    </row>
    <row r="80" spans="1:265" ht="15.75" thickBot="1" x14ac:dyDescent="0.25">
      <c r="L80" s="480" t="s">
        <v>249</v>
      </c>
      <c r="M80" s="481">
        <v>1296000000</v>
      </c>
      <c r="N80" s="481">
        <v>579514200</v>
      </c>
      <c r="O80" s="482">
        <f>44.71%</f>
        <v>0.4471</v>
      </c>
      <c r="Z80" s="483">
        <f>M80-N80</f>
        <v>716485800</v>
      </c>
    </row>
    <row r="87" spans="10:10" x14ac:dyDescent="0.2">
      <c r="J87" s="1" t="s">
        <v>261</v>
      </c>
    </row>
  </sheetData>
  <pageMargins left="0.47244094488188981" right="0.43307086614173229" top="0.36" bottom="0.17" header="0.2" footer="0.43307086614173229"/>
  <pageSetup paperSize="10000" scale="43"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4" baseType="variant">
      <vt:variant>
        <vt:lpstr>Lembar kerja</vt:lpstr>
      </vt:variant>
      <vt:variant>
        <vt:i4>11</vt:i4>
      </vt:variant>
      <vt:variant>
        <vt:lpstr>Rentang Bernama</vt:lpstr>
      </vt:variant>
      <vt:variant>
        <vt:i4>17</vt:i4>
      </vt:variant>
    </vt:vector>
  </HeadingPairs>
  <TitlesOfParts>
    <vt:vector size="28" baseType="lpstr">
      <vt:lpstr>BA KAS</vt:lpstr>
      <vt:lpstr>SP3B UPDATE</vt:lpstr>
      <vt:lpstr>REALISASI</vt:lpstr>
      <vt:lpstr>SPTJ</vt:lpstr>
      <vt:lpstr>bku</vt:lpstr>
      <vt:lpstr>buku bank</vt:lpstr>
      <vt:lpstr>BKT</vt:lpstr>
      <vt:lpstr>Buku Pembantu Pajak</vt:lpstr>
      <vt:lpstr>REALISASI no print</vt:lpstr>
      <vt:lpstr>Realisasi Fisik </vt:lpstr>
      <vt:lpstr>Sheet1</vt:lpstr>
      <vt:lpstr>BA KAS!Print_Area</vt:lpstr>
      <vt:lpstr>BKT!Print_Area</vt:lpstr>
      <vt:lpstr>bku!Print_Area</vt:lpstr>
      <vt:lpstr>buku bank!Print_Area</vt:lpstr>
      <vt:lpstr>Buku Pembantu Pajak!Print_Area</vt:lpstr>
      <vt:lpstr>REALISASI!Print_Area</vt:lpstr>
      <vt:lpstr>Realisasi Fisik !Print_Area</vt:lpstr>
      <vt:lpstr>REALISASI no print!Print_Area</vt:lpstr>
      <vt:lpstr>SP3B UPDATE!Print_Area</vt:lpstr>
      <vt:lpstr>SPTJ!Print_Area</vt:lpstr>
      <vt:lpstr>BKT!Print_Titles</vt:lpstr>
      <vt:lpstr>bku!Print_Titles</vt:lpstr>
      <vt:lpstr>buku bank!Print_Titles</vt:lpstr>
      <vt:lpstr>Buku Pembantu Pajak!Print_Titles</vt:lpstr>
      <vt:lpstr>REALISASI!Print_Titles</vt:lpstr>
      <vt:lpstr>SP3B UPDATE!Print_Titles</vt:lpstr>
      <vt:lpstr>SPTJ!Print_Titles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Redmi Note 3</dc:creator>
  <cp:lastModifiedBy>r a n n a~</cp:lastModifiedBy>
  <cp:lastPrinted>2020-12-22T03:10:14Z</cp:lastPrinted>
  <dcterms:created xsi:type="dcterms:W3CDTF">2006-09-14T13:00:00Z</dcterms:created>
  <dcterms:modified xsi:type="dcterms:W3CDTF">2020-12-31T12:10:54Z</dcterms:modified>
</cp:coreProperties>
</file>