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JKN 2020\"/>
    </mc:Choice>
  </mc:AlternateContent>
  <xr:revisionPtr revIDLastSave="0" documentId="13_ncr:1_{53B84CF8-2D4E-41BF-98D9-EFC550D5C7A6}" xr6:coauthVersionLast="41" xr6:coauthVersionMax="41" xr10:uidLastSave="{00000000-0000-0000-0000-000000000000}"/>
  <bookViews>
    <workbookView xWindow="-120" yWindow="-120" windowWidth="24240" windowHeight="13140" activeTab="10" xr2:uid="{00000000-000D-0000-FFFF-FFFF00000000}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i" sheetId="6" r:id="rId6"/>
    <sheet name="juli" sheetId="7" r:id="rId7"/>
    <sheet name="agt" sheetId="8" r:id="rId8"/>
    <sheet name="sept" sheetId="9" r:id="rId9"/>
    <sheet name="okt" sheetId="10" r:id="rId10"/>
    <sheet name="nov" sheetId="12" r:id="rId11"/>
  </sheets>
  <externalReferences>
    <externalReference r:id="rId1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2" l="1"/>
  <c r="N37" i="12"/>
  <c r="N54" i="12"/>
  <c r="N76" i="12"/>
  <c r="N83" i="12"/>
  <c r="N80" i="12"/>
  <c r="M76" i="12"/>
  <c r="M83" i="12"/>
  <c r="M80" i="12"/>
  <c r="M54" i="12"/>
  <c r="M51" i="12"/>
  <c r="N18" i="12" l="1"/>
  <c r="N77" i="12"/>
  <c r="M77" i="12"/>
  <c r="N73" i="12"/>
  <c r="M73" i="12"/>
  <c r="N69" i="12"/>
  <c r="M69" i="12"/>
  <c r="N64" i="12"/>
  <c r="M64" i="12"/>
  <c r="N61" i="12"/>
  <c r="M61" i="12"/>
  <c r="N58" i="12"/>
  <c r="M58" i="12"/>
  <c r="N51" i="12"/>
  <c r="N47" i="12"/>
  <c r="M47" i="12"/>
  <c r="N42" i="12"/>
  <c r="M42" i="12"/>
  <c r="M37" i="12"/>
  <c r="N34" i="12"/>
  <c r="M34" i="12"/>
  <c r="N25" i="12"/>
  <c r="M25" i="12"/>
  <c r="N21" i="12"/>
  <c r="N20" i="12" s="1"/>
  <c r="N16" i="12" s="1"/>
  <c r="M21" i="12"/>
  <c r="M20" i="12" s="1"/>
  <c r="M16" i="12" s="1"/>
  <c r="O18" i="12"/>
  <c r="O16" i="12" s="1"/>
  <c r="O15" i="12" s="1"/>
  <c r="M11" i="12"/>
  <c r="M10" i="12" s="1"/>
  <c r="M9" i="12"/>
  <c r="M13" i="12" s="1"/>
  <c r="M86" i="12" s="1"/>
  <c r="M24" i="12" l="1"/>
  <c r="M17" i="12" s="1"/>
  <c r="M18" i="12"/>
  <c r="N17" i="12"/>
  <c r="N76" i="10"/>
  <c r="M76" i="10"/>
  <c r="N73" i="10"/>
  <c r="M73" i="10"/>
  <c r="M72" i="10" s="1"/>
  <c r="M18" i="10" s="1"/>
  <c r="N72" i="10"/>
  <c r="N18" i="10" s="1"/>
  <c r="N69" i="10"/>
  <c r="M69" i="10"/>
  <c r="N65" i="10"/>
  <c r="M65" i="10"/>
  <c r="N60" i="10"/>
  <c r="M60" i="10"/>
  <c r="N57" i="10"/>
  <c r="M57" i="10"/>
  <c r="N54" i="10"/>
  <c r="M54" i="10"/>
  <c r="N51" i="10"/>
  <c r="M51" i="10"/>
  <c r="N47" i="10"/>
  <c r="M47" i="10"/>
  <c r="N42" i="10"/>
  <c r="M42" i="10"/>
  <c r="N37" i="10"/>
  <c r="M37" i="10"/>
  <c r="N34" i="10"/>
  <c r="M34" i="10"/>
  <c r="N25" i="10"/>
  <c r="M25" i="10"/>
  <c r="M24" i="10" s="1"/>
  <c r="M17" i="10" s="1"/>
  <c r="N21" i="10"/>
  <c r="N20" i="10" s="1"/>
  <c r="N16" i="10" s="1"/>
  <c r="M21" i="10"/>
  <c r="M20" i="10" s="1"/>
  <c r="M16" i="10" s="1"/>
  <c r="O18" i="10"/>
  <c r="O16" i="10" s="1"/>
  <c r="O15" i="10" s="1"/>
  <c r="M11" i="10"/>
  <c r="M10" i="10" s="1"/>
  <c r="N15" i="12" l="1"/>
  <c r="N86" i="12" s="1"/>
  <c r="M15" i="12"/>
  <c r="N24" i="10"/>
  <c r="N17" i="10" s="1"/>
  <c r="M15" i="10"/>
  <c r="N15" i="10"/>
  <c r="N78" i="10" s="1"/>
  <c r="M12" i="9"/>
  <c r="M11" i="9" s="1"/>
  <c r="M10" i="9" s="1"/>
  <c r="N76" i="9"/>
  <c r="M76" i="9"/>
  <c r="N73" i="9"/>
  <c r="N72" i="9" s="1"/>
  <c r="N18" i="9" s="1"/>
  <c r="M73" i="9"/>
  <c r="M72" i="9" s="1"/>
  <c r="M18" i="9" s="1"/>
  <c r="N69" i="9"/>
  <c r="M69" i="9"/>
  <c r="N65" i="9"/>
  <c r="M65" i="9"/>
  <c r="N60" i="9"/>
  <c r="M60" i="9"/>
  <c r="N57" i="9"/>
  <c r="M57" i="9"/>
  <c r="N54" i="9"/>
  <c r="M54" i="9"/>
  <c r="N51" i="9"/>
  <c r="M51" i="9"/>
  <c r="N47" i="9"/>
  <c r="M47" i="9"/>
  <c r="N42" i="9"/>
  <c r="M42" i="9"/>
  <c r="N37" i="9"/>
  <c r="M37" i="9"/>
  <c r="N34" i="9"/>
  <c r="M34" i="9"/>
  <c r="N25" i="9"/>
  <c r="N24" i="9" s="1"/>
  <c r="N17" i="9" s="1"/>
  <c r="M25" i="9"/>
  <c r="M24" i="9" s="1"/>
  <c r="M17" i="9" s="1"/>
  <c r="N21" i="9"/>
  <c r="N20" i="9" s="1"/>
  <c r="N16" i="9" s="1"/>
  <c r="M21" i="9"/>
  <c r="M20" i="9" s="1"/>
  <c r="M16" i="9" s="1"/>
  <c r="O18" i="9"/>
  <c r="O16" i="9" s="1"/>
  <c r="O15" i="9" s="1"/>
  <c r="O86" i="12" l="1"/>
  <c r="Q88" i="12"/>
  <c r="N15" i="9"/>
  <c r="N78" i="9" s="1"/>
  <c r="M15" i="9"/>
  <c r="N22" i="8" l="1"/>
  <c r="N21" i="8" s="1"/>
  <c r="N20" i="8" s="1"/>
  <c r="N16" i="8" s="1"/>
  <c r="N76" i="8"/>
  <c r="M76" i="8"/>
  <c r="N73" i="8"/>
  <c r="M73" i="8"/>
  <c r="M72" i="8" s="1"/>
  <c r="M18" i="8" s="1"/>
  <c r="N69" i="8"/>
  <c r="M69" i="8"/>
  <c r="N65" i="8"/>
  <c r="M65" i="8"/>
  <c r="N60" i="8"/>
  <c r="M60" i="8"/>
  <c r="N57" i="8"/>
  <c r="M57" i="8"/>
  <c r="N54" i="8"/>
  <c r="M54" i="8"/>
  <c r="N51" i="8"/>
  <c r="M51" i="8"/>
  <c r="N47" i="8"/>
  <c r="M47" i="8"/>
  <c r="N42" i="8"/>
  <c r="M42" i="8"/>
  <c r="N37" i="8"/>
  <c r="M37" i="8"/>
  <c r="N34" i="8"/>
  <c r="M34" i="8"/>
  <c r="N25" i="8"/>
  <c r="M25" i="8"/>
  <c r="M24" i="8"/>
  <c r="M17" i="8" s="1"/>
  <c r="M21" i="8"/>
  <c r="M20" i="8"/>
  <c r="O18" i="8"/>
  <c r="O16" i="8" s="1"/>
  <c r="O15" i="8" s="1"/>
  <c r="M16" i="8"/>
  <c r="M11" i="8"/>
  <c r="M10" i="8" s="1"/>
  <c r="N72" i="8" l="1"/>
  <c r="N18" i="8" s="1"/>
  <c r="M15" i="8"/>
  <c r="N24" i="8"/>
  <c r="N17" i="8" s="1"/>
  <c r="N15" i="8" s="1"/>
  <c r="N78" i="8" s="1"/>
  <c r="N76" i="7"/>
  <c r="M76" i="7"/>
  <c r="N73" i="7"/>
  <c r="M73" i="7"/>
  <c r="M72" i="7" s="1"/>
  <c r="M18" i="7" s="1"/>
  <c r="N72" i="7"/>
  <c r="N18" i="7" s="1"/>
  <c r="N69" i="7"/>
  <c r="M69" i="7"/>
  <c r="N65" i="7"/>
  <c r="M65" i="7"/>
  <c r="N60" i="7"/>
  <c r="M60" i="7"/>
  <c r="N57" i="7"/>
  <c r="M57" i="7"/>
  <c r="N54" i="7"/>
  <c r="M54" i="7"/>
  <c r="N51" i="7"/>
  <c r="M51" i="7"/>
  <c r="N47" i="7"/>
  <c r="M47" i="7"/>
  <c r="N42" i="7"/>
  <c r="M42" i="7"/>
  <c r="N37" i="7"/>
  <c r="M37" i="7"/>
  <c r="N34" i="7"/>
  <c r="M34" i="7"/>
  <c r="N25" i="7"/>
  <c r="M25" i="7"/>
  <c r="N21" i="7"/>
  <c r="N20" i="7" s="1"/>
  <c r="N16" i="7" s="1"/>
  <c r="M21" i="7"/>
  <c r="M20" i="7" s="1"/>
  <c r="M16" i="7" s="1"/>
  <c r="O18" i="7"/>
  <c r="O16" i="7" s="1"/>
  <c r="O15" i="7" s="1"/>
  <c r="M11" i="7"/>
  <c r="M10" i="7" s="1"/>
  <c r="M24" i="7" l="1"/>
  <c r="M17" i="7" s="1"/>
  <c r="M15" i="7" s="1"/>
  <c r="N24" i="7"/>
  <c r="N17" i="7" s="1"/>
  <c r="N15" i="7" s="1"/>
  <c r="N78" i="7" s="1"/>
  <c r="N76" i="6"/>
  <c r="M76" i="6"/>
  <c r="N73" i="6"/>
  <c r="M73" i="6"/>
  <c r="M72" i="6" s="1"/>
  <c r="M18" i="6" s="1"/>
  <c r="N69" i="6"/>
  <c r="M69" i="6"/>
  <c r="N65" i="6"/>
  <c r="M65" i="6"/>
  <c r="N60" i="6"/>
  <c r="M60" i="6"/>
  <c r="N57" i="6"/>
  <c r="M57" i="6"/>
  <c r="N54" i="6"/>
  <c r="M54" i="6"/>
  <c r="N51" i="6"/>
  <c r="M51" i="6"/>
  <c r="N47" i="6"/>
  <c r="M47" i="6"/>
  <c r="N42" i="6"/>
  <c r="M42" i="6"/>
  <c r="N37" i="6"/>
  <c r="M37" i="6"/>
  <c r="N34" i="6"/>
  <c r="M34" i="6"/>
  <c r="N25" i="6"/>
  <c r="M25" i="6"/>
  <c r="M24" i="6" s="1"/>
  <c r="M17" i="6" s="1"/>
  <c r="N21" i="6"/>
  <c r="N20" i="6" s="1"/>
  <c r="N16" i="6" s="1"/>
  <c r="M21" i="6"/>
  <c r="M20" i="6" s="1"/>
  <c r="M16" i="6" s="1"/>
  <c r="O18" i="6"/>
  <c r="O16" i="6" s="1"/>
  <c r="O15" i="6" s="1"/>
  <c r="M11" i="6"/>
  <c r="M10" i="6" s="1"/>
  <c r="N72" i="6" l="1"/>
  <c r="N18" i="6" s="1"/>
  <c r="N24" i="6"/>
  <c r="N17" i="6" s="1"/>
  <c r="N15" i="6" s="1"/>
  <c r="N78" i="6" s="1"/>
  <c r="M15" i="6"/>
  <c r="N34" i="5"/>
  <c r="N76" i="5"/>
  <c r="N72" i="5" s="1"/>
  <c r="N18" i="5" s="1"/>
  <c r="M76" i="5"/>
  <c r="N73" i="5"/>
  <c r="M73" i="5"/>
  <c r="M72" i="5" s="1"/>
  <c r="M18" i="5" s="1"/>
  <c r="N69" i="5"/>
  <c r="M69" i="5"/>
  <c r="N65" i="5"/>
  <c r="M65" i="5"/>
  <c r="N60" i="5"/>
  <c r="M60" i="5"/>
  <c r="N57" i="5"/>
  <c r="M57" i="5"/>
  <c r="N54" i="5"/>
  <c r="M54" i="5"/>
  <c r="N51" i="5"/>
  <c r="M51" i="5"/>
  <c r="N47" i="5"/>
  <c r="M47" i="5"/>
  <c r="N42" i="5"/>
  <c r="M42" i="5"/>
  <c r="N37" i="5"/>
  <c r="M37" i="5"/>
  <c r="M34" i="5"/>
  <c r="N25" i="5"/>
  <c r="M25" i="5"/>
  <c r="N21" i="5"/>
  <c r="N20" i="5" s="1"/>
  <c r="N16" i="5" s="1"/>
  <c r="M21" i="5"/>
  <c r="M20" i="5" s="1"/>
  <c r="M16" i="5" s="1"/>
  <c r="O18" i="5"/>
  <c r="O16" i="5"/>
  <c r="O15" i="5" s="1"/>
  <c r="M11" i="5"/>
  <c r="M10" i="5" s="1"/>
  <c r="M24" i="5" l="1"/>
  <c r="M17" i="5" s="1"/>
  <c r="M15" i="5" s="1"/>
  <c r="N24" i="5"/>
  <c r="N17" i="5" s="1"/>
  <c r="N15" i="5" s="1"/>
  <c r="N78" i="5" s="1"/>
  <c r="N76" i="4"/>
  <c r="M76" i="4"/>
  <c r="M72" i="4" s="1"/>
  <c r="M18" i="4" s="1"/>
  <c r="N73" i="4"/>
  <c r="M73" i="4"/>
  <c r="N69" i="4"/>
  <c r="M69" i="4"/>
  <c r="N65" i="4"/>
  <c r="M65" i="4"/>
  <c r="N60" i="4"/>
  <c r="M60" i="4"/>
  <c r="N57" i="4"/>
  <c r="M57" i="4"/>
  <c r="N54" i="4"/>
  <c r="M54" i="4"/>
  <c r="N51" i="4"/>
  <c r="M51" i="4"/>
  <c r="N47" i="4"/>
  <c r="M47" i="4"/>
  <c r="N42" i="4"/>
  <c r="M42" i="4"/>
  <c r="N37" i="4"/>
  <c r="M37" i="4"/>
  <c r="M34" i="4"/>
  <c r="N25" i="4"/>
  <c r="M25" i="4"/>
  <c r="N21" i="4"/>
  <c r="N20" i="4" s="1"/>
  <c r="N16" i="4" s="1"/>
  <c r="M21" i="4"/>
  <c r="M20" i="4" s="1"/>
  <c r="M16" i="4" s="1"/>
  <c r="O18" i="4"/>
  <c r="O16" i="4" s="1"/>
  <c r="O15" i="4" s="1"/>
  <c r="M11" i="4"/>
  <c r="M10" i="4" s="1"/>
  <c r="N72" i="4" l="1"/>
  <c r="N18" i="4" s="1"/>
  <c r="M24" i="4"/>
  <c r="M17" i="4" s="1"/>
  <c r="M15" i="4" s="1"/>
  <c r="N24" i="4"/>
  <c r="N17" i="4" s="1"/>
  <c r="N15" i="4" s="1"/>
  <c r="N78" i="4" s="1"/>
  <c r="N76" i="3" l="1"/>
  <c r="M76" i="3"/>
  <c r="N73" i="3"/>
  <c r="M73" i="3"/>
  <c r="N69" i="3"/>
  <c r="M69" i="3"/>
  <c r="N65" i="3"/>
  <c r="M65" i="3"/>
  <c r="N60" i="3"/>
  <c r="M60" i="3"/>
  <c r="N57" i="3"/>
  <c r="M57" i="3"/>
  <c r="N54" i="3"/>
  <c r="M54" i="3"/>
  <c r="N51" i="3"/>
  <c r="M51" i="3"/>
  <c r="N47" i="3"/>
  <c r="M47" i="3"/>
  <c r="N42" i="3"/>
  <c r="M42" i="3"/>
  <c r="N37" i="3"/>
  <c r="M37" i="3"/>
  <c r="M34" i="3"/>
  <c r="N25" i="3"/>
  <c r="M25" i="3"/>
  <c r="N21" i="3"/>
  <c r="N20" i="3" s="1"/>
  <c r="N16" i="3" s="1"/>
  <c r="M21" i="3"/>
  <c r="M20" i="3" s="1"/>
  <c r="M16" i="3" s="1"/>
  <c r="O18" i="3"/>
  <c r="O16" i="3" s="1"/>
  <c r="O15" i="3" s="1"/>
  <c r="N72" i="3" l="1"/>
  <c r="N18" i="3" s="1"/>
  <c r="M72" i="3"/>
  <c r="M18" i="3" s="1"/>
  <c r="M24" i="3"/>
  <c r="M17" i="3" s="1"/>
  <c r="N24" i="3"/>
  <c r="N17" i="3" s="1"/>
  <c r="M11" i="3"/>
  <c r="M10" i="3" s="1"/>
  <c r="N32" i="2"/>
  <c r="M12" i="2"/>
  <c r="M21" i="2"/>
  <c r="M20" i="2" s="1"/>
  <c r="M16" i="2" s="1"/>
  <c r="M76" i="2"/>
  <c r="M73" i="2"/>
  <c r="M69" i="2"/>
  <c r="M65" i="2"/>
  <c r="M60" i="2"/>
  <c r="M57" i="2"/>
  <c r="M54" i="2"/>
  <c r="M51" i="2"/>
  <c r="M47" i="2"/>
  <c r="M42" i="2"/>
  <c r="M37" i="2"/>
  <c r="M34" i="2"/>
  <c r="M25" i="2"/>
  <c r="M15" i="3" l="1"/>
  <c r="N15" i="3"/>
  <c r="N78" i="3" s="1"/>
  <c r="M72" i="2"/>
  <c r="M18" i="2" s="1"/>
  <c r="M24" i="2"/>
  <c r="M17" i="2" s="1"/>
  <c r="N76" i="2"/>
  <c r="N73" i="2"/>
  <c r="N69" i="2"/>
  <c r="N65" i="2"/>
  <c r="N60" i="2"/>
  <c r="N57" i="2"/>
  <c r="N54" i="2"/>
  <c r="N51" i="2"/>
  <c r="N47" i="2"/>
  <c r="N42" i="2"/>
  <c r="N37" i="2"/>
  <c r="N25" i="2"/>
  <c r="N21" i="2"/>
  <c r="N20" i="2" s="1"/>
  <c r="N16" i="2" s="1"/>
  <c r="O18" i="2"/>
  <c r="O16" i="2" s="1"/>
  <c r="O15" i="2" s="1"/>
  <c r="M11" i="2"/>
  <c r="M10" i="2" s="1"/>
  <c r="M15" i="2" l="1"/>
  <c r="N72" i="2"/>
  <c r="N18" i="2" s="1"/>
  <c r="N24" i="2"/>
  <c r="N17" i="2" s="1"/>
  <c r="N15" i="2" s="1"/>
  <c r="N78" i="2" s="1"/>
  <c r="N76" i="1" l="1"/>
  <c r="N73" i="1"/>
  <c r="N69" i="1"/>
  <c r="N65" i="1"/>
  <c r="N60" i="1"/>
  <c r="N57" i="1"/>
  <c r="N54" i="1"/>
  <c r="N51" i="1"/>
  <c r="N47" i="1"/>
  <c r="N42" i="1"/>
  <c r="N37" i="1"/>
  <c r="N25" i="1"/>
  <c r="N72" i="1" l="1"/>
  <c r="N18" i="1" s="1"/>
  <c r="N24" i="1"/>
  <c r="N21" i="1"/>
  <c r="N20" i="1" s="1"/>
  <c r="N16" i="1" s="1"/>
  <c r="O18" i="1"/>
  <c r="O16" i="1" s="1"/>
  <c r="O15" i="1" s="1"/>
  <c r="M11" i="1"/>
  <c r="M10" i="1" s="1"/>
  <c r="M13" i="1"/>
  <c r="M78" i="1" s="1"/>
  <c r="N17" i="1" l="1"/>
  <c r="N15" i="1" s="1"/>
  <c r="N78" i="1" l="1"/>
  <c r="O78" i="1" s="1"/>
  <c r="M9" i="2" s="1"/>
  <c r="M13" i="2" s="1"/>
  <c r="M78" i="2" s="1"/>
  <c r="O78" i="2" s="1"/>
  <c r="M9" i="3" s="1"/>
  <c r="M13" i="3" s="1"/>
  <c r="M78" i="3" s="1"/>
  <c r="O78" i="3" s="1"/>
  <c r="M9" i="4" s="1"/>
  <c r="M13" i="4" s="1"/>
  <c r="M78" i="4" s="1"/>
  <c r="O78" i="4" s="1"/>
  <c r="M9" i="5" s="1"/>
  <c r="M13" i="5" s="1"/>
  <c r="M78" i="5" s="1"/>
  <c r="O78" i="5" s="1"/>
  <c r="M9" i="6" s="1"/>
  <c r="M13" i="6" s="1"/>
  <c r="M78" i="6" s="1"/>
  <c r="O78" i="6" s="1"/>
  <c r="M9" i="7" s="1"/>
  <c r="M13" i="7" s="1"/>
  <c r="M78" i="7" s="1"/>
  <c r="O78" i="7" s="1"/>
  <c r="M9" i="8" s="1"/>
  <c r="M13" i="8" s="1"/>
  <c r="M78" i="8" s="1"/>
  <c r="O78" i="8" s="1"/>
  <c r="M9" i="9" s="1"/>
  <c r="M13" i="9" s="1"/>
  <c r="M78" i="9" s="1"/>
  <c r="O78" i="9" s="1"/>
  <c r="M9" i="10" s="1"/>
  <c r="M13" i="10" s="1"/>
  <c r="M78" i="10" s="1"/>
  <c r="O78" i="10" s="1"/>
</calcChain>
</file>

<file path=xl/sharedStrings.xml><?xml version="1.0" encoding="utf-8"?>
<sst xmlns="http://schemas.openxmlformats.org/spreadsheetml/2006/main" count="3607" uniqueCount="121">
  <si>
    <t>LAPORAN REALISASI DANA KAPITASI JKN PADA FKTP PASIRKALIKI</t>
  </si>
  <si>
    <t>KOTA CIMAHI</t>
  </si>
  <si>
    <t>Sebagai berikut :</t>
  </si>
  <si>
    <t>NO</t>
  </si>
  <si>
    <t>KODE REKENING</t>
  </si>
  <si>
    <t>URAIAN</t>
  </si>
  <si>
    <t>JUMLAH ANGGARAN (Rp.)</t>
  </si>
  <si>
    <t>JUMLAH REALISASI
(Rp.)</t>
  </si>
  <si>
    <t>SELISIH / KURANG
(Rp.)</t>
  </si>
  <si>
    <t>Saldo bulan lalu</t>
  </si>
  <si>
    <t>4</t>
  </si>
  <si>
    <t>1</t>
  </si>
  <si>
    <t>Lain-lain Pendapatan Asli Daerah yang Sah</t>
  </si>
  <si>
    <t>16</t>
  </si>
  <si>
    <t>Dana Kapitasi JKN pada FKTP</t>
  </si>
  <si>
    <t>02</t>
  </si>
  <si>
    <t>Dana Kapitasi JKN pada FKTP Pasirkaliki</t>
  </si>
  <si>
    <t>Jumlah</t>
  </si>
  <si>
    <t>01</t>
  </si>
  <si>
    <t>03</t>
  </si>
  <si>
    <t>BELANJA LANGSUNG</t>
  </si>
  <si>
    <t>BELANJA PEGAWAI</t>
  </si>
  <si>
    <t>5</t>
  </si>
  <si>
    <t>2</t>
  </si>
  <si>
    <t>BELANJA BARANG DAN JASA</t>
  </si>
  <si>
    <t>3</t>
  </si>
  <si>
    <t>BELANJA MODAL</t>
  </si>
  <si>
    <t>BELANJA PEGAWAI PUSKESMAS PASIRKALIKI</t>
  </si>
  <si>
    <t>08</t>
  </si>
  <si>
    <t>Jasa Pelayanan</t>
  </si>
  <si>
    <t>Jasa Pelayanan Kesehatan</t>
  </si>
  <si>
    <t>BELANJA BARANG DAN JASA PUSKESMAS PASIRKALIKI</t>
  </si>
  <si>
    <t>P</t>
  </si>
  <si>
    <t>Belanja Bahan  Pakai Habis</t>
  </si>
  <si>
    <t>04</t>
  </si>
  <si>
    <t>Belanja perangko, materai dan benda pos lainnya</t>
  </si>
  <si>
    <t>05</t>
  </si>
  <si>
    <t xml:space="preserve">Belanja Peralatan Kebersihan dan Bahan Pembersih </t>
  </si>
  <si>
    <t>06</t>
  </si>
  <si>
    <t>07</t>
  </si>
  <si>
    <t xml:space="preserve">Belanja Pengisian Tabung Pemadam Kebakaran </t>
  </si>
  <si>
    <t>Belanja Pengisian Tabung Gas</t>
  </si>
  <si>
    <t>Bahan Pakai Habis Peralatan Rumah Tangga</t>
  </si>
  <si>
    <t>Belanja bahan /material</t>
  </si>
  <si>
    <t>Belanja bahan pokok / natura</t>
  </si>
  <si>
    <t>Belanja Jasa Kantor</t>
  </si>
  <si>
    <t>Belanja kawat/faksimili/internet</t>
  </si>
  <si>
    <t>09</t>
  </si>
  <si>
    <t>Belanja Jasa Transaksi Keuangan</t>
  </si>
  <si>
    <t>Belanja cetak dan penggandaan</t>
  </si>
  <si>
    <t>Belanja cetak</t>
  </si>
  <si>
    <t>Belanja penggandaan</t>
  </si>
  <si>
    <t>11</t>
  </si>
  <si>
    <t xml:space="preserve">Belanja Makanan dan Minuman </t>
  </si>
  <si>
    <t>Kegiatan Pengelolaan Penyakit Kronis</t>
  </si>
  <si>
    <t>Belanja Perjalanan Dinas</t>
  </si>
  <si>
    <t>Belanja Kursus Pelatihan, Sosialisasi dan Bimbingan Teknis PNS</t>
  </si>
  <si>
    <t xml:space="preserve">Pengiriman Kursus Kursus Singkat/Pelatihan </t>
  </si>
  <si>
    <t xml:space="preserve">Belanja Pemeliharaan </t>
  </si>
  <si>
    <t xml:space="preserve">Belanja Pemeliharaan Alat Kesehatan </t>
  </si>
  <si>
    <t>Belanja Pemeliharaan Gedung Puskesmas</t>
  </si>
  <si>
    <t>10</t>
  </si>
  <si>
    <t>Belanja Pemeliharaan Jaringan WAN/LAN</t>
  </si>
  <si>
    <t>31</t>
  </si>
  <si>
    <t>Belanja Jasa Tenaga Ahli/Instruktur/Narasumber/Penceramah</t>
  </si>
  <si>
    <t>Jasa Instruktur</t>
  </si>
  <si>
    <t>Jasa Narasumber / Widyaiswara</t>
  </si>
  <si>
    <t xml:space="preserve">Belanja Modal Puskesmas Pasirkaliki </t>
  </si>
  <si>
    <t>Belanja Modal Peralatan dan Mesin - Alat Kedokteran</t>
  </si>
  <si>
    <t xml:space="preserve">JUMLAH </t>
  </si>
  <si>
    <t xml:space="preserve">Laporan realisasi yang disampaikan telah sesuai dengan sasaran penggunaan yang ditetapkan dengan peraturan </t>
  </si>
  <si>
    <t xml:space="preserve">perundang-undangan  dan telah didukung oleh kelengkapan dokumen yang sah sesuai ketentuan yang berlaku dan </t>
  </si>
  <si>
    <t>bertanggung jawab atas kebenarannya.</t>
  </si>
  <si>
    <t>Demikian laporan realisasi ini dibuat untuk digunakan sebagaimana mestinya.</t>
  </si>
  <si>
    <t>Kepala FKTP Puskesmas Pasirkaliki</t>
  </si>
  <si>
    <t>Selaku Kuasa Pengguna Anggaran</t>
  </si>
  <si>
    <t>dr Rayya Nilam Nuri</t>
  </si>
  <si>
    <t>NIP. 19791103 201001 2 009</t>
  </si>
  <si>
    <t>Bersama ini kami  laporkan realisasi atas penggunaan dana kapitasi JKN untuk bulan Januari 2020</t>
  </si>
  <si>
    <t>Cimahi 31 Januari 2020</t>
  </si>
  <si>
    <t>Belanja Alat Listrik dan Elektronik</t>
  </si>
  <si>
    <t xml:space="preserve">Belanja Bahan Kebutuhan Medis </t>
  </si>
  <si>
    <t>Belanja Jasa Pemeliharaan Peralatan dan Perlengkapan Kantor</t>
  </si>
  <si>
    <t>Belanja Perawatan Kendaraan Bermotor</t>
  </si>
  <si>
    <t>Belanja Jasa Service</t>
  </si>
  <si>
    <t>Belanja Pengadaan Suku Cadang</t>
  </si>
  <si>
    <t>Belanja Surat Tanda Motor Kendaraan</t>
  </si>
  <si>
    <t>Belanja Perjalanan Dinas Luar Daerah</t>
  </si>
  <si>
    <t>35</t>
  </si>
  <si>
    <t>Belanja Peralatan/Perlengkapan untuk kantor/Rumah Tangga/Lapangan</t>
  </si>
  <si>
    <t>Belanja Peralatan/Perlengkapan untuk kantor</t>
  </si>
  <si>
    <t>Belanja Modal Peralatan dan Mesin - Alat Kantor</t>
  </si>
  <si>
    <t>Belanja Modal Peralatan  Alat Kantor Lainyya</t>
  </si>
  <si>
    <t>Belanja Modal Pengadaan Alat Kedokteran Umum</t>
  </si>
  <si>
    <t>Cimahi 29 Februari 2020</t>
  </si>
  <si>
    <t>Bersama ini kami  laporkan realisasi atas penggunaan dana kapitasi JKN untuk bulan Februari 2020</t>
  </si>
  <si>
    <t>Bersama ini kami  laporkan realisasi atas penggunaan dana kapitasi JKN untuk bulan Maret 2020</t>
  </si>
  <si>
    <t>Cimahi 31 Maret 2020</t>
  </si>
  <si>
    <t>Cimahi 30 April 2020</t>
  </si>
  <si>
    <t>Bersama ini kami  laporkan realisasi atas penggunaan dana kapitasi JKN untuk bulan April 2020</t>
  </si>
  <si>
    <t>Bersama ini kami  laporkan realisasi atas penggunaan dana kapitasi JKN untuk bulan Mei 2020</t>
  </si>
  <si>
    <t>Cimahi 30 Mei 2020</t>
  </si>
  <si>
    <t>Cimahi 30 Juni 2020</t>
  </si>
  <si>
    <t>Bersama ini kami  laporkan realisasi atas penggunaan dana kapitasi JKN untuk bulan Juni 2020</t>
  </si>
  <si>
    <t>Cimahi 30 Juli 2020</t>
  </si>
  <si>
    <t>Bersama ini kami  laporkan realisasi atas penggunaan dana kapitasi JKN untuk bulan Juli 2020</t>
  </si>
  <si>
    <t>Bersama ini kami  laporkan realisasi atas penggunaan dana kapitasi JKN untuk bulan Agustus 2020</t>
  </si>
  <si>
    <t>Cimahi 31 Agustus 2020</t>
  </si>
  <si>
    <t>Bersama ini kami  laporkan realisasi atas penggunaan dana kapitasi JKN untuk bulan September 2020</t>
  </si>
  <si>
    <t>Cimahi 30 September 2020</t>
  </si>
  <si>
    <t>Cimahi 31 Oktober 2020</t>
  </si>
  <si>
    <t>Bersama ini kami  laporkan realisasi atas penggunaan dana kapitasi JKN untuk bulan Oktober 2020</t>
  </si>
  <si>
    <t>Cimahi 30 November 2020</t>
  </si>
  <si>
    <t>Bersama ini kami  laporkan realisasi atas penggunaan dana kapitasi JKN untuk bulan November 2020</t>
  </si>
  <si>
    <t>Kegiatan Pembinaan Pegawai</t>
  </si>
  <si>
    <t>14</t>
  </si>
  <si>
    <t>Belanja Pakaian Khusus dan Har-Hari Tertentu</t>
  </si>
  <si>
    <t>Belanja Pakaian Olahraga</t>
  </si>
  <si>
    <t>Belanja Modal Peralatan dan Mesin - Alat Komputer</t>
  </si>
  <si>
    <t>Belanja Modal Peralatan Personal Komputer</t>
  </si>
  <si>
    <t>Belanja Modal Pengadaan Personal Komputer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</si>
</sst>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3" fontId="12" fillId="0" borderId="0" applyFont="0" applyFill="0" applyBorder="0" applyAlignment="0" applyProtection="0"/>
    <xf numFmtId="0" fontId="12" fillId="0" borderId="0"/>
    <xf numFmtId="41" fontId="13" fillId="0" borderId="0" applyFont="0" applyFill="0" applyBorder="0" applyAlignment="0" applyProtection="0"/>
    <xf numFmtId="0" fontId="18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7" fillId="0" borderId="0" xfId="0" applyFont="1"/>
    <xf numFmtId="0" fontId="7" fillId="0" borderId="0" xfId="0" applyFont="1" applyFill="1"/>
    <xf numFmtId="3" fontId="0" fillId="0" borderId="0" xfId="0" applyNumberFormat="1" applyFont="1"/>
    <xf numFmtId="0" fontId="8" fillId="0" borderId="0" xfId="0" applyFont="1"/>
    <xf numFmtId="0" fontId="4" fillId="0" borderId="0" xfId="0" applyFont="1"/>
    <xf numFmtId="0" fontId="0" fillId="0" borderId="0" xfId="0" applyFont="1" applyFill="1"/>
    <xf numFmtId="3" fontId="8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vertical="top"/>
    </xf>
    <xf numFmtId="0" fontId="0" fillId="0" borderId="0" xfId="0" applyFont="1" applyFill="1" applyAlignment="1">
      <alignment vertical="top"/>
    </xf>
    <xf numFmtId="0" fontId="0" fillId="0" borderId="1" xfId="0" applyFont="1" applyBorder="1" applyAlignment="1">
      <alignment horizontal="center" vertical="center"/>
    </xf>
    <xf numFmtId="49" fontId="9" fillId="2" borderId="1" xfId="3" applyNumberFormat="1" applyFont="1" applyFill="1" applyBorder="1" applyAlignment="1">
      <alignment horizontal="center" vertical="center" wrapText="1"/>
    </xf>
    <xf numFmtId="49" fontId="9" fillId="0" borderId="5" xfId="3" applyNumberFormat="1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49" fontId="9" fillId="2" borderId="2" xfId="3" applyNumberFormat="1" applyFont="1" applyFill="1" applyBorder="1" applyAlignment="1">
      <alignment vertical="center" wrapText="1"/>
    </xf>
    <xf numFmtId="49" fontId="9" fillId="2" borderId="3" xfId="3" applyNumberFormat="1" applyFont="1" applyFill="1" applyBorder="1" applyAlignment="1">
      <alignment vertical="center" wrapText="1"/>
    </xf>
    <xf numFmtId="49" fontId="9" fillId="2" borderId="4" xfId="3" applyNumberFormat="1" applyFont="1" applyFill="1" applyBorder="1" applyAlignment="1">
      <alignment vertical="center" wrapText="1"/>
    </xf>
    <xf numFmtId="49" fontId="9" fillId="2" borderId="1" xfId="3" applyNumberFormat="1" applyFont="1" applyFill="1" applyBorder="1" applyAlignment="1">
      <alignment vertical="center" wrapText="1"/>
    </xf>
    <xf numFmtId="49" fontId="10" fillId="0" borderId="2" xfId="3" applyNumberFormat="1" applyFont="1" applyFill="1" applyBorder="1" applyAlignment="1">
      <alignment horizontal="right" vertical="center" wrapText="1"/>
    </xf>
    <xf numFmtId="3" fontId="0" fillId="0" borderId="1" xfId="0" applyNumberFormat="1" applyFont="1" applyBorder="1" applyAlignment="1">
      <alignment horizontal="right"/>
    </xf>
    <xf numFmtId="49" fontId="10" fillId="2" borderId="6" xfId="3" applyNumberFormat="1" applyFont="1" applyFill="1" applyBorder="1" applyAlignment="1">
      <alignment vertical="center" wrapText="1"/>
    </xf>
    <xf numFmtId="49" fontId="10" fillId="2" borderId="7" xfId="3" applyNumberFormat="1" applyFont="1" applyFill="1" applyBorder="1" applyAlignment="1">
      <alignment vertical="center" wrapText="1"/>
    </xf>
    <xf numFmtId="49" fontId="10" fillId="2" borderId="8" xfId="3" applyNumberFormat="1" applyFont="1" applyFill="1" applyBorder="1" applyAlignment="1">
      <alignment vertical="center" wrapText="1"/>
    </xf>
    <xf numFmtId="49" fontId="10" fillId="2" borderId="1" xfId="3" applyNumberFormat="1" applyFont="1" applyFill="1" applyBorder="1" applyAlignment="1">
      <alignment vertical="center" wrapText="1"/>
    </xf>
    <xf numFmtId="41" fontId="10" fillId="0" borderId="6" xfId="1" applyNumberFormat="1" applyFont="1" applyFill="1" applyBorder="1" applyAlignment="1">
      <alignment horizontal="right" vertical="center" wrapText="1"/>
    </xf>
    <xf numFmtId="49" fontId="11" fillId="4" borderId="6" xfId="3" quotePrefix="1" applyNumberFormat="1" applyFont="1" applyFill="1" applyBorder="1" applyAlignment="1">
      <alignment horizontal="center" vertical="top" wrapText="1"/>
    </xf>
    <xf numFmtId="49" fontId="11" fillId="4" borderId="7" xfId="3" quotePrefix="1" applyNumberFormat="1" applyFont="1" applyFill="1" applyBorder="1" applyAlignment="1">
      <alignment horizontal="center" vertical="top" wrapText="1"/>
    </xf>
    <xf numFmtId="41" fontId="10" fillId="0" borderId="6" xfId="1" applyNumberFormat="1" applyFont="1" applyFill="1" applyBorder="1" applyAlignment="1">
      <alignment horizontal="center" vertical="center" wrapText="1"/>
    </xf>
    <xf numFmtId="41" fontId="0" fillId="0" borderId="0" xfId="0" applyNumberFormat="1"/>
    <xf numFmtId="49" fontId="11" fillId="4" borderId="7" xfId="3" applyNumberFormat="1" applyFont="1" applyFill="1" applyBorder="1" applyAlignment="1">
      <alignment horizontal="center" vertical="top" wrapText="1"/>
    </xf>
    <xf numFmtId="49" fontId="10" fillId="4" borderId="8" xfId="3" applyNumberFormat="1" applyFont="1" applyFill="1" applyBorder="1" applyAlignment="1">
      <alignment horizontal="center" vertical="top" wrapText="1"/>
    </xf>
    <xf numFmtId="41" fontId="10" fillId="4" borderId="9" xfId="0" applyNumberFormat="1" applyFont="1" applyFill="1" applyBorder="1" applyAlignment="1">
      <alignment horizontal="center" vertical="center" wrapText="1"/>
    </xf>
    <xf numFmtId="49" fontId="11" fillId="4" borderId="6" xfId="3" applyNumberFormat="1" applyFont="1" applyFill="1" applyBorder="1" applyAlignment="1">
      <alignment horizontal="center" vertical="top" wrapText="1"/>
    </xf>
    <xf numFmtId="49" fontId="10" fillId="4" borderId="7" xfId="3" applyNumberFormat="1" applyFont="1" applyFill="1" applyBorder="1" applyAlignment="1">
      <alignment horizontal="center" vertical="top" wrapText="1"/>
    </xf>
    <xf numFmtId="41" fontId="10" fillId="0" borderId="6" xfId="4" applyNumberFormat="1" applyFont="1" applyFill="1" applyBorder="1" applyAlignment="1">
      <alignment horizontal="center" vertical="center"/>
    </xf>
    <xf numFmtId="3" fontId="0" fillId="0" borderId="4" xfId="0" applyNumberFormat="1" applyFont="1" applyBorder="1" applyAlignment="1">
      <alignment horizontal="right"/>
    </xf>
    <xf numFmtId="41" fontId="10" fillId="0" borderId="6" xfId="4" applyNumberFormat="1" applyFont="1" applyFill="1" applyBorder="1" applyAlignment="1">
      <alignment horizontal="right" vertical="top"/>
    </xf>
    <xf numFmtId="0" fontId="10" fillId="0" borderId="2" xfId="5" applyFont="1" applyFill="1" applyBorder="1" applyAlignment="1">
      <alignment horizontal="center" vertical="center" wrapText="1"/>
    </xf>
    <xf numFmtId="0" fontId="10" fillId="0" borderId="3" xfId="5" quotePrefix="1" applyFont="1" applyFill="1" applyBorder="1" applyAlignment="1">
      <alignment horizontal="center" vertical="center" wrapText="1"/>
    </xf>
    <xf numFmtId="0" fontId="10" fillId="0" borderId="3" xfId="5" applyFont="1" applyFill="1" applyBorder="1" applyAlignment="1">
      <alignment horizontal="center" vertical="center" wrapText="1"/>
    </xf>
    <xf numFmtId="0" fontId="10" fillId="0" borderId="4" xfId="5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left" vertical="top" wrapText="1"/>
    </xf>
    <xf numFmtId="41" fontId="10" fillId="0" borderId="2" xfId="4" applyNumberFormat="1" applyFont="1" applyFill="1" applyBorder="1" applyAlignment="1">
      <alignment horizontal="right" vertical="top" wrapText="1"/>
    </xf>
    <xf numFmtId="41" fontId="10" fillId="4" borderId="1" xfId="6" applyNumberFormat="1" applyFont="1" applyFill="1" applyBorder="1" applyAlignment="1">
      <alignment horizontal="center" vertical="center"/>
    </xf>
    <xf numFmtId="3" fontId="2" fillId="0" borderId="4" xfId="2" applyNumberFormat="1" applyFont="1" applyBorder="1" applyAlignment="1">
      <alignment horizontal="right" vertical="center"/>
    </xf>
    <xf numFmtId="41" fontId="10" fillId="0" borderId="2" xfId="3" applyNumberFormat="1" applyFont="1" applyFill="1" applyBorder="1" applyAlignment="1">
      <alignment horizontal="right" vertical="top"/>
    </xf>
    <xf numFmtId="49" fontId="10" fillId="0" borderId="2" xfId="3" applyNumberFormat="1" applyFont="1" applyFill="1" applyBorder="1" applyAlignment="1">
      <alignment horizontal="center" vertical="center" wrapText="1"/>
    </xf>
    <xf numFmtId="49" fontId="10" fillId="0" borderId="3" xfId="3" quotePrefix="1" applyNumberFormat="1" applyFont="1" applyFill="1" applyBorder="1" applyAlignment="1">
      <alignment horizontal="center" vertical="center" wrapText="1"/>
    </xf>
    <xf numFmtId="49" fontId="10" fillId="0" borderId="3" xfId="3" applyNumberFormat="1" applyFont="1" applyFill="1" applyBorder="1" applyAlignment="1">
      <alignment horizontal="center" vertical="center" wrapText="1"/>
    </xf>
    <xf numFmtId="49" fontId="14" fillId="0" borderId="3" xfId="3" applyNumberFormat="1" applyFont="1" applyFill="1" applyBorder="1" applyAlignment="1">
      <alignment horizontal="center" vertical="center" wrapText="1"/>
    </xf>
    <xf numFmtId="49" fontId="15" fillId="0" borderId="4" xfId="3" applyNumberFormat="1" applyFont="1" applyFill="1" applyBorder="1" applyAlignment="1">
      <alignment horizontal="center" vertical="center" wrapText="1"/>
    </xf>
    <xf numFmtId="49" fontId="10" fillId="0" borderId="1" xfId="3" applyNumberFormat="1" applyFont="1" applyFill="1" applyBorder="1" applyAlignment="1">
      <alignment horizontal="left" vertical="top" wrapText="1"/>
    </xf>
    <xf numFmtId="41" fontId="10" fillId="0" borderId="2" xfId="4" applyNumberFormat="1" applyFont="1" applyFill="1" applyBorder="1" applyAlignment="1">
      <alignment horizontal="right" vertical="top"/>
    </xf>
    <xf numFmtId="41" fontId="0" fillId="4" borderId="2" xfId="0" applyNumberFormat="1" applyFont="1" applyFill="1" applyBorder="1"/>
    <xf numFmtId="41" fontId="0" fillId="4" borderId="3" xfId="0" applyNumberFormat="1" applyFont="1" applyFill="1" applyBorder="1"/>
    <xf numFmtId="41" fontId="10" fillId="4" borderId="4" xfId="0" applyNumberFormat="1" applyFont="1" applyFill="1" applyBorder="1" applyAlignment="1">
      <alignment horizontal="left"/>
    </xf>
    <xf numFmtId="41" fontId="10" fillId="4" borderId="1" xfId="0" applyNumberFormat="1" applyFont="1" applyFill="1" applyBorder="1" applyAlignment="1">
      <alignment horizontal="left" vertical="center" wrapText="1"/>
    </xf>
    <xf numFmtId="41" fontId="15" fillId="0" borderId="2" xfId="4" applyNumberFormat="1" applyFont="1" applyFill="1" applyBorder="1" applyAlignment="1">
      <alignment horizontal="right" vertical="top"/>
    </xf>
    <xf numFmtId="3" fontId="5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49" fontId="10" fillId="0" borderId="4" xfId="3" applyNumberFormat="1" applyFont="1" applyFill="1" applyBorder="1" applyAlignment="1">
      <alignment horizontal="center" vertical="center" wrapText="1"/>
    </xf>
    <xf numFmtId="49" fontId="10" fillId="3" borderId="1" xfId="3" applyNumberFormat="1" applyFont="1" applyFill="1" applyBorder="1" applyAlignment="1">
      <alignment horizontal="left" vertical="top" wrapText="1"/>
    </xf>
    <xf numFmtId="41" fontId="10" fillId="0" borderId="2" xfId="4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41" fontId="0" fillId="0" borderId="1" xfId="0" applyNumberFormat="1" applyBorder="1"/>
    <xf numFmtId="41" fontId="11" fillId="0" borderId="2" xfId="4" applyNumberFormat="1" applyFont="1" applyFill="1" applyBorder="1" applyAlignment="1">
      <alignment horizontal="right" vertical="top"/>
    </xf>
    <xf numFmtId="41" fontId="11" fillId="4" borderId="1" xfId="6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quotePrefix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 wrapText="1"/>
    </xf>
    <xf numFmtId="0" fontId="11" fillId="4" borderId="1" xfId="0" applyFont="1" applyFill="1" applyBorder="1" applyAlignment="1">
      <alignment vertical="top" wrapText="1"/>
    </xf>
    <xf numFmtId="0" fontId="0" fillId="0" borderId="4" xfId="0" quotePrefix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41" fontId="11" fillId="0" borderId="2" xfId="4" applyNumberFormat="1" applyFont="1" applyFill="1" applyBorder="1" applyAlignment="1">
      <alignment horizontal="right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16" fillId="4" borderId="1" xfId="0" applyFont="1" applyFill="1" applyBorder="1" applyAlignment="1">
      <alignment vertical="top" wrapText="1"/>
    </xf>
    <xf numFmtId="0" fontId="16" fillId="4" borderId="1" xfId="7" applyFont="1" applyFill="1" applyBorder="1" applyAlignment="1">
      <alignment vertical="top" wrapText="1"/>
    </xf>
    <xf numFmtId="3" fontId="3" fillId="0" borderId="1" xfId="0" applyNumberFormat="1" applyFont="1" applyBorder="1" applyAlignment="1">
      <alignment horizontal="right"/>
    </xf>
    <xf numFmtId="49" fontId="11" fillId="4" borderId="1" xfId="8" applyNumberFormat="1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center" wrapText="1"/>
    </xf>
    <xf numFmtId="0" fontId="10" fillId="4" borderId="1" xfId="7" quotePrefix="1" applyFont="1" applyFill="1" applyBorder="1" applyAlignment="1">
      <alignment vertical="top" wrapText="1"/>
    </xf>
    <xf numFmtId="0" fontId="11" fillId="4" borderId="1" xfId="7" quotePrefix="1" applyFont="1" applyFill="1" applyBorder="1" applyAlignment="1">
      <alignment vertical="top" wrapText="1"/>
    </xf>
    <xf numFmtId="0" fontId="11" fillId="4" borderId="4" xfId="7" quotePrefix="1" applyFont="1" applyFill="1" applyBorder="1" applyAlignment="1">
      <alignment vertical="top" wrapText="1"/>
    </xf>
    <xf numFmtId="0" fontId="10" fillId="4" borderId="1" xfId="7" applyFont="1" applyFill="1" applyBorder="1" applyAlignment="1">
      <alignment vertical="top" wrapText="1"/>
    </xf>
    <xf numFmtId="0" fontId="11" fillId="4" borderId="1" xfId="7" applyFont="1" applyFill="1" applyBorder="1" applyAlignment="1">
      <alignment vertical="top" wrapText="1"/>
    </xf>
    <xf numFmtId="0" fontId="4" fillId="5" borderId="4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top" wrapText="1"/>
    </xf>
    <xf numFmtId="3" fontId="10" fillId="0" borderId="2" xfId="3" applyNumberFormat="1" applyFont="1" applyFill="1" applyBorder="1" applyAlignment="1">
      <alignment horizontal="right" vertical="center" wrapText="1"/>
    </xf>
    <xf numFmtId="41" fontId="4" fillId="0" borderId="1" xfId="0" applyNumberFormat="1" applyFont="1" applyFill="1" applyBorder="1" applyAlignment="1">
      <alignment vertical="center"/>
    </xf>
    <xf numFmtId="3" fontId="4" fillId="0" borderId="1" xfId="0" applyNumberFormat="1" applyFont="1" applyBorder="1" applyAlignment="1">
      <alignment horizontal="right"/>
    </xf>
    <xf numFmtId="0" fontId="0" fillId="0" borderId="0" xfId="0" applyFont="1" applyBorder="1"/>
    <xf numFmtId="0" fontId="12" fillId="0" borderId="0" xfId="5" applyFont="1" applyBorder="1" applyAlignment="1">
      <alignment horizontal="center"/>
    </xf>
    <xf numFmtId="0" fontId="20" fillId="0" borderId="0" xfId="0" applyFont="1" applyBorder="1" applyAlignment="1">
      <alignment wrapText="1"/>
    </xf>
    <xf numFmtId="3" fontId="9" fillId="0" borderId="0" xfId="3" applyNumberFormat="1" applyFont="1" applyFill="1" applyBorder="1" applyAlignment="1">
      <alignment vertical="top"/>
    </xf>
    <xf numFmtId="3" fontId="0" fillId="0" borderId="0" xfId="0" applyNumberFormat="1" applyFont="1" applyBorder="1"/>
    <xf numFmtId="0" fontId="8" fillId="0" borderId="0" xfId="0" applyFont="1" applyAlignment="1">
      <alignment horizontal="left" vertical="center" wrapText="1"/>
    </xf>
    <xf numFmtId="41" fontId="8" fillId="0" borderId="0" xfId="0" applyNumberFormat="1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49" fontId="17" fillId="4" borderId="4" xfId="8" quotePrefix="1" applyNumberFormat="1" applyFont="1" applyFill="1" applyBorder="1" applyAlignment="1">
      <alignment horizontal="center" vertical="center" wrapText="1"/>
    </xf>
    <xf numFmtId="49" fontId="10" fillId="4" borderId="3" xfId="8" applyNumberFormat="1" applyFont="1" applyFill="1" applyBorder="1" applyAlignment="1">
      <alignment horizontal="center" vertical="center" wrapText="1"/>
    </xf>
    <xf numFmtId="49" fontId="10" fillId="4" borderId="4" xfId="8" applyNumberFormat="1" applyFont="1" applyFill="1" applyBorder="1" applyAlignment="1">
      <alignment horizontal="center" vertical="center" wrapText="1"/>
    </xf>
    <xf numFmtId="49" fontId="10" fillId="4" borderId="1" xfId="8" applyNumberFormat="1" applyFont="1" applyFill="1" applyBorder="1" applyAlignment="1">
      <alignment vertical="top" wrapText="1"/>
    </xf>
    <xf numFmtId="49" fontId="11" fillId="4" borderId="3" xfId="8" applyNumberFormat="1" applyFont="1" applyFill="1" applyBorder="1" applyAlignment="1">
      <alignment horizontal="center" vertical="center" wrapText="1"/>
    </xf>
    <xf numFmtId="49" fontId="11" fillId="4" borderId="4" xfId="8" applyNumberFormat="1" applyFont="1" applyFill="1" applyBorder="1" applyAlignment="1">
      <alignment horizontal="center" vertical="center" wrapText="1"/>
    </xf>
    <xf numFmtId="0" fontId="10" fillId="4" borderId="3" xfId="8" quotePrefix="1" applyFont="1" applyFill="1" applyBorder="1" applyAlignment="1">
      <alignment horizontal="center" vertical="center"/>
    </xf>
    <xf numFmtId="49" fontId="11" fillId="4" borderId="4" xfId="8" quotePrefix="1" applyNumberFormat="1" applyFont="1" applyFill="1" applyBorder="1" applyAlignment="1">
      <alignment horizontal="center" vertical="center" wrapText="1"/>
    </xf>
    <xf numFmtId="0" fontId="11" fillId="4" borderId="3" xfId="8" quotePrefix="1" applyFont="1" applyFill="1" applyBorder="1" applyAlignment="1">
      <alignment horizontal="center" vertical="center"/>
    </xf>
    <xf numFmtId="41" fontId="25" fillId="4" borderId="1" xfId="2" applyFont="1" applyFill="1" applyBorder="1" applyAlignment="1">
      <alignment horizontal="center" vertical="center" wrapText="1"/>
    </xf>
    <xf numFmtId="41" fontId="25" fillId="4" borderId="1" xfId="2" applyFont="1" applyFill="1" applyBorder="1" applyAlignment="1">
      <alignment horizontal="center" vertical="center"/>
    </xf>
    <xf numFmtId="41" fontId="25" fillId="4" borderId="1" xfId="2" applyFont="1" applyFill="1" applyBorder="1" applyAlignment="1">
      <alignment vertical="center" wrapText="1"/>
    </xf>
    <xf numFmtId="41" fontId="25" fillId="4" borderId="10" xfId="2" applyFont="1" applyFill="1" applyBorder="1" applyAlignment="1">
      <alignment vertical="center"/>
    </xf>
    <xf numFmtId="41" fontId="0" fillId="0" borderId="1" xfId="0" applyNumberFormat="1" applyFont="1" applyFill="1" applyBorder="1" applyAlignment="1">
      <alignment vertical="center"/>
    </xf>
    <xf numFmtId="41" fontId="0" fillId="4" borderId="1" xfId="0" applyNumberFormat="1" applyFill="1" applyBorder="1"/>
    <xf numFmtId="41" fontId="4" fillId="4" borderId="1" xfId="0" applyNumberFormat="1" applyFont="1" applyFill="1" applyBorder="1"/>
    <xf numFmtId="41" fontId="11" fillId="3" borderId="2" xfId="4" applyNumberFormat="1" applyFont="1" applyFill="1" applyBorder="1" applyAlignment="1">
      <alignment horizontal="right" vertical="center"/>
    </xf>
    <xf numFmtId="41" fontId="4" fillId="3" borderId="1" xfId="0" applyNumberFormat="1" applyFont="1" applyFill="1" applyBorder="1"/>
    <xf numFmtId="3" fontId="5" fillId="3" borderId="1" xfId="0" applyNumberFormat="1" applyFont="1" applyFill="1" applyBorder="1" applyAlignment="1">
      <alignment horizontal="right"/>
    </xf>
    <xf numFmtId="41" fontId="11" fillId="3" borderId="2" xfId="4" applyNumberFormat="1" applyFont="1" applyFill="1" applyBorder="1" applyAlignment="1">
      <alignment horizontal="right" vertical="top"/>
    </xf>
    <xf numFmtId="41" fontId="25" fillId="3" borderId="1" xfId="2" applyFont="1" applyFill="1" applyBorder="1" applyAlignment="1">
      <alignment horizontal="center" vertical="center" wrapText="1"/>
    </xf>
    <xf numFmtId="41" fontId="10" fillId="3" borderId="2" xfId="4" applyNumberFormat="1" applyFont="1" applyFill="1" applyBorder="1" applyAlignment="1">
      <alignment horizontal="right" vertical="center"/>
    </xf>
    <xf numFmtId="41" fontId="10" fillId="3" borderId="1" xfId="6" applyNumberFormat="1" applyFont="1" applyFill="1" applyBorder="1" applyAlignment="1">
      <alignment horizontal="center" vertical="center"/>
    </xf>
    <xf numFmtId="41" fontId="4" fillId="5" borderId="1" xfId="0" applyNumberFormat="1" applyFont="1" applyFill="1" applyBorder="1"/>
    <xf numFmtId="41" fontId="10" fillId="4" borderId="1" xfId="2" applyFont="1" applyFill="1" applyBorder="1" applyAlignment="1">
      <alignment horizontal="right" vertical="top" wrapText="1"/>
    </xf>
    <xf numFmtId="41" fontId="11" fillId="4" borderId="1" xfId="2" applyFont="1" applyFill="1" applyBorder="1" applyAlignment="1">
      <alignment horizontal="right" vertical="top" wrapText="1"/>
    </xf>
    <xf numFmtId="41" fontId="10" fillId="5" borderId="1" xfId="2" applyFont="1" applyFill="1" applyBorder="1" applyAlignment="1">
      <alignment horizontal="right" vertical="top"/>
    </xf>
    <xf numFmtId="41" fontId="10" fillId="4" borderId="1" xfId="2" applyFont="1" applyFill="1" applyBorder="1" applyAlignment="1">
      <alignment horizontal="right" vertical="top"/>
    </xf>
    <xf numFmtId="41" fontId="11" fillId="4" borderId="1" xfId="2" applyFont="1" applyFill="1" applyBorder="1" applyAlignment="1">
      <alignment vertical="center" wrapText="1"/>
    </xf>
    <xf numFmtId="41" fontId="11" fillId="4" borderId="1" xfId="2" applyFont="1" applyFill="1" applyBorder="1" applyAlignment="1">
      <alignment horizontal="center" vertical="center" wrapText="1"/>
    </xf>
    <xf numFmtId="41" fontId="10" fillId="5" borderId="1" xfId="2" applyFont="1" applyFill="1" applyBorder="1" applyAlignment="1">
      <alignment horizontal="center" vertical="center" wrapText="1"/>
    </xf>
    <xf numFmtId="41" fontId="10" fillId="4" borderId="1" xfId="2" applyFont="1" applyFill="1" applyBorder="1" applyAlignment="1">
      <alignment horizontal="center" vertical="center" wrapText="1"/>
    </xf>
    <xf numFmtId="41" fontId="11" fillId="4" borderId="1" xfId="2" applyFont="1" applyFill="1" applyBorder="1" applyAlignment="1">
      <alignment horizontal="center" vertical="center"/>
    </xf>
    <xf numFmtId="41" fontId="10" fillId="4" borderId="1" xfId="2" applyFont="1" applyFill="1" applyBorder="1" applyAlignment="1">
      <alignment horizontal="center" vertical="center"/>
    </xf>
    <xf numFmtId="41" fontId="10" fillId="4" borderId="1" xfId="2" applyFont="1" applyFill="1" applyBorder="1" applyAlignment="1">
      <alignment vertical="center" wrapText="1"/>
    </xf>
    <xf numFmtId="41" fontId="11" fillId="4" borderId="1" xfId="2" applyFont="1" applyFill="1" applyBorder="1" applyAlignment="1">
      <alignment vertical="center"/>
    </xf>
    <xf numFmtId="41" fontId="10" fillId="4" borderId="1" xfId="2" applyFont="1" applyFill="1" applyBorder="1" applyAlignment="1">
      <alignment vertical="center"/>
    </xf>
    <xf numFmtId="41" fontId="10" fillId="4" borderId="10" xfId="2" applyFont="1" applyFill="1" applyBorder="1" applyAlignment="1">
      <alignment vertical="center"/>
    </xf>
    <xf numFmtId="41" fontId="1" fillId="4" borderId="1" xfId="0" applyNumberFormat="1" applyFont="1" applyFill="1" applyBorder="1"/>
    <xf numFmtId="41" fontId="11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43" fontId="0" fillId="0" borderId="0" xfId="0" applyNumberFormat="1"/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41" fontId="0" fillId="0" borderId="0" xfId="0" applyNumberFormat="1" applyBorder="1"/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49" fontId="9" fillId="2" borderId="2" xfId="3" applyNumberFormat="1" applyFont="1" applyFill="1" applyBorder="1" applyAlignment="1">
      <alignment horizontal="center" vertical="center" wrapText="1"/>
    </xf>
    <xf numFmtId="49" fontId="9" fillId="2" borderId="3" xfId="3" applyNumberFormat="1" applyFont="1" applyFill="1" applyBorder="1" applyAlignment="1">
      <alignment horizontal="center" vertical="center" wrapText="1"/>
    </xf>
    <xf numFmtId="49" fontId="9" fillId="2" borderId="4" xfId="3" applyNumberFormat="1" applyFont="1" applyFill="1" applyBorder="1" applyAlignment="1">
      <alignment horizontal="center" vertical="center" wrapText="1"/>
    </xf>
    <xf numFmtId="49" fontId="19" fillId="2" borderId="6" xfId="3" applyNumberFormat="1" applyFont="1" applyFill="1" applyBorder="1" applyAlignment="1">
      <alignment horizontal="center" vertical="center" wrapText="1"/>
    </xf>
    <xf numFmtId="49" fontId="19" fillId="2" borderId="7" xfId="3" applyNumberFormat="1" applyFont="1" applyFill="1" applyBorder="1" applyAlignment="1">
      <alignment horizontal="center" vertical="center" wrapText="1"/>
    </xf>
    <xf numFmtId="49" fontId="19" fillId="2" borderId="4" xfId="3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11" fillId="4" borderId="4" xfId="8" applyNumberFormat="1" applyFont="1" applyFill="1" applyBorder="1" applyAlignment="1">
      <alignment vertical="top" wrapText="1"/>
    </xf>
    <xf numFmtId="41" fontId="0" fillId="4" borderId="1" xfId="0" applyNumberFormat="1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41" fontId="10" fillId="0" borderId="6" xfId="4" applyNumberFormat="1" applyFont="1" applyFill="1" applyBorder="1" applyAlignment="1">
      <alignment horizontal="right" vertical="center"/>
    </xf>
    <xf numFmtId="41" fontId="10" fillId="4" borderId="1" xfId="2" applyFont="1" applyFill="1" applyBorder="1" applyAlignment="1">
      <alignment horizontal="right" vertical="center" wrapText="1"/>
    </xf>
    <xf numFmtId="41" fontId="11" fillId="4" borderId="1" xfId="2" applyFont="1" applyFill="1" applyBorder="1" applyAlignment="1">
      <alignment horizontal="right" vertical="center" wrapText="1"/>
    </xf>
    <xf numFmtId="41" fontId="10" fillId="5" borderId="1" xfId="2" applyFont="1" applyFill="1" applyBorder="1" applyAlignment="1">
      <alignment horizontal="right" vertical="center"/>
    </xf>
    <xf numFmtId="41" fontId="10" fillId="4" borderId="1" xfId="2" applyFont="1" applyFill="1" applyBorder="1" applyAlignment="1">
      <alignment horizontal="right" vertical="center"/>
    </xf>
    <xf numFmtId="41" fontId="4" fillId="5" borderId="1" xfId="0" applyNumberFormat="1" applyFont="1" applyFill="1" applyBorder="1" applyAlignment="1">
      <alignment vertical="center"/>
    </xf>
    <xf numFmtId="41" fontId="4" fillId="4" borderId="1" xfId="0" applyNumberFormat="1" applyFont="1" applyFill="1" applyBorder="1" applyAlignment="1">
      <alignment vertical="center"/>
    </xf>
    <xf numFmtId="3" fontId="9" fillId="0" borderId="0" xfId="3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4" borderId="1" xfId="8" applyNumberFormat="1" applyFont="1" applyFill="1" applyBorder="1" applyAlignment="1">
      <alignment vertical="center" wrapText="1"/>
    </xf>
  </cellXfs>
  <cellStyles count="9">
    <cellStyle name="Comma" xfId="1" builtinId="3"/>
    <cellStyle name="Comma [0]" xfId="2" builtinId="6"/>
    <cellStyle name="Comma [0] 3 2" xfId="4" xr:uid="{00000000-0005-0000-0000-000002000000}"/>
    <cellStyle name="Comma 2" xfId="6" xr:uid="{00000000-0005-0000-0000-000003000000}"/>
    <cellStyle name="Normal" xfId="0" builtinId="0"/>
    <cellStyle name="Normal 2" xfId="3" xr:uid="{00000000-0005-0000-0000-000005000000}"/>
    <cellStyle name="Normal 2 3" xfId="8" xr:uid="{00000000-0005-0000-0000-000006000000}"/>
    <cellStyle name="Normal 3 2" xfId="7" xr:uid="{00000000-0005-0000-0000-000007000000}"/>
    <cellStyle name="Normal 5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il"/>
      <sheetName val="mei"/>
      <sheetName val="juni"/>
      <sheetName val="juli"/>
      <sheetName val="agustus"/>
      <sheetName val="sept"/>
      <sheetName val="okt"/>
      <sheetName val="nov"/>
    </sheetNames>
    <sheetDataSet>
      <sheetData sheetId="0"/>
      <sheetData sheetId="1">
        <row r="8">
          <cell r="E8">
            <v>48939300</v>
          </cell>
        </row>
        <row r="13">
          <cell r="F13">
            <v>401000</v>
          </cell>
        </row>
        <row r="14">
          <cell r="F14">
            <v>197000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F19">
            <v>61866040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workbookViewId="0">
      <selection activeCell="Q15" sqref="Q15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7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7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7" ht="15.75" x14ac:dyDescent="0.25">
      <c r="A2" s="178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7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7" ht="18.75" x14ac:dyDescent="0.25">
      <c r="A4" s="179" t="s">
        <v>78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</row>
    <row r="5" spans="1:17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7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7" ht="47.25" x14ac:dyDescent="0.25">
      <c r="A7" s="11" t="s">
        <v>3</v>
      </c>
      <c r="B7" s="180" t="s">
        <v>4</v>
      </c>
      <c r="C7" s="181"/>
      <c r="D7" s="181"/>
      <c r="E7" s="181"/>
      <c r="F7" s="181"/>
      <c r="G7" s="181"/>
      <c r="H7" s="181"/>
      <c r="I7" s="181"/>
      <c r="J7" s="181"/>
      <c r="K7" s="182"/>
      <c r="L7" s="12" t="s">
        <v>5</v>
      </c>
      <c r="M7" s="13" t="s">
        <v>6</v>
      </c>
      <c r="N7" s="14" t="s">
        <v>7</v>
      </c>
      <c r="O7" s="14" t="s">
        <v>8</v>
      </c>
    </row>
    <row r="8" spans="1:17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7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v>51952571</v>
      </c>
      <c r="N9" s="21"/>
      <c r="O9" s="21"/>
    </row>
    <row r="10" spans="1:17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43798800</v>
      </c>
      <c r="N10" s="21"/>
      <c r="O10" s="21"/>
      <c r="Q10" s="30"/>
    </row>
    <row r="11" spans="1:17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43798800</v>
      </c>
      <c r="N11" s="21"/>
      <c r="O11" s="21"/>
      <c r="Q11" s="30"/>
    </row>
    <row r="12" spans="1:17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43798800</v>
      </c>
      <c r="N12" s="21"/>
      <c r="O12" s="21"/>
    </row>
    <row r="13" spans="1:17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95751371</v>
      </c>
      <c r="N13" s="21"/>
      <c r="O13" s="37"/>
    </row>
    <row r="14" spans="1:17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</row>
    <row r="15" spans="1:17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44"/>
      <c r="N15" s="45">
        <f>N16+N17+N18</f>
        <v>41708480</v>
      </c>
      <c r="O15" s="46">
        <f>O16</f>
        <v>0</v>
      </c>
      <c r="Q15" s="30"/>
    </row>
    <row r="16" spans="1:17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47"/>
      <c r="N16" s="45">
        <f>N20</f>
        <v>26279280</v>
      </c>
      <c r="O16" s="46">
        <f>O18</f>
        <v>0</v>
      </c>
    </row>
    <row r="17" spans="1:15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47"/>
      <c r="N17" s="45">
        <f>N24</f>
        <v>15429200</v>
      </c>
      <c r="O17" s="46"/>
    </row>
    <row r="18" spans="1:15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54"/>
      <c r="N18" s="45">
        <f>N72</f>
        <v>0</v>
      </c>
      <c r="O18" s="46">
        <f>O19</f>
        <v>0</v>
      </c>
    </row>
    <row r="19" spans="1:15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59"/>
      <c r="N19" s="45"/>
      <c r="O19" s="60"/>
    </row>
    <row r="20" spans="1:15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38"/>
      <c r="N20" s="139">
        <f>N21</f>
        <v>26279280</v>
      </c>
      <c r="O20" s="135"/>
    </row>
    <row r="21" spans="1:15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54"/>
      <c r="N21" s="45">
        <f>N22</f>
        <v>26279280</v>
      </c>
      <c r="O21" s="60"/>
    </row>
    <row r="22" spans="1:15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54"/>
      <c r="N22" s="74">
        <v>26279280</v>
      </c>
      <c r="O22" s="60"/>
    </row>
    <row r="23" spans="1:15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75"/>
      <c r="N23" s="76"/>
      <c r="O23" s="60"/>
    </row>
    <row r="24" spans="1:15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36"/>
      <c r="N24" s="137">
        <f>N25+N34+N37+N42+N47+N51+N54+N57+N60+N65+N69</f>
        <v>15429200</v>
      </c>
      <c r="O24" s="135"/>
    </row>
    <row r="25" spans="1:15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75"/>
      <c r="N25" s="126">
        <f>SUM(N26:N32)</f>
        <v>0</v>
      </c>
      <c r="O25" s="60"/>
    </row>
    <row r="26" spans="1:15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75"/>
      <c r="N26" s="126"/>
      <c r="O26" s="81"/>
    </row>
    <row r="27" spans="1:15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54"/>
      <c r="N27" s="76"/>
      <c r="O27" s="81"/>
    </row>
    <row r="28" spans="1:15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75"/>
      <c r="N28" s="76"/>
      <c r="O28" s="60"/>
    </row>
    <row r="29" spans="1:15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75"/>
      <c r="N29" s="76"/>
      <c r="O29" s="60"/>
    </row>
    <row r="30" spans="1:15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75"/>
      <c r="N30" s="76"/>
      <c r="O30" s="60"/>
    </row>
    <row r="31" spans="1:15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75"/>
      <c r="N31" s="76"/>
      <c r="O31" s="60"/>
    </row>
    <row r="32" spans="1:15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75"/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75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75"/>
      <c r="N34" s="127">
        <v>108000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64"/>
      <c r="N35" s="76">
        <v>108000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8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75"/>
      <c r="N37" s="128">
        <f>SUM(N38:N40)</f>
        <v>871200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64"/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64"/>
      <c r="N39" s="76">
        <v>3500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54"/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75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75"/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75"/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64"/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86"/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86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75"/>
      <c r="N47" s="128">
        <f>SUM(N48:N49)</f>
        <v>120000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64"/>
      <c r="N48" s="45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86"/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86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86"/>
      <c r="N51" s="128">
        <f>N52</f>
        <v>825000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86"/>
      <c r="N52" s="76">
        <v>825000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86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86"/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86"/>
      <c r="N55" s="45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86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86"/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86"/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86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86"/>
      <c r="N60" s="128">
        <f>SUM(N61:N63)</f>
        <v>13255000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86"/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86"/>
      <c r="N62" s="76">
        <v>13255000</v>
      </c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86"/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86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86"/>
      <c r="N65" s="128">
        <f>SUM(N66:N67)</f>
        <v>250000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86"/>
      <c r="N66" s="76">
        <v>250000</v>
      </c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86"/>
      <c r="N67" s="45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86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86"/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86"/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86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33"/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86"/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86"/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86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64"/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75"/>
      <c r="N77" s="131"/>
      <c r="O77" s="60"/>
    </row>
    <row r="78" spans="1:15" x14ac:dyDescent="0.25">
      <c r="A78" s="183" t="s">
        <v>69</v>
      </c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5"/>
      <c r="M78" s="103">
        <f>+M13</f>
        <v>95751371</v>
      </c>
      <c r="N78" s="104">
        <f>N15</f>
        <v>41708480</v>
      </c>
      <c r="O78" s="105">
        <f>+M78-N78</f>
        <v>54042891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177" t="s">
        <v>70</v>
      </c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</row>
    <row r="81" spans="1:17" ht="18.75" x14ac:dyDescent="0.25">
      <c r="A81" s="177" t="s">
        <v>71</v>
      </c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</row>
    <row r="82" spans="1:17" ht="18.75" x14ac:dyDescent="0.25">
      <c r="A82" s="177" t="s">
        <v>72</v>
      </c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</row>
    <row r="83" spans="1:17" ht="18.75" x14ac:dyDescent="0.25">
      <c r="A83" s="177" t="s">
        <v>73</v>
      </c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11"/>
      <c r="O83" s="112"/>
      <c r="Q83" s="30"/>
    </row>
    <row r="84" spans="1:17" ht="18.75" x14ac:dyDescent="0.25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11"/>
      <c r="O84" s="8"/>
    </row>
    <row r="85" spans="1:17" ht="18.75" x14ac:dyDescent="0.25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9" t="s">
        <v>79</v>
      </c>
      <c r="M86" s="189"/>
      <c r="N86" s="189"/>
      <c r="O86" s="189"/>
    </row>
    <row r="87" spans="1:17" ht="15.75" x14ac:dyDescent="0.25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89" t="s">
        <v>74</v>
      </c>
      <c r="M87" s="189"/>
      <c r="N87" s="189"/>
      <c r="O87" s="189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6" t="s">
        <v>75</v>
      </c>
      <c r="M88" s="186"/>
      <c r="N88" s="186"/>
      <c r="O88" s="186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7" t="s">
        <v>76</v>
      </c>
      <c r="M92" s="187"/>
      <c r="N92" s="187"/>
      <c r="O92" s="187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8" t="s">
        <v>77</v>
      </c>
      <c r="M93" s="188"/>
      <c r="N93" s="188"/>
      <c r="O93" s="188"/>
    </row>
  </sheetData>
  <mergeCells count="15"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  <mergeCell ref="A80:O80"/>
    <mergeCell ref="A1:O1"/>
    <mergeCell ref="A2:O2"/>
    <mergeCell ref="A4:O4"/>
    <mergeCell ref="B7:K7"/>
    <mergeCell ref="A78:L78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809C-C3F7-42ED-979E-296B5523AC54}">
  <dimension ref="A1:S93"/>
  <sheetViews>
    <sheetView topLeftCell="A76" workbookViewId="0">
      <selection activeCell="L88" sqref="L88:O88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9" ht="15.75" x14ac:dyDescent="0.25">
      <c r="A2" s="178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 x14ac:dyDescent="0.25">
      <c r="A4" s="179" t="s">
        <v>111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 x14ac:dyDescent="0.25">
      <c r="A7" s="11" t="s">
        <v>3</v>
      </c>
      <c r="B7" s="180" t="s">
        <v>4</v>
      </c>
      <c r="C7" s="181"/>
      <c r="D7" s="181"/>
      <c r="E7" s="181"/>
      <c r="F7" s="181"/>
      <c r="G7" s="181"/>
      <c r="H7" s="181"/>
      <c r="I7" s="181"/>
      <c r="J7" s="181"/>
      <c r="K7" s="182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sept!O78</f>
        <v>116979251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48789900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48789900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48789900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165769151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2273600</v>
      </c>
      <c r="O15" s="46">
        <f>O16</f>
        <v>0</v>
      </c>
      <c r="Q15" s="30"/>
      <c r="R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0</v>
      </c>
      <c r="O16" s="46">
        <f>O18</f>
        <v>0</v>
      </c>
    </row>
    <row r="17" spans="1:18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2273600</v>
      </c>
      <c r="O17" s="46"/>
      <c r="R17" s="30"/>
    </row>
    <row r="18" spans="1:18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  <c r="R18" s="30"/>
    </row>
    <row r="19" spans="1:18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8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0</v>
      </c>
      <c r="O20" s="135"/>
    </row>
    <row r="21" spans="1:18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0</v>
      </c>
      <c r="O21" s="60"/>
    </row>
    <row r="22" spans="1:18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172"/>
      <c r="O22" s="60"/>
    </row>
    <row r="23" spans="1:18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8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2273600</v>
      </c>
      <c r="O24" s="135"/>
    </row>
    <row r="25" spans="1:18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421000</v>
      </c>
      <c r="O25" s="60"/>
    </row>
    <row r="26" spans="1:18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8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8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>
        <v>421000</v>
      </c>
      <c r="O28" s="60"/>
    </row>
    <row r="29" spans="1:18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8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8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8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870600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76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183" t="s">
        <v>69</v>
      </c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5"/>
      <c r="M78" s="103">
        <f>+M13</f>
        <v>165769151</v>
      </c>
      <c r="N78" s="104">
        <f>N15</f>
        <v>2273600</v>
      </c>
      <c r="O78" s="105">
        <f>+M78-N78</f>
        <v>163495551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177" t="s">
        <v>70</v>
      </c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</row>
    <row r="81" spans="1:17" ht="18.75" x14ac:dyDescent="0.25">
      <c r="A81" s="177" t="s">
        <v>71</v>
      </c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Q81" s="30"/>
    </row>
    <row r="82" spans="1:17" ht="18.75" x14ac:dyDescent="0.25">
      <c r="A82" s="177" t="s">
        <v>72</v>
      </c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</row>
    <row r="83" spans="1:17" ht="18.75" x14ac:dyDescent="0.25">
      <c r="A83" s="177" t="s">
        <v>73</v>
      </c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3"/>
      <c r="O83" s="112"/>
      <c r="Q83" s="30"/>
    </row>
    <row r="84" spans="1:17" ht="18.75" x14ac:dyDescent="0.25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3"/>
      <c r="O84" s="8"/>
    </row>
    <row r="85" spans="1:17" ht="18.75" x14ac:dyDescent="0.25">
      <c r="A85" s="17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9" t="s">
        <v>110</v>
      </c>
      <c r="M86" s="189"/>
      <c r="N86" s="189"/>
      <c r="O86" s="189"/>
    </row>
    <row r="87" spans="1:17" ht="15.75" x14ac:dyDescent="0.25">
      <c r="A87" s="174"/>
      <c r="B87" s="174"/>
      <c r="C87" s="174"/>
      <c r="D87" s="174"/>
      <c r="E87" s="174"/>
      <c r="F87" s="174"/>
      <c r="G87" s="174"/>
      <c r="H87" s="174"/>
      <c r="I87" s="174"/>
      <c r="J87" s="174"/>
      <c r="K87" s="174"/>
      <c r="L87" s="189" t="s">
        <v>74</v>
      </c>
      <c r="M87" s="189"/>
      <c r="N87" s="189"/>
      <c r="O87" s="189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6" t="s">
        <v>75</v>
      </c>
      <c r="M88" s="186"/>
      <c r="N88" s="186"/>
      <c r="O88" s="186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7" t="s">
        <v>76</v>
      </c>
      <c r="M92" s="187"/>
      <c r="N92" s="187"/>
      <c r="O92" s="187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8" t="s">
        <v>77</v>
      </c>
      <c r="M93" s="188"/>
      <c r="N93" s="188"/>
      <c r="O93" s="188"/>
    </row>
  </sheetData>
  <mergeCells count="15"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  <mergeCell ref="A80:O80"/>
    <mergeCell ref="A1:O1"/>
    <mergeCell ref="A2:O2"/>
    <mergeCell ref="A4:O4"/>
    <mergeCell ref="B7:K7"/>
    <mergeCell ref="A78:L78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0951E-964F-4D12-987C-5E402A731665}">
  <dimension ref="A1:S101"/>
  <sheetViews>
    <sheetView tabSelected="1" topLeftCell="A61" workbookViewId="0">
      <selection activeCell="R74" sqref="R74"/>
    </sheetView>
  </sheetViews>
  <sheetFormatPr defaultRowHeight="15" x14ac:dyDescent="0.25"/>
  <cols>
    <col min="2" max="11" width="4" customWidth="1"/>
    <col min="12" max="12" width="41.42578125" customWidth="1"/>
    <col min="13" max="13" width="17" style="204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9" ht="15.75" x14ac:dyDescent="0.25">
      <c r="A2" s="178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93"/>
      <c r="N3" s="4"/>
      <c r="O3" s="4"/>
    </row>
    <row r="4" spans="1:19" ht="18.75" x14ac:dyDescent="0.25">
      <c r="A4" s="179" t="s">
        <v>113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194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94"/>
      <c r="N6" s="4"/>
      <c r="O6" s="4"/>
    </row>
    <row r="7" spans="1:19" ht="47.25" x14ac:dyDescent="0.25">
      <c r="A7" s="11" t="s">
        <v>3</v>
      </c>
      <c r="B7" s="180" t="s">
        <v>4</v>
      </c>
      <c r="C7" s="181"/>
      <c r="D7" s="181"/>
      <c r="E7" s="181"/>
      <c r="F7" s="181"/>
      <c r="G7" s="181"/>
      <c r="H7" s="181"/>
      <c r="I7" s="181"/>
      <c r="J7" s="181"/>
      <c r="K7" s="182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sept!O78</f>
        <v>116979251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48789900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48789900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48789900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165769151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195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96">
        <f>M16+M17+M18</f>
        <v>622840571</v>
      </c>
      <c r="N15" s="45">
        <f>N16+N17+N18</f>
        <v>61866040</v>
      </c>
      <c r="O15" s="46">
        <f>O16</f>
        <v>0</v>
      </c>
      <c r="Q15" s="30"/>
      <c r="R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96">
        <f>M20</f>
        <v>359659440</v>
      </c>
      <c r="N16" s="45">
        <f>N20</f>
        <v>59113440</v>
      </c>
      <c r="O16" s="46">
        <f>O18</f>
        <v>0</v>
      </c>
    </row>
    <row r="17" spans="1:18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96">
        <f>M24</f>
        <v>227081131</v>
      </c>
      <c r="N17" s="45">
        <f>N24</f>
        <v>2752600</v>
      </c>
      <c r="O17" s="46"/>
      <c r="R17" s="30"/>
    </row>
    <row r="18" spans="1:18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96">
        <f>M76</f>
        <v>36100000</v>
      </c>
      <c r="N18" s="45">
        <f>N76</f>
        <v>0</v>
      </c>
      <c r="O18" s="46">
        <f>O19</f>
        <v>0</v>
      </c>
      <c r="R18" s="30"/>
    </row>
    <row r="19" spans="1:18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97"/>
      <c r="N19" s="45"/>
      <c r="O19" s="60"/>
    </row>
    <row r="20" spans="1:18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98">
        <f>M21</f>
        <v>359659440</v>
      </c>
      <c r="N20" s="139">
        <f>N21</f>
        <v>59113440</v>
      </c>
      <c r="O20" s="135"/>
    </row>
    <row r="21" spans="1:18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99">
        <f>M22</f>
        <v>359659440</v>
      </c>
      <c r="N21" s="45">
        <f>N22</f>
        <v>59113440</v>
      </c>
      <c r="O21" s="60"/>
    </row>
    <row r="22" spans="1:18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359659440</v>
      </c>
      <c r="N22" s="30">
        <v>59113440</v>
      </c>
      <c r="O22" s="60"/>
    </row>
    <row r="23" spans="1:18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8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M25+M34+M37+M47+M51+M58+M61+M64+M69+M73+M42+M54</f>
        <v>227081131</v>
      </c>
      <c r="N24" s="147">
        <f>N25+N34+N37+N47+N51+N58+N61+N64+N69+N73+N42+N54</f>
        <v>2752600</v>
      </c>
      <c r="O24" s="135"/>
    </row>
    <row r="25" spans="1:18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88078110</v>
      </c>
      <c r="N25" s="126">
        <f>SUM(N26:N32)</f>
        <v>0</v>
      </c>
      <c r="O25" s="60"/>
    </row>
    <row r="26" spans="1:18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8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8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8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8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8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78068960</v>
      </c>
      <c r="N31" s="76"/>
      <c r="O31" s="60"/>
    </row>
    <row r="32" spans="1:18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20471171</v>
      </c>
      <c r="N37" s="128">
        <f>SUM(N38:N40)</f>
        <v>1370600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7936171</v>
      </c>
      <c r="N40" s="76">
        <v>500000</v>
      </c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/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/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/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ht="30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115</v>
      </c>
      <c r="K51" s="119"/>
      <c r="L51" s="205" t="s">
        <v>116</v>
      </c>
      <c r="M51" s="151">
        <f>SUM(M52:M52)</f>
        <v>2300000</v>
      </c>
      <c r="N51" s="128">
        <f>N52</f>
        <v>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115</v>
      </c>
      <c r="K52" s="124" t="s">
        <v>34</v>
      </c>
      <c r="L52" s="92" t="s">
        <v>117</v>
      </c>
      <c r="M52" s="145">
        <v>2300000</v>
      </c>
      <c r="N52" s="76"/>
      <c r="O52" s="91"/>
    </row>
    <row r="53" spans="1:15" ht="17.25" customHeight="1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ht="17.25" customHeight="1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118" t="s">
        <v>22</v>
      </c>
      <c r="H54" s="118" t="s">
        <v>23</v>
      </c>
      <c r="I54" s="118" t="s">
        <v>23</v>
      </c>
      <c r="J54" s="118" t="s">
        <v>52</v>
      </c>
      <c r="K54" s="119"/>
      <c r="L54" s="120" t="s">
        <v>53</v>
      </c>
      <c r="M54" s="151">
        <f>SUM(M55:M56)</f>
        <v>10225000</v>
      </c>
      <c r="N54" s="151">
        <f>SUM(N55:N56)</f>
        <v>1150000</v>
      </c>
      <c r="O54" s="91"/>
    </row>
    <row r="55" spans="1:15" ht="17.25" customHeight="1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121" t="s">
        <v>22</v>
      </c>
      <c r="H55" s="121" t="s">
        <v>23</v>
      </c>
      <c r="I55" s="121" t="s">
        <v>23</v>
      </c>
      <c r="J55" s="121" t="s">
        <v>52</v>
      </c>
      <c r="K55" s="122" t="s">
        <v>15</v>
      </c>
      <c r="L55" s="92" t="s">
        <v>54</v>
      </c>
      <c r="M55" s="145">
        <v>9075000</v>
      </c>
      <c r="N55" s="76"/>
      <c r="O55" s="91"/>
    </row>
    <row r="56" spans="1:15" ht="17.25" customHeight="1" x14ac:dyDescent="0.25">
      <c r="A56" s="15"/>
      <c r="B56" s="70">
        <v>1</v>
      </c>
      <c r="C56" s="71" t="s">
        <v>15</v>
      </c>
      <c r="D56" s="71" t="s">
        <v>18</v>
      </c>
      <c r="E56" s="41">
        <v>38</v>
      </c>
      <c r="F56" s="40" t="s">
        <v>19</v>
      </c>
      <c r="G56" s="121" t="s">
        <v>22</v>
      </c>
      <c r="H56" s="121" t="s">
        <v>23</v>
      </c>
      <c r="I56" s="121" t="s">
        <v>23</v>
      </c>
      <c r="J56" s="121" t="s">
        <v>52</v>
      </c>
      <c r="K56" s="122" t="s">
        <v>15</v>
      </c>
      <c r="L56" s="190" t="s">
        <v>114</v>
      </c>
      <c r="M56" s="145">
        <v>1150000</v>
      </c>
      <c r="N56" s="145">
        <v>1150000</v>
      </c>
      <c r="O56" s="91"/>
    </row>
    <row r="57" spans="1:15" ht="17.25" customHeight="1" x14ac:dyDescent="0.25">
      <c r="A57" s="15"/>
      <c r="B57" s="70"/>
      <c r="C57" s="71"/>
      <c r="D57" s="71"/>
      <c r="E57" s="41"/>
      <c r="F57" s="40"/>
      <c r="G57" s="121"/>
      <c r="H57" s="121"/>
      <c r="I57" s="121"/>
      <c r="J57" s="121"/>
      <c r="K57" s="122"/>
      <c r="L57" s="190"/>
      <c r="M57" s="145"/>
      <c r="N57" s="76"/>
      <c r="O57" s="91"/>
    </row>
    <row r="58" spans="1:15" x14ac:dyDescent="0.25">
      <c r="A58" s="15"/>
      <c r="B58" s="65">
        <v>1</v>
      </c>
      <c r="C58" s="66" t="s">
        <v>15</v>
      </c>
      <c r="D58" s="66" t="s">
        <v>18</v>
      </c>
      <c r="E58" s="41">
        <v>38</v>
      </c>
      <c r="F58" s="40" t="s">
        <v>19</v>
      </c>
      <c r="G58" s="67">
        <v>5</v>
      </c>
      <c r="H58" s="67">
        <v>2</v>
      </c>
      <c r="I58" s="67">
        <v>2</v>
      </c>
      <c r="J58" s="66">
        <v>15</v>
      </c>
      <c r="K58" s="79"/>
      <c r="L58" s="69" t="s">
        <v>55</v>
      </c>
      <c r="M58" s="151">
        <f>M59</f>
        <v>7500000</v>
      </c>
      <c r="N58" s="45">
        <f>N59</f>
        <v>0</v>
      </c>
      <c r="O58" s="91"/>
    </row>
    <row r="59" spans="1:15" x14ac:dyDescent="0.25">
      <c r="A59" s="15"/>
      <c r="B59" s="70">
        <v>1</v>
      </c>
      <c r="C59" s="71" t="s">
        <v>15</v>
      </c>
      <c r="D59" s="71" t="s">
        <v>18</v>
      </c>
      <c r="E59" s="41">
        <v>38</v>
      </c>
      <c r="F59" s="40" t="s">
        <v>19</v>
      </c>
      <c r="G59" s="72">
        <v>5</v>
      </c>
      <c r="H59" s="72">
        <v>2</v>
      </c>
      <c r="I59" s="72">
        <v>2</v>
      </c>
      <c r="J59" s="71">
        <v>15</v>
      </c>
      <c r="K59" s="68" t="s">
        <v>15</v>
      </c>
      <c r="L59" s="73" t="s">
        <v>87</v>
      </c>
      <c r="M59" s="145">
        <v>7500000</v>
      </c>
      <c r="N59" s="76"/>
      <c r="O59" s="91"/>
    </row>
    <row r="60" spans="1:15" x14ac:dyDescent="0.25">
      <c r="A60" s="15"/>
      <c r="B60" s="70"/>
      <c r="C60" s="71"/>
      <c r="D60" s="71"/>
      <c r="E60" s="72"/>
      <c r="F60" s="72"/>
      <c r="G60" s="72"/>
      <c r="H60" s="72"/>
      <c r="I60" s="72"/>
      <c r="J60" s="71"/>
      <c r="K60" s="68"/>
      <c r="L60" s="93"/>
      <c r="M60" s="145"/>
      <c r="N60" s="76"/>
      <c r="O60" s="91"/>
    </row>
    <row r="61" spans="1:15" ht="30" x14ac:dyDescent="0.25">
      <c r="A61" s="15"/>
      <c r="B61" s="65">
        <v>1</v>
      </c>
      <c r="C61" s="66" t="s">
        <v>15</v>
      </c>
      <c r="D61" s="66" t="s">
        <v>18</v>
      </c>
      <c r="E61" s="41">
        <v>38</v>
      </c>
      <c r="F61" s="40" t="s">
        <v>19</v>
      </c>
      <c r="G61" s="67">
        <v>5</v>
      </c>
      <c r="H61" s="67">
        <v>2</v>
      </c>
      <c r="I61" s="67">
        <v>2</v>
      </c>
      <c r="J61" s="123">
        <v>17</v>
      </c>
      <c r="K61" s="124"/>
      <c r="L61" s="94" t="s">
        <v>56</v>
      </c>
      <c r="M61" s="151">
        <f>M62</f>
        <v>15000000</v>
      </c>
      <c r="N61" s="128">
        <f>N62</f>
        <v>0</v>
      </c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17</v>
      </c>
      <c r="K62" s="124" t="s">
        <v>18</v>
      </c>
      <c r="L62" s="95" t="s">
        <v>57</v>
      </c>
      <c r="M62" s="145">
        <v>15000000</v>
      </c>
      <c r="N62" s="76"/>
      <c r="O62" s="91"/>
    </row>
    <row r="63" spans="1:15" x14ac:dyDescent="0.25">
      <c r="A63" s="15"/>
      <c r="B63" s="70"/>
      <c r="C63" s="71"/>
      <c r="D63" s="71"/>
      <c r="E63" s="72"/>
      <c r="F63" s="72"/>
      <c r="G63" s="72"/>
      <c r="H63" s="72"/>
      <c r="I63" s="72"/>
      <c r="J63" s="71"/>
      <c r="K63" s="68"/>
      <c r="L63" s="93"/>
      <c r="M63" s="151"/>
      <c r="N63" s="45"/>
      <c r="O63" s="91"/>
    </row>
    <row r="64" spans="1:15" x14ac:dyDescent="0.25">
      <c r="A64" s="15"/>
      <c r="B64" s="65">
        <v>1</v>
      </c>
      <c r="C64" s="66" t="s">
        <v>15</v>
      </c>
      <c r="D64" s="66" t="s">
        <v>18</v>
      </c>
      <c r="E64" s="41">
        <v>38</v>
      </c>
      <c r="F64" s="40" t="s">
        <v>19</v>
      </c>
      <c r="G64" s="67">
        <v>5</v>
      </c>
      <c r="H64" s="67">
        <v>2</v>
      </c>
      <c r="I64" s="67">
        <v>2</v>
      </c>
      <c r="J64" s="123">
        <v>20</v>
      </c>
      <c r="K64" s="124"/>
      <c r="L64" s="94" t="s">
        <v>58</v>
      </c>
      <c r="M64" s="151">
        <f>SUM(M65:M67)</f>
        <v>19500000</v>
      </c>
      <c r="N64" s="128">
        <f>SUM(N65:N67)</f>
        <v>0</v>
      </c>
      <c r="O64" s="91"/>
    </row>
    <row r="65" spans="1:15" x14ac:dyDescent="0.25">
      <c r="A65" s="15"/>
      <c r="B65" s="70">
        <v>1</v>
      </c>
      <c r="C65" s="71" t="s">
        <v>15</v>
      </c>
      <c r="D65" s="71" t="s">
        <v>18</v>
      </c>
      <c r="E65" s="41">
        <v>38</v>
      </c>
      <c r="F65" s="40" t="s">
        <v>19</v>
      </c>
      <c r="G65" s="72">
        <v>5</v>
      </c>
      <c r="H65" s="72">
        <v>2</v>
      </c>
      <c r="I65" s="72">
        <v>2</v>
      </c>
      <c r="J65" s="125">
        <v>20</v>
      </c>
      <c r="K65" s="124" t="s">
        <v>19</v>
      </c>
      <c r="L65" s="95" t="s">
        <v>59</v>
      </c>
      <c r="M65" s="145">
        <v>1500000</v>
      </c>
      <c r="N65" s="76"/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72">
        <v>5</v>
      </c>
      <c r="H66" s="72">
        <v>2</v>
      </c>
      <c r="I66" s="72">
        <v>2</v>
      </c>
      <c r="J66" s="125">
        <v>20</v>
      </c>
      <c r="K66" s="124" t="s">
        <v>34</v>
      </c>
      <c r="L66" s="95" t="s">
        <v>60</v>
      </c>
      <c r="M66" s="145">
        <v>15400000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72">
        <v>5</v>
      </c>
      <c r="H67" s="72">
        <v>2</v>
      </c>
      <c r="I67" s="72">
        <v>2</v>
      </c>
      <c r="J67" s="125">
        <v>20</v>
      </c>
      <c r="K67" s="124" t="s">
        <v>61</v>
      </c>
      <c r="L67" s="95" t="s">
        <v>62</v>
      </c>
      <c r="M67" s="145">
        <v>2600000</v>
      </c>
      <c r="N67" s="76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63</v>
      </c>
      <c r="K69" s="124"/>
      <c r="L69" s="97" t="s">
        <v>64</v>
      </c>
      <c r="M69" s="151">
        <f>SUM(M70:M71)</f>
        <v>11000000</v>
      </c>
      <c r="N69" s="128">
        <f>SUM(N70:N71)</f>
        <v>0</v>
      </c>
      <c r="O69" s="91"/>
    </row>
    <row r="70" spans="1:15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63</v>
      </c>
      <c r="K70" s="124" t="s">
        <v>15</v>
      </c>
      <c r="L70" s="98" t="s">
        <v>65</v>
      </c>
      <c r="M70" s="145">
        <v>1000000</v>
      </c>
      <c r="N70" s="76"/>
      <c r="O70" s="91"/>
    </row>
    <row r="71" spans="1:15" x14ac:dyDescent="0.25">
      <c r="A71" s="15"/>
      <c r="B71" s="70">
        <v>1</v>
      </c>
      <c r="C71" s="71" t="s">
        <v>15</v>
      </c>
      <c r="D71" s="71" t="s">
        <v>18</v>
      </c>
      <c r="E71" s="41">
        <v>38</v>
      </c>
      <c r="F71" s="40" t="s">
        <v>19</v>
      </c>
      <c r="G71" s="121" t="s">
        <v>22</v>
      </c>
      <c r="H71" s="121" t="s">
        <v>23</v>
      </c>
      <c r="I71" s="121" t="s">
        <v>23</v>
      </c>
      <c r="J71" s="121" t="s">
        <v>63</v>
      </c>
      <c r="K71" s="124" t="s">
        <v>19</v>
      </c>
      <c r="L71" s="98" t="s">
        <v>66</v>
      </c>
      <c r="M71" s="145">
        <v>10000000</v>
      </c>
      <c r="N71" s="76"/>
      <c r="O71" s="91"/>
    </row>
    <row r="72" spans="1:15" x14ac:dyDescent="0.25">
      <c r="A72" s="15"/>
      <c r="B72" s="70"/>
      <c r="C72" s="71"/>
      <c r="D72" s="71"/>
      <c r="E72" s="72"/>
      <c r="F72" s="72"/>
      <c r="G72" s="72"/>
      <c r="H72" s="72"/>
      <c r="I72" s="72"/>
      <c r="J72" s="125"/>
      <c r="K72" s="124"/>
      <c r="L72" s="96"/>
      <c r="M72" s="145"/>
      <c r="N72" s="76"/>
      <c r="O72" s="91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118" t="s">
        <v>22</v>
      </c>
      <c r="H73" s="118" t="s">
        <v>23</v>
      </c>
      <c r="I73" s="118" t="s">
        <v>23</v>
      </c>
      <c r="J73" s="118" t="s">
        <v>88</v>
      </c>
      <c r="K73" s="124"/>
      <c r="L73" s="97" t="s">
        <v>89</v>
      </c>
      <c r="M73" s="154">
        <f>M74</f>
        <v>570100</v>
      </c>
      <c r="N73" s="129">
        <f>N74</f>
        <v>0</v>
      </c>
      <c r="O73" s="91"/>
    </row>
    <row r="74" spans="1:15" ht="30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121" t="s">
        <v>22</v>
      </c>
      <c r="H74" s="121" t="s">
        <v>23</v>
      </c>
      <c r="I74" s="121" t="s">
        <v>23</v>
      </c>
      <c r="J74" s="121" t="s">
        <v>88</v>
      </c>
      <c r="K74" s="124" t="s">
        <v>18</v>
      </c>
      <c r="L74" s="98" t="s">
        <v>90</v>
      </c>
      <c r="M74" s="192">
        <v>570100</v>
      </c>
      <c r="N74" s="130"/>
      <c r="O74" s="91"/>
    </row>
    <row r="75" spans="1:15" x14ac:dyDescent="0.25">
      <c r="A75" s="15"/>
      <c r="B75" s="70"/>
      <c r="C75" s="71"/>
      <c r="D75" s="71"/>
      <c r="E75" s="72"/>
      <c r="F75" s="72"/>
      <c r="G75" s="72"/>
      <c r="H75" s="72"/>
      <c r="I75" s="72"/>
      <c r="J75" s="125"/>
      <c r="K75" s="124"/>
      <c r="L75" s="96"/>
      <c r="M75" s="192"/>
      <c r="N75" s="131"/>
      <c r="O75" s="60"/>
    </row>
    <row r="76" spans="1:15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/>
      <c r="K76" s="79"/>
      <c r="L76" s="99" t="s">
        <v>67</v>
      </c>
      <c r="M76" s="200">
        <f>M77+M80+M83</f>
        <v>36100000</v>
      </c>
      <c r="N76" s="140">
        <f>N77+N80+N83</f>
        <v>0</v>
      </c>
      <c r="O76" s="135"/>
    </row>
    <row r="77" spans="1:15" ht="30" x14ac:dyDescent="0.25">
      <c r="A77" s="15"/>
      <c r="B77" s="65">
        <v>1</v>
      </c>
      <c r="C77" s="66" t="s">
        <v>15</v>
      </c>
      <c r="D77" s="66" t="s">
        <v>18</v>
      </c>
      <c r="E77" s="41">
        <v>38</v>
      </c>
      <c r="F77" s="40" t="s">
        <v>19</v>
      </c>
      <c r="G77" s="67">
        <v>5</v>
      </c>
      <c r="H77" s="67">
        <v>2</v>
      </c>
      <c r="I77" s="67">
        <v>3</v>
      </c>
      <c r="J77" s="66">
        <v>16</v>
      </c>
      <c r="K77" s="79"/>
      <c r="L77" s="69" t="s">
        <v>91</v>
      </c>
      <c r="M77" s="201">
        <f>SUM(M78:M78)</f>
        <v>4600000</v>
      </c>
      <c r="N77" s="132">
        <f>N78</f>
        <v>0</v>
      </c>
      <c r="O77" s="60"/>
    </row>
    <row r="78" spans="1:15" x14ac:dyDescent="0.25">
      <c r="A78" s="15"/>
      <c r="B78" s="70">
        <v>1</v>
      </c>
      <c r="C78" s="71" t="s">
        <v>15</v>
      </c>
      <c r="D78" s="71" t="s">
        <v>18</v>
      </c>
      <c r="E78" s="41">
        <v>38</v>
      </c>
      <c r="F78" s="40" t="s">
        <v>19</v>
      </c>
      <c r="G78" s="72">
        <v>5</v>
      </c>
      <c r="H78" s="72">
        <v>2</v>
      </c>
      <c r="I78" s="72">
        <v>3</v>
      </c>
      <c r="J78" s="71">
        <v>16</v>
      </c>
      <c r="K78" s="68" t="s">
        <v>36</v>
      </c>
      <c r="L78" s="73" t="s">
        <v>92</v>
      </c>
      <c r="M78" s="192">
        <v>4600000</v>
      </c>
      <c r="N78" s="131"/>
      <c r="O78" s="60"/>
    </row>
    <row r="79" spans="1:15" x14ac:dyDescent="0.25">
      <c r="A79" s="15"/>
      <c r="B79" s="65"/>
      <c r="C79" s="66"/>
      <c r="D79" s="66"/>
      <c r="E79" s="41"/>
      <c r="F79" s="40"/>
      <c r="G79" s="67"/>
      <c r="H79" s="67"/>
      <c r="I79" s="67"/>
      <c r="J79" s="66"/>
      <c r="K79" s="79"/>
      <c r="L79" s="101"/>
      <c r="M79" s="192"/>
      <c r="N79" s="131"/>
      <c r="O79" s="60"/>
    </row>
    <row r="80" spans="1:15" ht="30" x14ac:dyDescent="0.25">
      <c r="A80" s="15"/>
      <c r="B80" s="65">
        <v>1</v>
      </c>
      <c r="C80" s="66" t="s">
        <v>15</v>
      </c>
      <c r="D80" s="66" t="s">
        <v>18</v>
      </c>
      <c r="E80" s="41">
        <v>38</v>
      </c>
      <c r="F80" s="40" t="s">
        <v>19</v>
      </c>
      <c r="G80" s="67">
        <v>5</v>
      </c>
      <c r="H80" s="67">
        <v>2</v>
      </c>
      <c r="I80" s="67">
        <v>3</v>
      </c>
      <c r="J80" s="66">
        <v>23</v>
      </c>
      <c r="K80" s="79"/>
      <c r="L80" s="102" t="s">
        <v>68</v>
      </c>
      <c r="M80" s="201">
        <f>M81</f>
        <v>3000000</v>
      </c>
      <c r="N80" s="132">
        <f>N81</f>
        <v>0</v>
      </c>
      <c r="O80" s="60"/>
    </row>
    <row r="81" spans="1:17" ht="30" x14ac:dyDescent="0.25">
      <c r="A81" s="15"/>
      <c r="B81" s="70">
        <v>1</v>
      </c>
      <c r="C81" s="71" t="s">
        <v>15</v>
      </c>
      <c r="D81" s="71" t="s">
        <v>18</v>
      </c>
      <c r="E81" s="41">
        <v>38</v>
      </c>
      <c r="F81" s="40" t="s">
        <v>19</v>
      </c>
      <c r="G81" s="72">
        <v>5</v>
      </c>
      <c r="H81" s="72">
        <v>2</v>
      </c>
      <c r="I81" s="72">
        <v>3</v>
      </c>
      <c r="J81" s="71">
        <v>23</v>
      </c>
      <c r="K81" s="68" t="s">
        <v>18</v>
      </c>
      <c r="L81" s="100" t="s">
        <v>93</v>
      </c>
      <c r="M81" s="192">
        <v>3000000</v>
      </c>
      <c r="N81" s="132"/>
      <c r="O81" s="60"/>
    </row>
    <row r="82" spans="1:17" x14ac:dyDescent="0.25">
      <c r="A82" s="15"/>
      <c r="B82" s="65"/>
      <c r="C82" s="66"/>
      <c r="D82" s="66"/>
      <c r="E82" s="41"/>
      <c r="F82" s="40"/>
      <c r="G82" s="67"/>
      <c r="H82" s="67"/>
      <c r="I82" s="67"/>
      <c r="J82" s="66"/>
      <c r="K82" s="79"/>
      <c r="L82" s="102"/>
      <c r="M82" s="201"/>
      <c r="N82" s="132"/>
      <c r="O82" s="60"/>
    </row>
    <row r="83" spans="1:17" ht="30" x14ac:dyDescent="0.25">
      <c r="A83" s="15"/>
      <c r="B83" s="65">
        <v>1</v>
      </c>
      <c r="C83" s="66" t="s">
        <v>15</v>
      </c>
      <c r="D83" s="66" t="s">
        <v>18</v>
      </c>
      <c r="E83" s="41">
        <v>38</v>
      </c>
      <c r="F83" s="40" t="s">
        <v>19</v>
      </c>
      <c r="G83" s="67">
        <v>5</v>
      </c>
      <c r="H83" s="67">
        <v>2</v>
      </c>
      <c r="I83" s="67">
        <v>3</v>
      </c>
      <c r="J83" s="66">
        <v>29</v>
      </c>
      <c r="K83" s="79"/>
      <c r="L83" s="102" t="s">
        <v>118</v>
      </c>
      <c r="M83" s="201">
        <f>SUM(M84:M85)</f>
        <v>28500000</v>
      </c>
      <c r="N83" s="132">
        <f>SUM(N84:N85)</f>
        <v>0</v>
      </c>
      <c r="O83" s="60"/>
    </row>
    <row r="84" spans="1:17" x14ac:dyDescent="0.25">
      <c r="A84" s="15"/>
      <c r="B84" s="70">
        <v>1</v>
      </c>
      <c r="C84" s="71" t="s">
        <v>15</v>
      </c>
      <c r="D84" s="71" t="s">
        <v>18</v>
      </c>
      <c r="E84" s="41">
        <v>38</v>
      </c>
      <c r="F84" s="40" t="s">
        <v>19</v>
      </c>
      <c r="G84" s="72">
        <v>5</v>
      </c>
      <c r="H84" s="72">
        <v>2</v>
      </c>
      <c r="I84" s="72">
        <v>3</v>
      </c>
      <c r="J84" s="71">
        <v>29</v>
      </c>
      <c r="K84" s="68" t="s">
        <v>34</v>
      </c>
      <c r="L84" s="100" t="s">
        <v>119</v>
      </c>
      <c r="M84" s="192">
        <v>6000000</v>
      </c>
      <c r="N84" s="132"/>
      <c r="O84" s="60"/>
    </row>
    <row r="85" spans="1:17" ht="30" x14ac:dyDescent="0.25">
      <c r="A85" s="15"/>
      <c r="B85" s="70">
        <v>1</v>
      </c>
      <c r="C85" s="71" t="s">
        <v>15</v>
      </c>
      <c r="D85" s="71" t="s">
        <v>18</v>
      </c>
      <c r="E85" s="41">
        <v>38</v>
      </c>
      <c r="F85" s="40" t="s">
        <v>19</v>
      </c>
      <c r="G85" s="72">
        <v>5</v>
      </c>
      <c r="H85" s="72">
        <v>2</v>
      </c>
      <c r="I85" s="72">
        <v>3</v>
      </c>
      <c r="J85" s="71">
        <v>29</v>
      </c>
      <c r="K85" s="68" t="s">
        <v>38</v>
      </c>
      <c r="L85" s="100" t="s">
        <v>120</v>
      </c>
      <c r="M85" s="191">
        <v>22500000</v>
      </c>
      <c r="N85" s="132"/>
      <c r="O85" s="60"/>
    </row>
    <row r="86" spans="1:17" x14ac:dyDescent="0.25">
      <c r="A86" s="183" t="s">
        <v>69</v>
      </c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5"/>
      <c r="M86" s="103">
        <f>+M13</f>
        <v>165769151</v>
      </c>
      <c r="N86" s="104">
        <f>N15</f>
        <v>61866040</v>
      </c>
      <c r="O86" s="105">
        <f>+M86-N86</f>
        <v>103903111</v>
      </c>
    </row>
    <row r="87" spans="1:17" x14ac:dyDescent="0.25">
      <c r="A87" s="106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8"/>
      <c r="M87" s="202"/>
      <c r="N87" s="110"/>
      <c r="O87" s="110"/>
    </row>
    <row r="88" spans="1:17" ht="18.75" x14ac:dyDescent="0.25">
      <c r="A88" s="177" t="s">
        <v>70</v>
      </c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Q88" s="30">
        <f>N86-[1]nov!$F$19</f>
        <v>0</v>
      </c>
    </row>
    <row r="89" spans="1:17" ht="18.75" x14ac:dyDescent="0.25">
      <c r="A89" s="177" t="s">
        <v>71</v>
      </c>
      <c r="B89" s="177"/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Q89" s="30"/>
    </row>
    <row r="90" spans="1:17" ht="18.75" x14ac:dyDescent="0.25">
      <c r="A90" s="177" t="s">
        <v>72</v>
      </c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</row>
    <row r="91" spans="1:17" ht="18.75" x14ac:dyDescent="0.25">
      <c r="A91" s="177" t="s">
        <v>73</v>
      </c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5"/>
      <c r="O91" s="112"/>
      <c r="Q91" s="30"/>
    </row>
    <row r="92" spans="1:17" ht="18.75" x14ac:dyDescent="0.25">
      <c r="A92" s="177"/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5"/>
      <c r="O92" s="8"/>
    </row>
    <row r="93" spans="1:17" ht="18.75" x14ac:dyDescent="0.25">
      <c r="A93" s="175"/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8"/>
    </row>
    <row r="94" spans="1:17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89" t="s">
        <v>112</v>
      </c>
      <c r="M94" s="189"/>
      <c r="N94" s="189"/>
      <c r="O94" s="189"/>
    </row>
    <row r="95" spans="1:17" ht="15.75" x14ac:dyDescent="0.25">
      <c r="A95" s="176"/>
      <c r="B95" s="176"/>
      <c r="C95" s="176"/>
      <c r="D95" s="176"/>
      <c r="E95" s="176"/>
      <c r="F95" s="176"/>
      <c r="G95" s="176"/>
      <c r="H95" s="176"/>
      <c r="I95" s="176"/>
      <c r="J95" s="176"/>
      <c r="K95" s="176"/>
      <c r="L95" s="189" t="s">
        <v>74</v>
      </c>
      <c r="M95" s="189"/>
      <c r="N95" s="189"/>
      <c r="O95" s="189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86" t="s">
        <v>75</v>
      </c>
      <c r="M96" s="186"/>
      <c r="N96" s="186"/>
      <c r="O96" s="186"/>
    </row>
    <row r="97" spans="1: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03"/>
      <c r="N97" s="1"/>
      <c r="O97" s="4"/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03"/>
      <c r="N98" s="1"/>
      <c r="O98" s="1"/>
    </row>
    <row r="99" spans="1: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03"/>
      <c r="N99" s="1"/>
      <c r="O99" s="4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87" t="s">
        <v>76</v>
      </c>
      <c r="M100" s="187"/>
      <c r="N100" s="187"/>
      <c r="O100" s="187"/>
    </row>
    <row r="101" spans="1:15" ht="15.75" x14ac:dyDescent="0.25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88" t="s">
        <v>77</v>
      </c>
      <c r="M101" s="188"/>
      <c r="N101" s="188"/>
      <c r="O101" s="188"/>
    </row>
  </sheetData>
  <mergeCells count="15">
    <mergeCell ref="L96:O96"/>
    <mergeCell ref="L100:O100"/>
    <mergeCell ref="L101:O101"/>
    <mergeCell ref="A89:O89"/>
    <mergeCell ref="A90:O90"/>
    <mergeCell ref="A91:M91"/>
    <mergeCell ref="A92:M92"/>
    <mergeCell ref="L94:O94"/>
    <mergeCell ref="L95:O95"/>
    <mergeCell ref="A1:O1"/>
    <mergeCell ref="A2:O2"/>
    <mergeCell ref="A4:O4"/>
    <mergeCell ref="B7:K7"/>
    <mergeCell ref="A86:L86"/>
    <mergeCell ref="A88:O88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3"/>
  <sheetViews>
    <sheetView workbookViewId="0">
      <selection activeCell="Q12" sqref="Q12:Q15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7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7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7" ht="15.75" x14ac:dyDescent="0.25">
      <c r="A2" s="178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7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7" ht="18.75" x14ac:dyDescent="0.25">
      <c r="A4" s="179" t="s">
        <v>95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</row>
    <row r="5" spans="1:17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7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7" ht="47.25" x14ac:dyDescent="0.25">
      <c r="A7" s="11" t="s">
        <v>3</v>
      </c>
      <c r="B7" s="180" t="s">
        <v>4</v>
      </c>
      <c r="C7" s="181"/>
      <c r="D7" s="181"/>
      <c r="E7" s="181"/>
      <c r="F7" s="181"/>
      <c r="G7" s="181"/>
      <c r="H7" s="181"/>
      <c r="I7" s="181"/>
      <c r="J7" s="181"/>
      <c r="K7" s="182"/>
      <c r="L7" s="12" t="s">
        <v>5</v>
      </c>
      <c r="M7" s="13" t="s">
        <v>6</v>
      </c>
      <c r="N7" s="14" t="s">
        <v>7</v>
      </c>
      <c r="O7" s="14" t="s">
        <v>8</v>
      </c>
    </row>
    <row r="8" spans="1:17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7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jan!O78</f>
        <v>54042891</v>
      </c>
      <c r="N9" s="21"/>
      <c r="O9" s="21"/>
    </row>
    <row r="10" spans="1:17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48939300</v>
      </c>
      <c r="N10" s="21"/>
      <c r="O10" s="21"/>
      <c r="Q10" s="30"/>
    </row>
    <row r="11" spans="1:17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48939300</v>
      </c>
      <c r="N11" s="21"/>
      <c r="O11" s="21"/>
      <c r="Q11" s="30"/>
    </row>
    <row r="12" spans="1:17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f>[1]feb!$E$8</f>
        <v>48939300</v>
      </c>
      <c r="N12" s="21"/>
      <c r="O12" s="21"/>
      <c r="Q12" s="30"/>
    </row>
    <row r="13" spans="1:17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102982191</v>
      </c>
      <c r="N13" s="21"/>
      <c r="O13" s="37"/>
      <c r="Q13" s="30"/>
    </row>
    <row r="14" spans="1:17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7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4301700</v>
      </c>
      <c r="O15" s="46">
        <f>O16</f>
        <v>0</v>
      </c>
      <c r="Q15" s="30"/>
    </row>
    <row r="16" spans="1:17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0</v>
      </c>
      <c r="O16" s="46">
        <f>O18</f>
        <v>0</v>
      </c>
    </row>
    <row r="17" spans="1:15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4301700</v>
      </c>
      <c r="O17" s="46"/>
    </row>
    <row r="18" spans="1:15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</row>
    <row r="19" spans="1:15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0</v>
      </c>
      <c r="O20" s="135"/>
    </row>
    <row r="21" spans="1:15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0</v>
      </c>
      <c r="O21" s="60"/>
    </row>
    <row r="22" spans="1:15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/>
      <c r="O22" s="60"/>
    </row>
    <row r="23" spans="1:15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4301700</v>
      </c>
      <c r="O24" s="135" t="s">
        <v>32</v>
      </c>
    </row>
    <row r="25" spans="1:15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1587500</v>
      </c>
      <c r="O25" s="60"/>
    </row>
    <row r="26" spans="1:15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>
        <v>989500</v>
      </c>
      <c r="O26" s="81"/>
    </row>
    <row r="27" spans="1:15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5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>
        <f>[1]feb!$F$13+[1]feb!$F$14</f>
        <v>598000</v>
      </c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v>108000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108000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871200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3500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90000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45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90000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825000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825000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45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250000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>
        <v>250000</v>
      </c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45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570000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>
        <v>570000</v>
      </c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183" t="s">
        <v>69</v>
      </c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5"/>
      <c r="M78" s="103">
        <f>+M13</f>
        <v>102982191</v>
      </c>
      <c r="N78" s="104">
        <f>N15</f>
        <v>4301700</v>
      </c>
      <c r="O78" s="105">
        <f>+M78-N78</f>
        <v>98680491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177" t="s">
        <v>70</v>
      </c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</row>
    <row r="81" spans="1:17" ht="18.75" x14ac:dyDescent="0.25">
      <c r="A81" s="177" t="s">
        <v>71</v>
      </c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</row>
    <row r="82" spans="1:17" ht="18.75" x14ac:dyDescent="0.25">
      <c r="A82" s="177" t="s">
        <v>72</v>
      </c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</row>
    <row r="83" spans="1:17" ht="18.75" x14ac:dyDescent="0.25">
      <c r="A83" s="177" t="s">
        <v>73</v>
      </c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15"/>
      <c r="O83" s="112"/>
      <c r="Q83" s="30"/>
    </row>
    <row r="84" spans="1:17" ht="18.75" x14ac:dyDescent="0.25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15"/>
      <c r="O84" s="8"/>
    </row>
    <row r="85" spans="1:17" ht="18.75" x14ac:dyDescent="0.2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9" t="s">
        <v>94</v>
      </c>
      <c r="M86" s="189"/>
      <c r="N86" s="189"/>
      <c r="O86" s="189"/>
    </row>
    <row r="87" spans="1:17" ht="15.75" x14ac:dyDescent="0.25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89" t="s">
        <v>74</v>
      </c>
      <c r="M87" s="189"/>
      <c r="N87" s="189"/>
      <c r="O87" s="189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6" t="s">
        <v>75</v>
      </c>
      <c r="M88" s="186"/>
      <c r="N88" s="186"/>
      <c r="O88" s="186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7" t="s">
        <v>76</v>
      </c>
      <c r="M92" s="187"/>
      <c r="N92" s="187"/>
      <c r="O92" s="187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8" t="s">
        <v>77</v>
      </c>
      <c r="M93" s="188"/>
      <c r="N93" s="188"/>
      <c r="O93" s="188"/>
    </row>
  </sheetData>
  <mergeCells count="15"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  <mergeCell ref="A80:O80"/>
    <mergeCell ref="A1:O1"/>
    <mergeCell ref="A2:O2"/>
    <mergeCell ref="A4:O4"/>
    <mergeCell ref="B7:K7"/>
    <mergeCell ref="A78:L78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3"/>
  <sheetViews>
    <sheetView topLeftCell="A5" workbookViewId="0">
      <selection activeCell="S11" sqref="S11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7" width="12.5703125" bestFit="1" customWidth="1"/>
    <col min="19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9" ht="15.75" x14ac:dyDescent="0.25">
      <c r="A2" s="178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 x14ac:dyDescent="0.25">
      <c r="A4" s="179" t="s">
        <v>96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 x14ac:dyDescent="0.25">
      <c r="A7" s="11" t="s">
        <v>3</v>
      </c>
      <c r="B7" s="180" t="s">
        <v>4</v>
      </c>
      <c r="C7" s="181"/>
      <c r="D7" s="181"/>
      <c r="E7" s="181"/>
      <c r="F7" s="181"/>
      <c r="G7" s="181"/>
      <c r="H7" s="181"/>
      <c r="I7" s="181"/>
      <c r="J7" s="181"/>
      <c r="K7" s="182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feb!O78</f>
        <v>98680491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51174900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51174900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51174900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149855391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87267720</v>
      </c>
      <c r="O15" s="46">
        <f>O16</f>
        <v>0</v>
      </c>
      <c r="Q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60068520</v>
      </c>
      <c r="O16" s="46">
        <f>O18</f>
        <v>0</v>
      </c>
    </row>
    <row r="17" spans="1:15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22599200</v>
      </c>
      <c r="O17" s="46"/>
    </row>
    <row r="18" spans="1:15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4600000</v>
      </c>
      <c r="O18" s="46">
        <f>O19</f>
        <v>0</v>
      </c>
    </row>
    <row r="19" spans="1:15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60068520</v>
      </c>
      <c r="O20" s="135"/>
    </row>
    <row r="21" spans="1:15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60068520</v>
      </c>
      <c r="O21" s="60"/>
    </row>
    <row r="22" spans="1:15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>
        <v>60068520</v>
      </c>
      <c r="O22" s="60"/>
    </row>
    <row r="23" spans="1:15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22599200</v>
      </c>
      <c r="O24" s="135" t="s">
        <v>32</v>
      </c>
    </row>
    <row r="25" spans="1:15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600000</v>
      </c>
      <c r="O25" s="60"/>
    </row>
    <row r="26" spans="1:15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5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>
        <v>600000</v>
      </c>
      <c r="O27" s="81"/>
    </row>
    <row r="28" spans="1:15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v>108000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108000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3521200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3500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>
        <v>2650000</v>
      </c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45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4500000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>
        <v>4500000</v>
      </c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13000000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>
        <v>13000000</v>
      </c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45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4600000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4600000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>
        <v>4600000</v>
      </c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183" t="s">
        <v>69</v>
      </c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5"/>
      <c r="M78" s="103">
        <f>+M13</f>
        <v>149855391</v>
      </c>
      <c r="N78" s="104">
        <f>N15</f>
        <v>87267720</v>
      </c>
      <c r="O78" s="105">
        <f>+M78-N78</f>
        <v>62587671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177" t="s">
        <v>70</v>
      </c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</row>
    <row r="81" spans="1:17" ht="18.75" x14ac:dyDescent="0.25">
      <c r="A81" s="177" t="s">
        <v>71</v>
      </c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</row>
    <row r="82" spans="1:17" ht="18.75" x14ac:dyDescent="0.25">
      <c r="A82" s="177" t="s">
        <v>72</v>
      </c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</row>
    <row r="83" spans="1:17" ht="18.75" x14ac:dyDescent="0.25">
      <c r="A83" s="177" t="s">
        <v>73</v>
      </c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57"/>
      <c r="O83" s="112"/>
      <c r="Q83" s="30"/>
    </row>
    <row r="84" spans="1:17" ht="18.75" x14ac:dyDescent="0.25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57"/>
      <c r="O84" s="8"/>
    </row>
    <row r="85" spans="1:17" ht="18.75" x14ac:dyDescent="0.25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9" t="s">
        <v>97</v>
      </c>
      <c r="M86" s="189"/>
      <c r="N86" s="189"/>
      <c r="O86" s="189"/>
    </row>
    <row r="87" spans="1:17" ht="15.75" x14ac:dyDescent="0.25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58"/>
      <c r="L87" s="189" t="s">
        <v>74</v>
      </c>
      <c r="M87" s="189"/>
      <c r="N87" s="189"/>
      <c r="O87" s="189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6" t="s">
        <v>75</v>
      </c>
      <c r="M88" s="186"/>
      <c r="N88" s="186"/>
      <c r="O88" s="186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7" t="s">
        <v>76</v>
      </c>
      <c r="M92" s="187"/>
      <c r="N92" s="187"/>
      <c r="O92" s="187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8" t="s">
        <v>77</v>
      </c>
      <c r="M93" s="188"/>
      <c r="N93" s="188"/>
      <c r="O93" s="188"/>
    </row>
  </sheetData>
  <mergeCells count="15">
    <mergeCell ref="A80:O80"/>
    <mergeCell ref="A1:O1"/>
    <mergeCell ref="A2:O2"/>
    <mergeCell ref="A4:O4"/>
    <mergeCell ref="B7:K7"/>
    <mergeCell ref="A78:L78"/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3"/>
  <sheetViews>
    <sheetView workbookViewId="0">
      <selection activeCell="M78" sqref="M78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7" width="12.5703125" bestFit="1" customWidth="1"/>
    <col min="19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9" ht="15.75" x14ac:dyDescent="0.25">
      <c r="A2" s="178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 x14ac:dyDescent="0.25">
      <c r="A4" s="179" t="s">
        <v>99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 x14ac:dyDescent="0.25">
      <c r="A7" s="11" t="s">
        <v>3</v>
      </c>
      <c r="B7" s="180" t="s">
        <v>4</v>
      </c>
      <c r="C7" s="181"/>
      <c r="D7" s="181"/>
      <c r="E7" s="181"/>
      <c r="F7" s="181"/>
      <c r="G7" s="181"/>
      <c r="H7" s="181"/>
      <c r="I7" s="181"/>
      <c r="J7" s="181"/>
      <c r="K7" s="182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mar!O78</f>
        <v>62587671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50910000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50910000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50910000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113497671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32374600</v>
      </c>
      <c r="O15" s="46">
        <f>O16</f>
        <v>0</v>
      </c>
      <c r="Q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30546000</v>
      </c>
      <c r="O16" s="46">
        <f>O18</f>
        <v>0</v>
      </c>
    </row>
    <row r="17" spans="1:15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1828600</v>
      </c>
      <c r="O17" s="46"/>
    </row>
    <row r="18" spans="1:15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</row>
    <row r="19" spans="1:15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30546000</v>
      </c>
      <c r="O20" s="135"/>
    </row>
    <row r="21" spans="1:15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30546000</v>
      </c>
      <c r="O21" s="60"/>
    </row>
    <row r="22" spans="1:15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>
        <v>30546000</v>
      </c>
      <c r="O22" s="60"/>
    </row>
    <row r="23" spans="1:15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1828600</v>
      </c>
      <c r="O24" s="135" t="s">
        <v>32</v>
      </c>
    </row>
    <row r="25" spans="1:15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0</v>
      </c>
      <c r="O25" s="60"/>
    </row>
    <row r="26" spans="1:15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5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5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v>108000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108000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870600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100000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45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100000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45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183" t="s">
        <v>69</v>
      </c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5"/>
      <c r="M78" s="103">
        <f>+M13</f>
        <v>113497671</v>
      </c>
      <c r="N78" s="104">
        <f>N15</f>
        <v>32374600</v>
      </c>
      <c r="O78" s="105">
        <f>+M78-N78</f>
        <v>81123071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177" t="s">
        <v>70</v>
      </c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</row>
    <row r="81" spans="1:17" ht="18.75" x14ac:dyDescent="0.25">
      <c r="A81" s="177" t="s">
        <v>71</v>
      </c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</row>
    <row r="82" spans="1:17" ht="18.75" x14ac:dyDescent="0.25">
      <c r="A82" s="177" t="s">
        <v>72</v>
      </c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</row>
    <row r="83" spans="1:17" ht="18.75" x14ac:dyDescent="0.25">
      <c r="A83" s="177" t="s">
        <v>73</v>
      </c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60"/>
      <c r="O83" s="112"/>
      <c r="Q83" s="30"/>
    </row>
    <row r="84" spans="1:17" ht="18.75" x14ac:dyDescent="0.25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60"/>
      <c r="O84" s="8"/>
    </row>
    <row r="85" spans="1:17" ht="18.75" x14ac:dyDescent="0.25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9" t="s">
        <v>98</v>
      </c>
      <c r="M86" s="189"/>
      <c r="N86" s="189"/>
      <c r="O86" s="189"/>
    </row>
    <row r="87" spans="1:17" ht="15.75" x14ac:dyDescent="0.25">
      <c r="A87" s="161"/>
      <c r="B87" s="161"/>
      <c r="C87" s="161"/>
      <c r="D87" s="161"/>
      <c r="E87" s="161"/>
      <c r="F87" s="161"/>
      <c r="G87" s="161"/>
      <c r="H87" s="161"/>
      <c r="I87" s="161"/>
      <c r="J87" s="161"/>
      <c r="K87" s="161"/>
      <c r="L87" s="189" t="s">
        <v>74</v>
      </c>
      <c r="M87" s="189"/>
      <c r="N87" s="189"/>
      <c r="O87" s="189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6" t="s">
        <v>75</v>
      </c>
      <c r="M88" s="186"/>
      <c r="N88" s="186"/>
      <c r="O88" s="186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7" t="s">
        <v>76</v>
      </c>
      <c r="M92" s="187"/>
      <c r="N92" s="187"/>
      <c r="O92" s="187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8" t="s">
        <v>77</v>
      </c>
      <c r="M93" s="188"/>
      <c r="N93" s="188"/>
      <c r="O93" s="188"/>
    </row>
  </sheetData>
  <mergeCells count="15">
    <mergeCell ref="A80:O80"/>
    <mergeCell ref="A1:O1"/>
    <mergeCell ref="A2:O2"/>
    <mergeCell ref="A4:O4"/>
    <mergeCell ref="B7:K7"/>
    <mergeCell ref="A78:L78"/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3"/>
  <sheetViews>
    <sheetView workbookViewId="0">
      <selection activeCell="Q23" sqref="Q23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7" width="12.5703125" bestFit="1" customWidth="1"/>
    <col min="19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9" ht="15.75" x14ac:dyDescent="0.25">
      <c r="A2" s="178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 x14ac:dyDescent="0.25">
      <c r="A4" s="179" t="s">
        <v>100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 x14ac:dyDescent="0.25">
      <c r="A7" s="11" t="s">
        <v>3</v>
      </c>
      <c r="B7" s="180" t="s">
        <v>4</v>
      </c>
      <c r="C7" s="181"/>
      <c r="D7" s="181"/>
      <c r="E7" s="181"/>
      <c r="F7" s="181"/>
      <c r="G7" s="181"/>
      <c r="H7" s="181"/>
      <c r="I7" s="181"/>
      <c r="J7" s="181"/>
      <c r="K7" s="182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apr!O78</f>
        <v>81123071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46998000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46998000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46998000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128121071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982600</v>
      </c>
      <c r="O15" s="46">
        <f>O16</f>
        <v>0</v>
      </c>
      <c r="Q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0</v>
      </c>
      <c r="O16" s="46">
        <f>O18</f>
        <v>0</v>
      </c>
    </row>
    <row r="17" spans="1:15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982600</v>
      </c>
      <c r="O17" s="46"/>
    </row>
    <row r="18" spans="1:15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</row>
    <row r="19" spans="1:15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0</v>
      </c>
      <c r="O20" s="135"/>
    </row>
    <row r="21" spans="1:15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0</v>
      </c>
      <c r="O21" s="60"/>
    </row>
    <row r="22" spans="1:15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/>
      <c r="O22" s="60"/>
    </row>
    <row r="23" spans="1:15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982600</v>
      </c>
      <c r="O24" s="135"/>
    </row>
    <row r="25" spans="1:15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0</v>
      </c>
      <c r="O25" s="60"/>
    </row>
    <row r="26" spans="1:15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5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5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/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870600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112000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45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112000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/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45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183" t="s">
        <v>69</v>
      </c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5"/>
      <c r="M78" s="103">
        <f>+M13</f>
        <v>128121071</v>
      </c>
      <c r="N78" s="104">
        <f>N15</f>
        <v>982600</v>
      </c>
      <c r="O78" s="105">
        <f>+M78-N78</f>
        <v>127138471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177" t="s">
        <v>70</v>
      </c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</row>
    <row r="81" spans="1:17" ht="18.75" x14ac:dyDescent="0.25">
      <c r="A81" s="177" t="s">
        <v>71</v>
      </c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</row>
    <row r="82" spans="1:17" ht="18.75" x14ac:dyDescent="0.25">
      <c r="A82" s="177" t="s">
        <v>72</v>
      </c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</row>
    <row r="83" spans="1:17" ht="18.75" x14ac:dyDescent="0.25">
      <c r="A83" s="177" t="s">
        <v>73</v>
      </c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62"/>
      <c r="O83" s="112"/>
      <c r="Q83" s="30"/>
    </row>
    <row r="84" spans="1:17" ht="18.75" x14ac:dyDescent="0.25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62"/>
      <c r="O84" s="8"/>
    </row>
    <row r="85" spans="1:17" ht="18.75" x14ac:dyDescent="0.25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9" t="s">
        <v>101</v>
      </c>
      <c r="M86" s="189"/>
      <c r="N86" s="189"/>
      <c r="O86" s="189"/>
    </row>
    <row r="87" spans="1:17" ht="15.75" x14ac:dyDescent="0.25">
      <c r="A87" s="163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89" t="s">
        <v>74</v>
      </c>
      <c r="M87" s="189"/>
      <c r="N87" s="189"/>
      <c r="O87" s="189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6" t="s">
        <v>75</v>
      </c>
      <c r="M88" s="186"/>
      <c r="N88" s="186"/>
      <c r="O88" s="186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7" t="s">
        <v>76</v>
      </c>
      <c r="M92" s="187"/>
      <c r="N92" s="187"/>
      <c r="O92" s="187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8" t="s">
        <v>77</v>
      </c>
      <c r="M93" s="188"/>
      <c r="N93" s="188"/>
      <c r="O93" s="188"/>
    </row>
  </sheetData>
  <mergeCells count="15">
    <mergeCell ref="A80:O80"/>
    <mergeCell ref="A1:O1"/>
    <mergeCell ref="A2:O2"/>
    <mergeCell ref="A4:O4"/>
    <mergeCell ref="B7:K7"/>
    <mergeCell ref="A78:L78"/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93"/>
  <sheetViews>
    <sheetView topLeftCell="A73" workbookViewId="0">
      <selection activeCell="R91" sqref="R91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9" ht="15.75" x14ac:dyDescent="0.25">
      <c r="A2" s="178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 x14ac:dyDescent="0.25">
      <c r="A4" s="179" t="s">
        <v>103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 x14ac:dyDescent="0.25">
      <c r="A7" s="11" t="s">
        <v>3</v>
      </c>
      <c r="B7" s="180" t="s">
        <v>4</v>
      </c>
      <c r="C7" s="181"/>
      <c r="D7" s="181"/>
      <c r="E7" s="181"/>
      <c r="F7" s="181"/>
      <c r="G7" s="181"/>
      <c r="H7" s="181"/>
      <c r="I7" s="181"/>
      <c r="J7" s="181"/>
      <c r="K7" s="182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MEI!O78</f>
        <v>127138471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50760000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50760000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50760000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177898471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108007400</v>
      </c>
      <c r="O15" s="46">
        <f>O16</f>
        <v>0</v>
      </c>
      <c r="Q15" s="30"/>
      <c r="R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58654800</v>
      </c>
      <c r="O16" s="46">
        <f>O18</f>
        <v>0</v>
      </c>
    </row>
    <row r="17" spans="1:15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49352600</v>
      </c>
      <c r="O17" s="46"/>
    </row>
    <row r="18" spans="1:15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</row>
    <row r="19" spans="1:15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58654800</v>
      </c>
      <c r="O20" s="135"/>
    </row>
    <row r="21" spans="1:15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58654800</v>
      </c>
      <c r="O21" s="60"/>
    </row>
    <row r="22" spans="1:15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>
        <v>58654800</v>
      </c>
      <c r="O22" s="60"/>
    </row>
    <row r="23" spans="1:15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49352600</v>
      </c>
      <c r="O24" s="135"/>
    </row>
    <row r="25" spans="1:15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0</v>
      </c>
      <c r="O25" s="60"/>
    </row>
    <row r="26" spans="1:15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5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5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870600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47620000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>
        <v>47500000</v>
      </c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45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183" t="s">
        <v>69</v>
      </c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5"/>
      <c r="M78" s="103">
        <f>+M13</f>
        <v>177898471</v>
      </c>
      <c r="N78" s="104">
        <f>N15</f>
        <v>108007400</v>
      </c>
      <c r="O78" s="105">
        <f>+M78-N78</f>
        <v>69891071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177" t="s">
        <v>70</v>
      </c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</row>
    <row r="81" spans="1:17" ht="18.75" x14ac:dyDescent="0.25">
      <c r="A81" s="177" t="s">
        <v>71</v>
      </c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Q81" s="30"/>
    </row>
    <row r="82" spans="1:17" ht="18.75" x14ac:dyDescent="0.25">
      <c r="A82" s="177" t="s">
        <v>72</v>
      </c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</row>
    <row r="83" spans="1:17" ht="18.75" x14ac:dyDescent="0.25">
      <c r="A83" s="177" t="s">
        <v>73</v>
      </c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64"/>
      <c r="O83" s="112"/>
      <c r="Q83" s="30"/>
    </row>
    <row r="84" spans="1:17" ht="18.75" x14ac:dyDescent="0.25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64"/>
      <c r="O84" s="8"/>
    </row>
    <row r="85" spans="1:17" ht="18.75" x14ac:dyDescent="0.25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9" t="s">
        <v>102</v>
      </c>
      <c r="M86" s="189"/>
      <c r="N86" s="189"/>
      <c r="O86" s="189"/>
    </row>
    <row r="87" spans="1:17" ht="15.75" x14ac:dyDescent="0.25">
      <c r="A87" s="165"/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89" t="s">
        <v>74</v>
      </c>
      <c r="M87" s="189"/>
      <c r="N87" s="189"/>
      <c r="O87" s="189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6" t="s">
        <v>75</v>
      </c>
      <c r="M88" s="186"/>
      <c r="N88" s="186"/>
      <c r="O88" s="186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7" t="s">
        <v>76</v>
      </c>
      <c r="M92" s="187"/>
      <c r="N92" s="187"/>
      <c r="O92" s="187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8" t="s">
        <v>77</v>
      </c>
      <c r="M93" s="188"/>
      <c r="N93" s="188"/>
      <c r="O93" s="188"/>
    </row>
  </sheetData>
  <mergeCells count="15"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  <mergeCell ref="A80:O80"/>
    <mergeCell ref="A1:O1"/>
    <mergeCell ref="A2:O2"/>
    <mergeCell ref="A4:O4"/>
    <mergeCell ref="B7:K7"/>
    <mergeCell ref="A78:L78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93"/>
  <sheetViews>
    <sheetView workbookViewId="0">
      <selection activeCell="R1" sqref="R1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9" ht="15.75" x14ac:dyDescent="0.25">
      <c r="A2" s="178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 x14ac:dyDescent="0.25">
      <c r="A4" s="179" t="s">
        <v>105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 x14ac:dyDescent="0.25">
      <c r="A7" s="11" t="s">
        <v>3</v>
      </c>
      <c r="B7" s="180" t="s">
        <v>4</v>
      </c>
      <c r="C7" s="181"/>
      <c r="D7" s="181"/>
      <c r="E7" s="181"/>
      <c r="F7" s="181"/>
      <c r="G7" s="181"/>
      <c r="H7" s="181"/>
      <c r="I7" s="181"/>
      <c r="J7" s="181"/>
      <c r="K7" s="182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juni!O78</f>
        <v>69891071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50484000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50484000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50484000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120375071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37143000</v>
      </c>
      <c r="O15" s="46">
        <f>O16</f>
        <v>0</v>
      </c>
      <c r="Q15" s="30"/>
      <c r="R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30290400</v>
      </c>
      <c r="O16" s="46">
        <f>O18</f>
        <v>0</v>
      </c>
    </row>
    <row r="17" spans="1:15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6852600</v>
      </c>
      <c r="O17" s="46"/>
    </row>
    <row r="18" spans="1:15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</row>
    <row r="19" spans="1:15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30290400</v>
      </c>
      <c r="O20" s="135"/>
    </row>
    <row r="21" spans="1:15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30290400</v>
      </c>
      <c r="O21" s="60"/>
    </row>
    <row r="22" spans="1:15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>
        <v>30290400</v>
      </c>
      <c r="O22" s="60"/>
    </row>
    <row r="23" spans="1:15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6852600</v>
      </c>
      <c r="O24" s="135"/>
    </row>
    <row r="25" spans="1:15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0</v>
      </c>
      <c r="O25" s="60"/>
    </row>
    <row r="26" spans="1:15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5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5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870600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5000000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76">
        <v>5000000</v>
      </c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183" t="s">
        <v>69</v>
      </c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5"/>
      <c r="M78" s="103">
        <f>+M13</f>
        <v>120375071</v>
      </c>
      <c r="N78" s="104">
        <f>N15</f>
        <v>37143000</v>
      </c>
      <c r="O78" s="105">
        <f>+M78-N78</f>
        <v>83232071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177" t="s">
        <v>70</v>
      </c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</row>
    <row r="81" spans="1:17" ht="18.75" x14ac:dyDescent="0.25">
      <c r="A81" s="177" t="s">
        <v>71</v>
      </c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Q81" s="30"/>
    </row>
    <row r="82" spans="1:17" ht="18.75" x14ac:dyDescent="0.25">
      <c r="A82" s="177" t="s">
        <v>72</v>
      </c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</row>
    <row r="83" spans="1:17" ht="18.75" x14ac:dyDescent="0.25">
      <c r="A83" s="177" t="s">
        <v>73</v>
      </c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66"/>
      <c r="O83" s="112"/>
      <c r="Q83" s="30"/>
    </row>
    <row r="84" spans="1:17" ht="18.75" x14ac:dyDescent="0.25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66"/>
      <c r="O84" s="8"/>
    </row>
    <row r="85" spans="1:17" ht="18.75" x14ac:dyDescent="0.2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9" t="s">
        <v>104</v>
      </c>
      <c r="M86" s="189"/>
      <c r="N86" s="189"/>
      <c r="O86" s="189"/>
    </row>
    <row r="87" spans="1:17" ht="15.75" x14ac:dyDescent="0.25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89" t="s">
        <v>74</v>
      </c>
      <c r="M87" s="189"/>
      <c r="N87" s="189"/>
      <c r="O87" s="189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6" t="s">
        <v>75</v>
      </c>
      <c r="M88" s="186"/>
      <c r="N88" s="186"/>
      <c r="O88" s="186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7" t="s">
        <v>76</v>
      </c>
      <c r="M92" s="187"/>
      <c r="N92" s="187"/>
      <c r="O92" s="187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8" t="s">
        <v>77</v>
      </c>
      <c r="M93" s="188"/>
      <c r="N93" s="188"/>
      <c r="O93" s="188"/>
    </row>
  </sheetData>
  <mergeCells count="15">
    <mergeCell ref="A80:O80"/>
    <mergeCell ref="A1:O1"/>
    <mergeCell ref="A2:O2"/>
    <mergeCell ref="A4:O4"/>
    <mergeCell ref="B7:K7"/>
    <mergeCell ref="A78:L78"/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93"/>
  <sheetViews>
    <sheetView topLeftCell="A9" workbookViewId="0">
      <selection activeCell="R17" sqref="R17:R21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9" ht="15.75" x14ac:dyDescent="0.25">
      <c r="A2" s="178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 x14ac:dyDescent="0.25">
      <c r="A4" s="179" t="s">
        <v>106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 x14ac:dyDescent="0.25">
      <c r="A7" s="11" t="s">
        <v>3</v>
      </c>
      <c r="B7" s="180" t="s">
        <v>4</v>
      </c>
      <c r="C7" s="181"/>
      <c r="D7" s="181"/>
      <c r="E7" s="181"/>
      <c r="F7" s="181"/>
      <c r="G7" s="181"/>
      <c r="H7" s="181"/>
      <c r="I7" s="181"/>
      <c r="J7" s="181"/>
      <c r="K7" s="182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juli!O78</f>
        <v>83232071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50400000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50400000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50400000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133632071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32613200</v>
      </c>
      <c r="O15" s="46">
        <f>O16</f>
        <v>0</v>
      </c>
      <c r="Q15" s="30"/>
      <c r="R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30240000</v>
      </c>
      <c r="O16" s="46">
        <f>O18</f>
        <v>0</v>
      </c>
    </row>
    <row r="17" spans="1:18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2373200</v>
      </c>
      <c r="O17" s="46"/>
      <c r="R17" s="30"/>
    </row>
    <row r="18" spans="1:18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  <c r="R18" s="30"/>
    </row>
    <row r="19" spans="1:18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8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30240000</v>
      </c>
      <c r="O20" s="135"/>
    </row>
    <row r="21" spans="1:18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30240000</v>
      </c>
      <c r="O21" s="60"/>
    </row>
    <row r="22" spans="1:18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>
        <f>30222000+18000</f>
        <v>30240000</v>
      </c>
      <c r="O22" s="60"/>
    </row>
    <row r="23" spans="1:18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8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2373200</v>
      </c>
      <c r="O24" s="135"/>
    </row>
    <row r="25" spans="1:18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560000</v>
      </c>
      <c r="O25" s="60"/>
    </row>
    <row r="26" spans="1:18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8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8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>
        <v>560000</v>
      </c>
      <c r="O28" s="60"/>
    </row>
    <row r="29" spans="1:18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8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8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8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831200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828300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76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183" t="s">
        <v>69</v>
      </c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5"/>
      <c r="M78" s="103">
        <f>+M13</f>
        <v>133632071</v>
      </c>
      <c r="N78" s="104">
        <f>N15</f>
        <v>32613200</v>
      </c>
      <c r="O78" s="105">
        <f>+M78-N78</f>
        <v>101018871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177" t="s">
        <v>70</v>
      </c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</row>
    <row r="81" spans="1:17" ht="18.75" x14ac:dyDescent="0.25">
      <c r="A81" s="177" t="s">
        <v>71</v>
      </c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Q81" s="30"/>
    </row>
    <row r="82" spans="1:17" ht="18.75" x14ac:dyDescent="0.25">
      <c r="A82" s="177" t="s">
        <v>72</v>
      </c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</row>
    <row r="83" spans="1:17" ht="18.75" x14ac:dyDescent="0.25">
      <c r="A83" s="177" t="s">
        <v>73</v>
      </c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68"/>
      <c r="O83" s="112"/>
      <c r="Q83" s="30"/>
    </row>
    <row r="84" spans="1:17" ht="18.75" x14ac:dyDescent="0.25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68"/>
      <c r="O84" s="8"/>
    </row>
    <row r="85" spans="1:17" ht="18.75" x14ac:dyDescent="0.25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9" t="s">
        <v>107</v>
      </c>
      <c r="M86" s="189"/>
      <c r="N86" s="189"/>
      <c r="O86" s="189"/>
    </row>
    <row r="87" spans="1:17" ht="15.75" x14ac:dyDescent="0.25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89" t="s">
        <v>74</v>
      </c>
      <c r="M87" s="189"/>
      <c r="N87" s="189"/>
      <c r="O87" s="189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6" t="s">
        <v>75</v>
      </c>
      <c r="M88" s="186"/>
      <c r="N88" s="186"/>
      <c r="O88" s="186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7" t="s">
        <v>76</v>
      </c>
      <c r="M92" s="187"/>
      <c r="N92" s="187"/>
      <c r="O92" s="187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8" t="s">
        <v>77</v>
      </c>
      <c r="M93" s="188"/>
      <c r="N93" s="188"/>
      <c r="O93" s="188"/>
    </row>
  </sheetData>
  <mergeCells count="15"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  <mergeCell ref="A80:O80"/>
    <mergeCell ref="A1:O1"/>
    <mergeCell ref="A2:O2"/>
    <mergeCell ref="A4:O4"/>
    <mergeCell ref="B7:K7"/>
    <mergeCell ref="A78:L78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93"/>
  <sheetViews>
    <sheetView topLeftCell="B66" workbookViewId="0">
      <selection activeCell="O90" sqref="O90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9" ht="15.75" x14ac:dyDescent="0.25">
      <c r="A2" s="178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 x14ac:dyDescent="0.25">
      <c r="A4" s="179" t="s">
        <v>108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 x14ac:dyDescent="0.25">
      <c r="A7" s="11" t="s">
        <v>3</v>
      </c>
      <c r="B7" s="180" t="s">
        <v>4</v>
      </c>
      <c r="C7" s="181"/>
      <c r="D7" s="181"/>
      <c r="E7" s="181"/>
      <c r="F7" s="181"/>
      <c r="G7" s="181"/>
      <c r="H7" s="181"/>
      <c r="I7" s="181"/>
      <c r="J7" s="181"/>
      <c r="K7" s="182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agt!O78</f>
        <v>101018871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46216200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46216200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f>46186200+30000</f>
        <v>46216200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147235071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30255820</v>
      </c>
      <c r="O15" s="46">
        <f>O16</f>
        <v>0</v>
      </c>
      <c r="Q15" s="30"/>
      <c r="R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27729720</v>
      </c>
      <c r="O16" s="46">
        <f>O18</f>
        <v>0</v>
      </c>
    </row>
    <row r="17" spans="1:18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2526100</v>
      </c>
      <c r="O17" s="46"/>
      <c r="R17" s="30"/>
    </row>
    <row r="18" spans="1:18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  <c r="R18" s="30"/>
    </row>
    <row r="19" spans="1:18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8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27729720</v>
      </c>
      <c r="O20" s="135"/>
    </row>
    <row r="21" spans="1:18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27729720</v>
      </c>
      <c r="O21" s="60"/>
    </row>
    <row r="22" spans="1:18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172">
        <v>27729720</v>
      </c>
      <c r="O22" s="60"/>
    </row>
    <row r="23" spans="1:18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8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2526100</v>
      </c>
      <c r="O24" s="135"/>
    </row>
    <row r="25" spans="1:18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633500</v>
      </c>
      <c r="O25" s="60"/>
    </row>
    <row r="26" spans="1:18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8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8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>
        <v>633500</v>
      </c>
      <c r="O28" s="60"/>
    </row>
    <row r="29" spans="1:18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8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8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8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910600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42900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76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183" t="s">
        <v>69</v>
      </c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5"/>
      <c r="M78" s="103">
        <f>+M13</f>
        <v>147235071</v>
      </c>
      <c r="N78" s="104">
        <f>N15</f>
        <v>30255820</v>
      </c>
      <c r="O78" s="105">
        <f>+M78-N78</f>
        <v>116979251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177" t="s">
        <v>70</v>
      </c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</row>
    <row r="81" spans="1:17" ht="18.75" x14ac:dyDescent="0.25">
      <c r="A81" s="177" t="s">
        <v>71</v>
      </c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Q81" s="30"/>
    </row>
    <row r="82" spans="1:17" ht="18.75" x14ac:dyDescent="0.25">
      <c r="A82" s="177" t="s">
        <v>72</v>
      </c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</row>
    <row r="83" spans="1:17" ht="18.75" x14ac:dyDescent="0.25">
      <c r="A83" s="177" t="s">
        <v>73</v>
      </c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0"/>
      <c r="O83" s="112"/>
      <c r="Q83" s="30"/>
    </row>
    <row r="84" spans="1:17" ht="18.75" x14ac:dyDescent="0.25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0"/>
      <c r="O84" s="8"/>
    </row>
    <row r="85" spans="1:17" ht="18.75" x14ac:dyDescent="0.25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9" t="s">
        <v>109</v>
      </c>
      <c r="M86" s="189"/>
      <c r="N86" s="189"/>
      <c r="O86" s="189"/>
    </row>
    <row r="87" spans="1:17" ht="15.75" x14ac:dyDescent="0.25">
      <c r="A87" s="171"/>
      <c r="B87" s="171"/>
      <c r="C87" s="171"/>
      <c r="D87" s="171"/>
      <c r="E87" s="171"/>
      <c r="F87" s="171"/>
      <c r="G87" s="171"/>
      <c r="H87" s="171"/>
      <c r="I87" s="171"/>
      <c r="J87" s="171"/>
      <c r="K87" s="171"/>
      <c r="L87" s="189" t="s">
        <v>74</v>
      </c>
      <c r="M87" s="189"/>
      <c r="N87" s="189"/>
      <c r="O87" s="189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6" t="s">
        <v>75</v>
      </c>
      <c r="M88" s="186"/>
      <c r="N88" s="186"/>
      <c r="O88" s="186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7" t="s">
        <v>76</v>
      </c>
      <c r="M92" s="187"/>
      <c r="N92" s="187"/>
      <c r="O92" s="187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8" t="s">
        <v>77</v>
      </c>
      <c r="M93" s="188"/>
      <c r="N93" s="188"/>
      <c r="O93" s="188"/>
    </row>
  </sheetData>
  <mergeCells count="15"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  <mergeCell ref="A80:O80"/>
    <mergeCell ref="A1:O1"/>
    <mergeCell ref="A2:O2"/>
    <mergeCell ref="A4:O4"/>
    <mergeCell ref="B7:K7"/>
    <mergeCell ref="A78:L78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</vt:lpstr>
      <vt:lpstr>feb</vt:lpstr>
      <vt:lpstr>mar</vt:lpstr>
      <vt:lpstr>apr</vt:lpstr>
      <vt:lpstr>MEI</vt:lpstr>
      <vt:lpstr>juni</vt:lpstr>
      <vt:lpstr>juli</vt:lpstr>
      <vt:lpstr>agt</vt:lpstr>
      <vt:lpstr>sept</vt:lpstr>
      <vt:lpstr>okt</vt:lpstr>
      <vt:lpstr>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BENDAHARA PKM PASKAL</dc:creator>
  <cp:lastModifiedBy>BENDAHARA PKM PASKAL</cp:lastModifiedBy>
  <cp:lastPrinted>2020-10-06T01:49:08Z</cp:lastPrinted>
  <dcterms:created xsi:type="dcterms:W3CDTF">2020-02-03T02:41:57Z</dcterms:created>
  <dcterms:modified xsi:type="dcterms:W3CDTF">2020-12-02T08:18:11Z</dcterms:modified>
</cp:coreProperties>
</file>