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J:\JKN 2020\"/>
    </mc:Choice>
  </mc:AlternateContent>
  <xr:revisionPtr revIDLastSave="0" documentId="13_ncr:1_{F6579069-3E29-4E4E-BF08-368133DC8B37}" xr6:coauthVersionLast="41" xr6:coauthVersionMax="41" xr10:uidLastSave="{00000000-0000-0000-0000-000000000000}"/>
  <bookViews>
    <workbookView xWindow="-120" yWindow="-120" windowWidth="24240" windowHeight="13140" activeTab="1" xr2:uid="{00000000-000D-0000-FFFF-FFFF00000000}"/>
  </bookViews>
  <sheets>
    <sheet name=" TW I " sheetId="1" r:id="rId1"/>
    <sheet name=" TW II" sheetId="2" r:id="rId2"/>
  </sheets>
  <externalReferences>
    <externalReference r:id="rId3"/>
  </externalReferences>
  <definedNames>
    <definedName name="_xlnm.Print_Titles" localSheetId="0">' TW I '!$6:$8</definedName>
    <definedName name="_xlnm.Print_Titles" localSheetId="1">' TW II'!$6:$8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53" i="2" l="1"/>
  <c r="R53" i="2" l="1"/>
  <c r="S53" i="2"/>
  <c r="O53" i="2" l="1"/>
  <c r="AJ136" i="2"/>
  <c r="AE136" i="2"/>
  <c r="AD136" i="2"/>
  <c r="X135" i="2"/>
  <c r="K127" i="2"/>
  <c r="K114" i="2"/>
  <c r="J93" i="2"/>
  <c r="K83" i="2"/>
  <c r="J74" i="2"/>
  <c r="F74" i="2"/>
  <c r="J69" i="2"/>
  <c r="F69" i="2"/>
  <c r="Y53" i="2"/>
  <c r="AA53" i="2" s="1"/>
  <c r="L53" i="2"/>
  <c r="Y52" i="2"/>
  <c r="AA52" i="2" s="1"/>
  <c r="L52" i="2"/>
  <c r="X52" i="2" s="1"/>
  <c r="Z52" i="2" s="1"/>
  <c r="K48" i="2"/>
  <c r="Y14" i="2"/>
  <c r="X14" i="2"/>
  <c r="Y13" i="2"/>
  <c r="X13" i="2"/>
  <c r="Y12" i="2"/>
  <c r="X12" i="2"/>
  <c r="Z10" i="2"/>
  <c r="K10" i="2"/>
  <c r="X53" i="2" l="1"/>
  <c r="Z53" i="2" s="1"/>
  <c r="L53" i="1" l="1"/>
  <c r="X53" i="1" s="1"/>
  <c r="AJ136" i="1" l="1"/>
  <c r="AE136" i="1"/>
  <c r="AD136" i="1"/>
  <c r="X135" i="1"/>
  <c r="K127" i="1"/>
  <c r="K114" i="1"/>
  <c r="J93" i="1"/>
  <c r="K83" i="1"/>
  <c r="J74" i="1"/>
  <c r="F74" i="1"/>
  <c r="J69" i="1"/>
  <c r="F69" i="1"/>
  <c r="Y53" i="1"/>
  <c r="AA53" i="1" s="1"/>
  <c r="Z53" i="1"/>
  <c r="Y52" i="1"/>
  <c r="AA52" i="1" s="1"/>
  <c r="L52" i="1"/>
  <c r="X52" i="1" s="1"/>
  <c r="Z52" i="1" s="1"/>
  <c r="K48" i="1"/>
  <c r="Y14" i="1"/>
  <c r="X14" i="1"/>
  <c r="Y13" i="1"/>
  <c r="X13" i="1"/>
  <c r="Y12" i="1"/>
  <c r="X12" i="1"/>
  <c r="Z10" i="1"/>
  <c r="K10" i="1"/>
</calcChain>
</file>

<file path=xl/sharedStrings.xml><?xml version="1.0" encoding="utf-8"?>
<sst xmlns="http://schemas.openxmlformats.org/spreadsheetml/2006/main" count="893" uniqueCount="354">
  <si>
    <t>Evaluasi Terhadap Hasil Renja SKPD Lingkup Kota Cimahi</t>
  </si>
  <si>
    <t>Renja SKPD Dinas Kesehatan Kota Cimahi</t>
  </si>
  <si>
    <t>No</t>
  </si>
  <si>
    <t>Sasaran</t>
  </si>
  <si>
    <t>Program/Kegiatan</t>
  </si>
  <si>
    <t>Indikator Kinerja Program (outcome)/Kegiatan (output)</t>
  </si>
  <si>
    <t xml:space="preserve"> Target renstra PD pada tahun 2017 -  2022 (akhir periode renstra PD)</t>
  </si>
  <si>
    <t xml:space="preserve">Realisasi Capaian  Kinerja Renstra PD sd  Renja PD Tahun lalu ( 2018 ) </t>
  </si>
  <si>
    <t>Target Kinerja dan Anggaran Renja PD Tahun berjalan yang dievaluasi (2019)</t>
  </si>
  <si>
    <t>Realisasi Kinerja Pada Triwulan</t>
  </si>
  <si>
    <t>Realisasi Capaian Kinerja dan anggaran Renja SKPD yang dievaluasi  (Tahun 2019)</t>
  </si>
  <si>
    <t>Tingkat capaian Kinerja dan Realisasi Anggaran Renja SKPD yang dievaluasi Tahun n-1 (%)</t>
  </si>
  <si>
    <t xml:space="preserve">Realisasi Kinerja dan Anggaran Renstra SKPD s/d tahun 2018 (akhir tahun pelaksanaan renja SKPD) </t>
  </si>
  <si>
    <t>Tingkat Capaian Kinerja Dan Realisasi Anggaran Renstra SKPD s/d Tahun 2022   (%)</t>
  </si>
  <si>
    <t>Unit SKPD Penanggung jawab</t>
  </si>
  <si>
    <t>Ket</t>
  </si>
  <si>
    <t>I</t>
  </si>
  <si>
    <t>Catatan</t>
  </si>
  <si>
    <t>II</t>
  </si>
  <si>
    <t>III</t>
  </si>
  <si>
    <t>IV</t>
  </si>
  <si>
    <t>K</t>
  </si>
  <si>
    <t>Rp</t>
  </si>
  <si>
    <t>12=8+9+10+11</t>
  </si>
  <si>
    <t>13=12/7x100</t>
  </si>
  <si>
    <t>14 = 6 + 12</t>
  </si>
  <si>
    <t>15 = 14/5 X 100%</t>
  </si>
  <si>
    <t>Meningkatnya derajat kesehatan masyarakat</t>
  </si>
  <si>
    <t>Program Upaya Peningkatan Kesehatan Masyarakat dan Perorangan</t>
  </si>
  <si>
    <t>Persentase peningkatan kategori keluarga sehat</t>
  </si>
  <si>
    <t>NA</t>
  </si>
  <si>
    <t>Dinkes</t>
  </si>
  <si>
    <t>Prevalensi stunting pada baduta</t>
  </si>
  <si>
    <t>&lt; 12.04</t>
  </si>
  <si>
    <t>Pelayanan Kesehatan ibu dan anak</t>
  </si>
  <si>
    <t>Cakupan Pelayanan kesehatan ibu hamil</t>
  </si>
  <si>
    <t>Cakupan Pelayanan kesehatan ibu bersalin</t>
  </si>
  <si>
    <t>Cakupan pelayanan kesehatan bayi baru lahir</t>
  </si>
  <si>
    <t>Penanggulangan masalah gizi masyarakat</t>
  </si>
  <si>
    <t>Persentase rematri mendapat Tablet Tambah darah (TTD)</t>
  </si>
  <si>
    <t>Persentase Ibu hamil KEK</t>
  </si>
  <si>
    <t xml:space="preserve">Pelayanan Kesehatan anak usia sekolah </t>
  </si>
  <si>
    <t>Cakupan pelayanan kesehatan pada usia pendidikan dasar</t>
  </si>
  <si>
    <t>Pelayanan sunatan massal</t>
  </si>
  <si>
    <t xml:space="preserve">Jumlah anak dari keluarga miskin yang dikhitan </t>
  </si>
  <si>
    <t>375 anak</t>
  </si>
  <si>
    <t>Penyuluhan masyarakat pola  hidup sehat</t>
  </si>
  <si>
    <t>Cakupan Rumah Tangga ber-PHBS</t>
  </si>
  <si>
    <t xml:space="preserve">Cakupan strata RW Siaga Aktif  purnama dan mandiri </t>
  </si>
  <si>
    <t>Peningkatan KIE dampak asap rokok</t>
  </si>
  <si>
    <t xml:space="preserve">Cakupan Kawasan Tanpa Rokok (KTR) di fasyankes </t>
  </si>
  <si>
    <t xml:space="preserve">Cakupan Kawasan Tanpa Rokok (KTR) di perkantoran  </t>
  </si>
  <si>
    <t>Peningkatan Promosi obat bahan alami asli Indonesia didalam dan diluar negeri</t>
  </si>
  <si>
    <t>Jumlah RW percontohan baru yang mendapatkan pembinaan dan memanfaatkan TOGA</t>
  </si>
  <si>
    <t>75 RW</t>
  </si>
  <si>
    <t>Peningkatan Pemberdayaan Konsumen/Masyarakat di Bidang Obat dan Makanan</t>
  </si>
  <si>
    <t xml:space="preserve">Persentase peserta Penyuluhan Keamanan Pangan (PKP) yang lulus dan mendapatkan sertifikat </t>
  </si>
  <si>
    <t>Persentase sarana IRTP yang diaudit</t>
  </si>
  <si>
    <t>Peningkatan Pengawasan Keamanan Pangan dan Bahan Berbahaya</t>
  </si>
  <si>
    <t xml:space="preserve">Jumlah kantin/warung sekolah (PJAS) yang mendapatkan pembinaan dan pengawasan </t>
  </si>
  <si>
    <t>48 unit</t>
  </si>
  <si>
    <t xml:space="preserve">Jumlah sarana pelayanan kefarmasian yang mendapat pembinaan dan pengawasan </t>
  </si>
  <si>
    <t>Peningkatan Pelayanan  Kesehatan masyarakat</t>
  </si>
  <si>
    <t>Cakupan asuhan keperawatan keluarga yang dilayani sesuai standar</t>
  </si>
  <si>
    <t xml:space="preserve">Cakupan kunjungan masyarakat ke fasyankes </t>
  </si>
  <si>
    <t>Pengkajian Pengembangan lingkungan sehat</t>
  </si>
  <si>
    <t>Persentase akses penduduk terhadap air minum berkualitas</t>
  </si>
  <si>
    <t>Persentase akses penduduk terhadap jamban sehat</t>
  </si>
  <si>
    <t>72,5 %</t>
  </si>
  <si>
    <t>Penyuluhan menciptakan lingkungan sehat</t>
  </si>
  <si>
    <t>Persentase rumah  sehat</t>
  </si>
  <si>
    <t>Pelayanan pencegahan &amp; Pengendalian Penyakit Menular</t>
  </si>
  <si>
    <t xml:space="preserve">Cakupan Pelayanan kesehatan  orang dengan TB </t>
  </si>
  <si>
    <t>Pencegahan Penularan Penyakit Endemik &amp; Epidemik</t>
  </si>
  <si>
    <t>Angka Bebas Jentik (ABJ)</t>
  </si>
  <si>
    <t>≥95%</t>
  </si>
  <si>
    <t>Penanggulangan HIV AIDS</t>
  </si>
  <si>
    <t xml:space="preserve">Cakupan Pelayanan kesehatan orang dengan risiko terinfeksi HIV </t>
  </si>
  <si>
    <t>Peningkatan Pelayanan Imunisasi</t>
  </si>
  <si>
    <t>Cakupan Imunisasi Dasar Lengkap</t>
  </si>
  <si>
    <t>Peningkatan pelayanan dan penanggulangan masalah kesehatan</t>
  </si>
  <si>
    <t xml:space="preserve">Cakupan Pelayanan Kesehatan pada usia produktif </t>
  </si>
  <si>
    <t>Cakupan Pelayanan Kesehatan penderita Hipertensi</t>
  </si>
  <si>
    <t>Cakupan Pelayanan Kesehatan penderita Diabetes Mellitus</t>
  </si>
  <si>
    <t>Peningkatan Kesehatan Jiwa Masyarakat</t>
  </si>
  <si>
    <t xml:space="preserve">Cakupan Pelayanan Kesehatan ODGJ Berat </t>
  </si>
  <si>
    <t>Penyelenggaraan dan pembinaan kesehatan kerja dan Olah raga</t>
  </si>
  <si>
    <t xml:space="preserve">Jumlah Pos UKK yang terbentuk </t>
  </si>
  <si>
    <t xml:space="preserve">15 pos </t>
  </si>
  <si>
    <t xml:space="preserve">Persentase jemaah haji yang diperiksa kebugarannya </t>
  </si>
  <si>
    <t>37.20</t>
  </si>
  <si>
    <t>Peningkatan kesehatan lansia</t>
  </si>
  <si>
    <t>Persentase pengunjung berusia 60 tahun keatas yang mendapatkan skrining kesehatan sesuai standar</t>
  </si>
  <si>
    <t>Peningkatan Surveilans Epidemiologi Penanggulangan Wabah</t>
  </si>
  <si>
    <t>Penemuan Kasus AFP pada penduduk &lt; 15 tahun</t>
  </si>
  <si>
    <t>≥ 2/100000</t>
  </si>
  <si>
    <t>Bantuan Operasional Kesehatan</t>
  </si>
  <si>
    <t xml:space="preserve">Jumlah indikator SPM dengan cakupan &gt; 80% </t>
  </si>
  <si>
    <t>Rata - rata Capaian Kinerja (%)</t>
  </si>
  <si>
    <t>Predikat Kinerja</t>
  </si>
  <si>
    <t>Program Pengembangan Pembiayaan Kesehatan</t>
  </si>
  <si>
    <t>Persentase masyarakat yang memiliki jaminan kesehatan nasional</t>
  </si>
  <si>
    <t>Pembiayaan Kesehatan Kota Cimahi</t>
  </si>
  <si>
    <t xml:space="preserve">Persentase pembiayaan  kesehatan bagi PBI JKN Kota Cimahi (60 %  dari premi) </t>
  </si>
  <si>
    <t>Persentase pembiayaan pelayanan kesehatan bagi masyarakat miskin di luar kuota PBI (Jamkesda)</t>
  </si>
  <si>
    <t xml:space="preserve">Jaminan Kesehatan bagi Penerima Bantuan Iuran (PBI) Provinsi Jawa Barat </t>
  </si>
  <si>
    <t xml:space="preserve">Persentase pembiayaan  kesehatan bagi PBI JKN Kota Cimahi (40 %  dari premi) </t>
  </si>
  <si>
    <t>Pelayanan Kesehatan Dasar Jaminan Kesehatan Nasional di Puskesmas Cimahi Utara</t>
  </si>
  <si>
    <t>Persentase Peserta JKN yang mendapat pelayanan kesehatan dasar di puskesmas Cimahi Utara</t>
  </si>
  <si>
    <t>Total Peserta JKN 24.032, Januari-Maret 4.658</t>
  </si>
  <si>
    <t>Pelayanan Kesehatan Dasar Jaminan Kesehatan Nasional di Puskesmas Pasirkaliki</t>
  </si>
  <si>
    <t>Persentase Peserta JKN yang mendapat pelayanan kesehatan dasar di puskesmas Pasirkaliki</t>
  </si>
  <si>
    <t>Pelayanan Kesehatan Dasar Jaminan Kesehatan Nasional di Puskesmas Citeureup</t>
  </si>
  <si>
    <t>Persentase Peserta JKN yang mendapat pelayanan kesehatan dasar di puskesmas Citeureup</t>
  </si>
  <si>
    <t>Pelayanan Kesehatan Dasar Jaminan Kesehatan Nasional di Puskesmas Cipageran</t>
  </si>
  <si>
    <t>Persentase Peserta JKN yang mendapat pelayanan kesehatan dasar di puskesmas Cipageran</t>
  </si>
  <si>
    <t>Pelayanan Kesehatan Dasar Jaminan Kesehatan Nasional di Puskesmas  Cimahi Tengah</t>
  </si>
  <si>
    <t>Persentase Peserta JKN yang mendapat pelayanan kesehatan dasar di puskesmas Cimahi Tengah</t>
  </si>
  <si>
    <t xml:space="preserve">Pelayanan Kesehatan Dasar Jaminan Kesehatan Nasional di Puskesmas Padasuka </t>
  </si>
  <si>
    <t>Persentase Peserta JKN yang mendapat pelayanan kesehatan dasar di puskesmas Padasuka</t>
  </si>
  <si>
    <t xml:space="preserve">Pelayanan Kesehatan Dasar Jaminan Kesehatan Nasional di Puskesmas Cigugur Tengah </t>
  </si>
  <si>
    <t>Peserta JKN yang mendapat pelayanan kesehatan dasar di puskesmas Cigugur Tengah</t>
  </si>
  <si>
    <t xml:space="preserve">Pelayanan Kesehatan Dasar Jaminan Kesehatan Nasional di Puskesmas Cimahi Selatan </t>
  </si>
  <si>
    <t>Peserta JKN yang mendapat pelayanan kesehatan dasar di puskesmas Cimahi Selatan</t>
  </si>
  <si>
    <t>38.10</t>
  </si>
  <si>
    <t>Pelayanan Kesehatan Dasar Jaminan Kesehatan Nasional di Puskesmas Melong Asih</t>
  </si>
  <si>
    <t>Peserta JKN yang mendapat pelayanan kesehatan dasar di puskesmas Melong Asih</t>
  </si>
  <si>
    <t>Pelayanan Kesehatan Dasar Jaminan Kesehatan Nasional di Puskesmas Cibeureum</t>
  </si>
  <si>
    <t>Persentase Peserta JKN yang mendapat pelayanan kesehatan dasar di puskesmas Cibeureum</t>
  </si>
  <si>
    <t>Pelayanan Kesehatan Dasar Jaminan Kesehatan Nasional di Puskesmas Cibeber</t>
  </si>
  <si>
    <t>Persentase Peserta JKN yang mendapat pelayanan kesehatan dasar di puskesmas Cibeber</t>
  </si>
  <si>
    <t>Pelayanan Kesehatan Dasar Jaminan Kesehatan Nasional di Puskesmas Leuwigajah</t>
  </si>
  <si>
    <t>Persentase Peserta JKN yang mendapat pelayanan kesehatan dasar di puskesmas Leuwigajah</t>
  </si>
  <si>
    <t>Pelayanan Kesehatan Dasar Jaminan Kesehatan Nasional di Puskesmas Melong Tengah</t>
  </si>
  <si>
    <t>Persentase Peserta JKN yang mendapat pelayanan kesehatan dasar di puskesmas Melong Tengah</t>
  </si>
  <si>
    <t>Pelayanan Kesehatan Dasar Jaminan Kesehatan Nasional di puskesmas dan jaringannya</t>
  </si>
  <si>
    <t xml:space="preserve">Persentase Peserta JKN yang mendapat pelayanan kesehatan dasar di puskesmas </t>
  </si>
  <si>
    <t>-</t>
  </si>
  <si>
    <t xml:space="preserve">Jaminan Persalinan </t>
  </si>
  <si>
    <t>Persentase pembiayaan persalinan bersumber dana Jampersal (di luar peserta JKN)</t>
  </si>
  <si>
    <t>Program Peningkatan Kualitas Penyediaan Pelayanan Kesehatan</t>
  </si>
  <si>
    <t>Persentase puskesmas terakreditasi minimal dengan strata Madya</t>
  </si>
  <si>
    <t>Evaluasi dan pengembangan standar pelayanan kesehatan</t>
  </si>
  <si>
    <t>Jumlah Puskesmas dengan Penilaian Kinerja Puskesmas (PKP) yang meningkat stratanya</t>
  </si>
  <si>
    <t>13 PKM</t>
  </si>
  <si>
    <t>Peningkatan Mutu Pelayanan Kesehatan</t>
  </si>
  <si>
    <t xml:space="preserve">Persentase  nakes yang terlatih </t>
  </si>
  <si>
    <t>Akreditasi Puskesmas</t>
  </si>
  <si>
    <t xml:space="preserve">Jumlah puskesmas yang ter-Akreditasi </t>
  </si>
  <si>
    <t>Jumlah Puskesmas re-akreditasi</t>
  </si>
  <si>
    <t>Pengadaan obat dan perbekalan kesehatan</t>
  </si>
  <si>
    <t>Persentase obat pelayanan kesehatan dasar ( sesuai Fornas)  yang telah diajukan oleh puskesmas</t>
  </si>
  <si>
    <t xml:space="preserve">Persentase reagen dan bahan habis pakai yang diajukan  oleh puskesmas </t>
  </si>
  <si>
    <t>Pengadaan Sarana dan Prasarana Puskesmas</t>
  </si>
  <si>
    <t>Jumlah puskesmas  atau pustu yang mendapatkan pengadaan perbaikan prasarana (Puskemas Rawat inap)</t>
  </si>
  <si>
    <t>14 pkm dan pustu, 1 pkm rawat inap</t>
  </si>
  <si>
    <t>Jumlah pengadaan sarana kendaraan operasional  ( ambulans dan motor) di puskesmas</t>
  </si>
  <si>
    <t>11 kendaraan (3 ambulans + 8 motor)</t>
  </si>
  <si>
    <t>Pengadaan alat kesehatan dan pelayanan kefarmasian</t>
  </si>
  <si>
    <t xml:space="preserve">Persentase pemenuhan kebutuhan alat kesehatan </t>
  </si>
  <si>
    <t>Pengembangan dan pemutakhiran Data dasar Standar Pelayanan Kesehatan</t>
  </si>
  <si>
    <t xml:space="preserve">Persentase puskesmas yang melaporkan data kesehatan secara lengkap dan tepat waktu </t>
  </si>
  <si>
    <t>Peningkatan sarana dan prasarana aparatur</t>
  </si>
  <si>
    <t>Persentase sarana dan prasarana yang dipelihara</t>
  </si>
  <si>
    <t>Persentase koordinasi dan konsultasi yang difasilitasi</t>
  </si>
  <si>
    <t>01</t>
  </si>
  <si>
    <t xml:space="preserve">Penyediaan alat tulis kantor </t>
  </si>
  <si>
    <t>Jumlah bulan penyediaan ATK</t>
  </si>
  <si>
    <t>12 bulan</t>
  </si>
  <si>
    <t>02</t>
  </si>
  <si>
    <t>Penyediaan jasa komunikasi, listrik dan air</t>
  </si>
  <si>
    <t>Jumlah bulan jasa komunikasi</t>
  </si>
  <si>
    <t>Jumlah bulan jasa listrik</t>
  </si>
  <si>
    <t>Jumlah bulan jasa air</t>
  </si>
  <si>
    <t>03</t>
  </si>
  <si>
    <t xml:space="preserve">Penyediaan  media massa, barang cetakan dan penggandaan </t>
  </si>
  <si>
    <t>Jumlah bulan penyediaan media informasi</t>
  </si>
  <si>
    <t xml:space="preserve">Jumlah bulan penggandaan </t>
  </si>
  <si>
    <t>04</t>
  </si>
  <si>
    <t xml:space="preserve">Pengadaan dan pemeliharaan kendaraan dinas </t>
  </si>
  <si>
    <t>Jumlah pengadaan kendaraan</t>
  </si>
  <si>
    <t>2 unit</t>
  </si>
  <si>
    <t>Jumlah kendaraan yang dipelihara</t>
  </si>
  <si>
    <t>116 Unit</t>
  </si>
  <si>
    <t>108 Unit</t>
  </si>
  <si>
    <t>Jumlah kendaraan asuransi yang dibayar</t>
  </si>
  <si>
    <t>68 Unit</t>
  </si>
  <si>
    <t>05</t>
  </si>
  <si>
    <t>Pengadaan dan pemeliharaan meubelair kantor</t>
  </si>
  <si>
    <t>Jumlah meja</t>
  </si>
  <si>
    <t>94 Unit</t>
  </si>
  <si>
    <t>2 Unit</t>
  </si>
  <si>
    <t>Jumlah kursi</t>
  </si>
  <si>
    <t>100 Unit</t>
  </si>
  <si>
    <t>Jumlah lemari</t>
  </si>
  <si>
    <t>26 Unit</t>
  </si>
  <si>
    <t>1 Unit</t>
  </si>
  <si>
    <t>Jumlah set partisi</t>
  </si>
  <si>
    <t>1 Set</t>
  </si>
  <si>
    <t>2 Set</t>
  </si>
  <si>
    <t>06</t>
  </si>
  <si>
    <t>Pengadaan dan pemeliharaan peralatan kantor</t>
  </si>
  <si>
    <t>Jumlah unit komputer</t>
  </si>
  <si>
    <t>58 Unit</t>
  </si>
  <si>
    <t>7 Unit</t>
  </si>
  <si>
    <t xml:space="preserve">Jumlah unit  printer </t>
  </si>
  <si>
    <t>55 Unit</t>
  </si>
  <si>
    <t>3 Unit</t>
  </si>
  <si>
    <t xml:space="preserve">Jumlah unit server </t>
  </si>
  <si>
    <t>0 Unit</t>
  </si>
  <si>
    <t xml:space="preserve">Jumlah unit ac </t>
  </si>
  <si>
    <t>18 Unit</t>
  </si>
  <si>
    <t>07</t>
  </si>
  <si>
    <t>Penyediaan gudang kantor</t>
  </si>
  <si>
    <t>Jumlah gudang</t>
  </si>
  <si>
    <t>08</t>
  </si>
  <si>
    <t>Penyediaan peralatan rumah tangga</t>
  </si>
  <si>
    <t>Jumlah set peralatan rumah tangga</t>
  </si>
  <si>
    <t>3 Set</t>
  </si>
  <si>
    <t>09</t>
  </si>
  <si>
    <t>Penataan arsip daerah</t>
  </si>
  <si>
    <t>Jumlah arsip aktif dan inaktif</t>
  </si>
  <si>
    <t>8 Dokumen</t>
  </si>
  <si>
    <t>2 Dokumen</t>
  </si>
  <si>
    <t>10</t>
  </si>
  <si>
    <t>Penyediaan jasa jaminan pemeliharaan kesehatan dan ketenagakerjaan</t>
  </si>
  <si>
    <t>Jumlah bulan THL yang diasuransikan</t>
  </si>
  <si>
    <t>11</t>
  </si>
  <si>
    <t>Pengadaan seragam pegawai</t>
  </si>
  <si>
    <t>Jumlah set seragam pegawai</t>
  </si>
  <si>
    <t>370 Set</t>
  </si>
  <si>
    <t>12</t>
  </si>
  <si>
    <t xml:space="preserve">Penyediaan makanan dan minuman </t>
  </si>
  <si>
    <t>Jumlah bulan penyediaan makanan dan minuman</t>
  </si>
  <si>
    <t>13</t>
  </si>
  <si>
    <t>Koordinasi dan konsultasi kedinasan</t>
  </si>
  <si>
    <t>Jumlah perjalanan dinas</t>
  </si>
  <si>
    <t>725 Kali</t>
  </si>
  <si>
    <t>600 Kali</t>
  </si>
  <si>
    <t xml:space="preserve">Jumlah perjalanan caraka </t>
  </si>
  <si>
    <t>80 Kali</t>
  </si>
  <si>
    <t>65 Kali</t>
  </si>
  <si>
    <t>14</t>
  </si>
  <si>
    <t xml:space="preserve">Penyediaan jasa kebersihan kantor </t>
  </si>
  <si>
    <t>Jumlah bulan jasa kebersihan kantor</t>
  </si>
  <si>
    <t>15</t>
  </si>
  <si>
    <t>Pemeliharaan rumah dan gedung dinas</t>
  </si>
  <si>
    <t>Jumlah bulan pemeliharaan</t>
  </si>
  <si>
    <t>Peningkatan pengembangan sistem pelaporan capaian kinerja dan keuangan</t>
  </si>
  <si>
    <t>Nilai LAKIP</t>
  </si>
  <si>
    <t>85(A)</t>
  </si>
  <si>
    <t>75 (BB)</t>
  </si>
  <si>
    <t xml:space="preserve">Persentase capaian penyerapan anggaran </t>
  </si>
  <si>
    <t>Penyusunan anggaran perangkat daerah</t>
  </si>
  <si>
    <t>Jumlah dokumen anggaran</t>
  </si>
  <si>
    <t>2 dokumen</t>
  </si>
  <si>
    <t>Penyusunan Laporan Inventaris Barang</t>
  </si>
  <si>
    <t>Jumlah dokumen Laporan Inventaris Barang</t>
  </si>
  <si>
    <t>1 dokumen</t>
  </si>
  <si>
    <t>Penyusunan standar pelayanan operasional dan prosedur Perangkat Daerah</t>
  </si>
  <si>
    <t>Jumlah SOP</t>
  </si>
  <si>
    <t>Penyusunan Laporan Keuangan</t>
  </si>
  <si>
    <t>Jumlah dokumen Laporan Keuangan</t>
  </si>
  <si>
    <t>Penyusunan Renstra dan Renja Perangkat Daerah</t>
  </si>
  <si>
    <t>Jumlah dokumen RENSTRA</t>
  </si>
  <si>
    <t xml:space="preserve">1 dokumen </t>
  </si>
  <si>
    <t xml:space="preserve">0 dokumen </t>
  </si>
  <si>
    <t>Jumlah dokumen RENJA</t>
  </si>
  <si>
    <t>Penyusunan monitoring dan evaluasi pelaksanaan kegiatan, LKIP dan LPPD PD</t>
  </si>
  <si>
    <t>Jumlah dokumen monitoring dan evaluasi</t>
  </si>
  <si>
    <t xml:space="preserve">4 dokumen </t>
  </si>
  <si>
    <t>Jumlah dokumen LPPD</t>
  </si>
  <si>
    <t>Jumlah dokumen LKIP</t>
  </si>
  <si>
    <t>Peningkatan kapasitas aparatur sipil negara</t>
  </si>
  <si>
    <t>Persentase ASN yang dibina</t>
  </si>
  <si>
    <t xml:space="preserve">Pengembangan kapasitas sumberdaya pegawai </t>
  </si>
  <si>
    <t xml:space="preserve">Jumlah ASN yang dibina </t>
  </si>
  <si>
    <t>Jumlah ASN yang terlatih</t>
  </si>
  <si>
    <t xml:space="preserve">JUMLAH ANGGARAN TOTAL DINKES </t>
  </si>
  <si>
    <t>JUMLAH ANGGARAN DAN REALISASI DARI SELURUH  PROGRAM</t>
  </si>
  <si>
    <t>TOTAL RATA - RATA CAPAIAN KINERJA DAN ANGGARAN DARI SELURUH PROGRAM</t>
  </si>
  <si>
    <t>PREDIKAT KINERJA DARI SELURUH PROGRAM</t>
  </si>
  <si>
    <t>Sangat tinggi</t>
  </si>
  <si>
    <t>Rendah</t>
  </si>
  <si>
    <t>Sedang</t>
  </si>
  <si>
    <t>FAKTOR PENDORONG KEBERHASILAN KINERJA : SDM yang telah terlatih, Penyusunan rencana pelaksanaan kegiatan menggunakan skala prioritas</t>
  </si>
  <si>
    <t>FAKTOR PENGHAMBAT PENCAPAIAN KINERJA :  masih terkendala dengan pencairan anggaran kegiatan yang tidak sesuai dengan anggaran kas, melibatkan pihak ketiga, SDM yang tersedia terbatas</t>
  </si>
  <si>
    <t>TINDAK LANJUT YANG DIPERLUKAN DALAM TRIWULAN BERIKUTNYA : melanjutkan pelaksanaan kegiatan sesuai jadwal yang telah dibuat, mengurangi kegiatan yang kurang menambah daya ungkit capaian indikator, yang akan  dialihkan anggarannya untuk kegiatan lain tetapi tidak mengubah target yang telah ditetapkan</t>
  </si>
  <si>
    <t xml:space="preserve">TINDAK LANJUT YANG DIPERLUKAN DALAM RKPD BERIKUTNYA : </t>
  </si>
  <si>
    <t>Indikator kinerja dalam renja perubahan</t>
  </si>
  <si>
    <t xml:space="preserve">Cimahi,  Januari 2019   </t>
  </si>
  <si>
    <t xml:space="preserve">Kepala Dinas Kesehatan </t>
  </si>
  <si>
    <t>Kota Cimahi</t>
  </si>
  <si>
    <t>drg.Pratiwi, M.Kes</t>
  </si>
  <si>
    <t>NIP 196206191989012001</t>
  </si>
  <si>
    <t>SEKRETARIAT</t>
  </si>
  <si>
    <t>Terpenuhinya kebutuhan operasional Dinas kesehatan, Puskesmas, Gudang Obat dan Gudang Barang</t>
  </si>
  <si>
    <t>Program Pelayanan Administrasi Perkantoran</t>
  </si>
  <si>
    <t>01 01</t>
  </si>
  <si>
    <t>Kegiatan Penyediaan Jasa Surat Menyurat</t>
  </si>
  <si>
    <t>01 02</t>
  </si>
  <si>
    <t>Kegiatan Jasa Komunikasi,Sumber Daya Air dan Listrik</t>
  </si>
  <si>
    <t>01 03</t>
  </si>
  <si>
    <t>Kegiatan Penyediaan Jasa Peralatan dan Perlengkapan Kantor</t>
  </si>
  <si>
    <t>01 04</t>
  </si>
  <si>
    <t>Kegiatan Penyediaan Jasa Jaminan Pemeliharaan Kesehatan PNS</t>
  </si>
  <si>
    <t>01 05</t>
  </si>
  <si>
    <t>Kegiatan Penyediaan Jasa Jaminan Barang Milik Daerah</t>
  </si>
  <si>
    <t>01 07</t>
  </si>
  <si>
    <t>Kegiatan Jasa Administrasi Keuangan</t>
  </si>
  <si>
    <t>01 08</t>
  </si>
  <si>
    <t>Penyediaan Jasa Kebersihan Kantor</t>
  </si>
  <si>
    <t>01 10</t>
  </si>
  <si>
    <t>Kegiatan Penyediaan Jasa Alat Tulis Kantor</t>
  </si>
  <si>
    <t>01 11</t>
  </si>
  <si>
    <t>Kegiatan Barang Cetakan dan Penggandaan</t>
  </si>
  <si>
    <t>01 12</t>
  </si>
  <si>
    <t>Kegiatan Penyediaan Komponen Instalasi Listrik/Penerangan Bangunan Kantor</t>
  </si>
  <si>
    <t>01 15</t>
  </si>
  <si>
    <t>Kegiatan Penyediaan Bahan Bacaan dan Peraturan Perundang-Undangan</t>
  </si>
  <si>
    <t>01 17</t>
  </si>
  <si>
    <t>Penyediaan Jasa Makan dan Minuman</t>
  </si>
  <si>
    <t>01 18</t>
  </si>
  <si>
    <t>Kegiatan Rapat-rapat Koordinasi dan Konsultasi Keluar Daerah</t>
  </si>
  <si>
    <t>Program Peningkatan Sarana dan Prasarana Aparatur</t>
  </si>
  <si>
    <t xml:space="preserve">Pengadaan kendaraan dinas/operasional </t>
  </si>
  <si>
    <t>02 10</t>
  </si>
  <si>
    <t>Pengadaan Meubeleur</t>
  </si>
  <si>
    <t>02.13</t>
  </si>
  <si>
    <t>Peningkatan Sarana dan Prasarana Aparatur</t>
  </si>
  <si>
    <t>02 21</t>
  </si>
  <si>
    <t>Kegiatan Pemeliharaan Rutin Berkala Rumah Dinas</t>
  </si>
  <si>
    <t>02 22</t>
  </si>
  <si>
    <t>Kegiatan Pemeliharaan Rutin Berkala Gedung Kantor</t>
  </si>
  <si>
    <t>02 24</t>
  </si>
  <si>
    <t>Kegiatan Pemeliharaan Rutin Berkala Kendaraan Dinas / Operasional</t>
  </si>
  <si>
    <t>02 30</t>
  </si>
  <si>
    <t>Kegiatan Pemeliharaan rutin/berkala peralatan dan perlengkapan kantor</t>
  </si>
  <si>
    <t>Program Peningkatan Disiplin Aparatur</t>
  </si>
  <si>
    <t>03 05</t>
  </si>
  <si>
    <t>kegiatan Pengadaan Pakaian Khusus dan Hari-hari Tertentu</t>
  </si>
  <si>
    <t>Program Peningkatan Kapasitas Sumber Daya Aparatur</t>
  </si>
  <si>
    <t>05 06</t>
  </si>
  <si>
    <t>Pembinaan Pegawai</t>
  </si>
  <si>
    <t>Program Peningkatan Pengembangan Sistem Pelaporan Capaian Kinerja dan Keuangan</t>
  </si>
  <si>
    <t>06 01</t>
  </si>
  <si>
    <t>Kegiatan Peningkatan Pengembangan Sistem Pelaporan Capaian Kinerja dan keuangan</t>
  </si>
  <si>
    <t xml:space="preserve">JUMLAH </t>
  </si>
  <si>
    <t>JUMLAH TOTAL</t>
  </si>
  <si>
    <t>Periode Pelaksanaan 2020</t>
  </si>
  <si>
    <t>Total Peserta JKN 8.513, Januari-Maret 2.759</t>
  </si>
  <si>
    <t>Total Peserta JKN 8553, Juli - September 1360</t>
  </si>
  <si>
    <t>Total Peserta JKN 8553, April-Juni 271</t>
  </si>
  <si>
    <t>Total Peserta JKN 8989, Oktober - Desember 976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</si>
</sst>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0.0"/>
    <numFmt numFmtId="165" formatCode="_(* #,##0_);_(* \(#,##0\);_(* &quot;-&quot;??_);_(@_)"/>
    <numFmt numFmtId="166" formatCode="_(* #,##0.00_);_(* \(#,##0.00\);_(* &quot;-&quot;_);_(@_)"/>
    <numFmt numFmtId="167" formatCode="_-* #,##0_-;\-* #,##0_-;_-* &quot;-&quot;_-;_-@_-"/>
  </numFmts>
  <fonts count="24" x14ac:knownFonts="1">
    <font>
      <sz val="11"/>
      <color theme="1"/>
      <name val="Calibri"/>
      <family val="2"/>
      <scheme val="minor"/>
    </font>
    <font>
      <sz val="11"/>
      <color theme="1"/>
      <name val="Calibri"/>
      <family val="2"/>
      <scheme val="minor"/>
    </font>
    <font>
      <sz val="11"/>
      <color theme="1"/>
      <name val="Book Antiqua"/>
      <family val="1"/>
    </font>
    <font>
      <b/>
      <sz val="10"/>
      <color theme="1"/>
      <name val="Book Antiqua"/>
      <family val="1"/>
    </font>
    <font>
      <sz val="10"/>
      <color theme="1"/>
      <name val="Book Antiqua"/>
      <family val="1"/>
    </font>
    <font>
      <b/>
      <sz val="10"/>
      <name val="Book Antiqua"/>
      <family val="1"/>
    </font>
    <font>
      <sz val="10"/>
      <name val="Book Antiqua"/>
      <family val="1"/>
    </font>
    <font>
      <b/>
      <sz val="11"/>
      <color theme="1"/>
      <name val="Book Antiqua"/>
      <family val="1"/>
    </font>
    <font>
      <sz val="8"/>
      <name val="Book Antiqua"/>
      <family val="1"/>
    </font>
    <font>
      <sz val="9"/>
      <color theme="1"/>
      <name val="Book Antiqua"/>
      <family val="1"/>
    </font>
    <font>
      <sz val="9"/>
      <name val="Book Antiqua"/>
      <family val="1"/>
    </font>
    <font>
      <b/>
      <sz val="9"/>
      <color rgb="FF000000"/>
      <name val="Book Antiqua"/>
      <family val="1"/>
    </font>
    <font>
      <b/>
      <sz val="9"/>
      <name val="Book Antiqua"/>
      <family val="1"/>
    </font>
    <font>
      <sz val="11"/>
      <color theme="1"/>
      <name val="Calibri"/>
      <family val="2"/>
      <charset val="1"/>
      <scheme val="minor"/>
    </font>
    <font>
      <b/>
      <sz val="9"/>
      <color theme="1"/>
      <name val="Book Antiqua"/>
      <family val="1"/>
    </font>
    <font>
      <sz val="9"/>
      <color rgb="FF000000"/>
      <name val="Book Antiqua"/>
      <family val="1"/>
    </font>
    <font>
      <sz val="8"/>
      <color theme="1"/>
      <name val="Book Antiqua"/>
      <family val="1"/>
    </font>
    <font>
      <sz val="9"/>
      <color indexed="8"/>
      <name val="Book Antiqua"/>
      <family val="1"/>
    </font>
    <font>
      <sz val="10"/>
      <color indexed="8"/>
      <name val="Book Antiqua"/>
      <family val="1"/>
    </font>
    <font>
      <sz val="8"/>
      <color indexed="8"/>
      <name val="Book Antiqua"/>
      <family val="1"/>
    </font>
    <font>
      <sz val="10"/>
      <name val="Arial"/>
      <family val="2"/>
    </font>
    <font>
      <sz val="11"/>
      <name val="Book Antiqua"/>
      <family val="1"/>
    </font>
    <font>
      <u/>
      <sz val="11"/>
      <color theme="1"/>
      <name val="Book Antiqua"/>
      <family val="1"/>
    </font>
    <font>
      <sz val="9"/>
      <color indexed="62"/>
      <name val="Book Antiqua"/>
      <family val="1"/>
    </font>
  </fonts>
  <fills count="7">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3" tint="0.59999389629810485"/>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1">
    <xf numFmtId="0" fontId="0" fillId="0" borderId="0"/>
    <xf numFmtId="43" fontId="1" fillId="0" borderId="0" applyFont="0" applyFill="0" applyBorder="0" applyAlignment="0" applyProtection="0"/>
    <xf numFmtId="0" fontId="1" fillId="0" borderId="0"/>
    <xf numFmtId="0" fontId="1" fillId="0" borderId="0"/>
    <xf numFmtId="41" fontId="13" fillId="0" borderId="0" applyFont="0" applyFill="0" applyBorder="0" applyAlignment="0" applyProtection="0"/>
    <xf numFmtId="41" fontId="1" fillId="0" borderId="0" applyFont="0" applyFill="0" applyBorder="0" applyAlignment="0" applyProtection="0"/>
    <xf numFmtId="9" fontId="1" fillId="0" borderId="0" applyFont="0" applyFill="0" applyBorder="0" applyAlignment="0" applyProtection="0"/>
    <xf numFmtId="0" fontId="13" fillId="0" borderId="0"/>
    <xf numFmtId="0" fontId="13" fillId="0" borderId="0"/>
    <xf numFmtId="0" fontId="20" fillId="0" borderId="0"/>
    <xf numFmtId="0" fontId="13" fillId="0" borderId="0"/>
  </cellStyleXfs>
  <cellXfs count="283">
    <xf numFmtId="0" fontId="0" fillId="0" borderId="0" xfId="0"/>
    <xf numFmtId="0" fontId="2" fillId="0" borderId="0" xfId="0" applyFont="1" applyFill="1" applyAlignment="1">
      <alignment vertical="top"/>
    </xf>
    <xf numFmtId="0" fontId="2" fillId="0" borderId="0" xfId="2" applyFont="1" applyFill="1" applyAlignment="1">
      <alignment vertical="top"/>
    </xf>
    <xf numFmtId="0" fontId="3" fillId="0" borderId="0" xfId="2" applyFont="1" applyFill="1" applyBorder="1" applyAlignment="1">
      <alignment vertical="top"/>
    </xf>
    <xf numFmtId="0" fontId="3" fillId="0" borderId="0" xfId="2" applyFont="1" applyFill="1" applyBorder="1" applyAlignment="1">
      <alignment horizontal="left" vertical="top"/>
    </xf>
    <xf numFmtId="0" fontId="4" fillId="0" borderId="0" xfId="2" applyFont="1" applyFill="1" applyBorder="1" applyAlignment="1">
      <alignment vertical="top"/>
    </xf>
    <xf numFmtId="164" fontId="3" fillId="0" borderId="0" xfId="2" applyNumberFormat="1" applyFont="1" applyFill="1" applyBorder="1" applyAlignment="1">
      <alignment vertical="top"/>
    </xf>
    <xf numFmtId="2" fontId="3" fillId="0" borderId="0" xfId="2" applyNumberFormat="1" applyFont="1" applyFill="1" applyBorder="1" applyAlignment="1">
      <alignment vertical="top"/>
    </xf>
    <xf numFmtId="165" fontId="3" fillId="0" borderId="0" xfId="1" applyNumberFormat="1" applyFont="1" applyFill="1" applyBorder="1" applyAlignment="1">
      <alignment vertical="top"/>
    </xf>
    <xf numFmtId="0" fontId="5" fillId="0" borderId="0" xfId="2" applyFont="1" applyFill="1" applyBorder="1" applyAlignment="1">
      <alignment vertical="top"/>
    </xf>
    <xf numFmtId="0" fontId="3" fillId="0" borderId="0" xfId="2" applyFont="1" applyFill="1" applyBorder="1" applyAlignment="1">
      <alignment horizontal="center" vertical="top"/>
    </xf>
    <xf numFmtId="0" fontId="4" fillId="0" borderId="0" xfId="2" applyFont="1" applyFill="1" applyAlignment="1">
      <alignment vertical="top"/>
    </xf>
    <xf numFmtId="0" fontId="4" fillId="0" borderId="0" xfId="2" applyFont="1" applyFill="1" applyAlignment="1">
      <alignment horizontal="left" vertical="top"/>
    </xf>
    <xf numFmtId="43" fontId="4" fillId="0" borderId="0" xfId="2" applyNumberFormat="1" applyFont="1" applyFill="1" applyAlignment="1">
      <alignment vertical="top"/>
    </xf>
    <xf numFmtId="43" fontId="6" fillId="0" borderId="0" xfId="1" applyFont="1" applyFill="1" applyAlignment="1">
      <alignment vertical="top"/>
    </xf>
    <xf numFmtId="41" fontId="4" fillId="0" borderId="0" xfId="2" applyNumberFormat="1" applyFont="1" applyFill="1" applyAlignment="1">
      <alignment horizontal="center" vertical="top"/>
    </xf>
    <xf numFmtId="0" fontId="4" fillId="0" borderId="0" xfId="2" applyFont="1" applyFill="1" applyAlignment="1">
      <alignment horizontal="center" vertical="top"/>
    </xf>
    <xf numFmtId="166" fontId="4" fillId="0" borderId="0" xfId="2" applyNumberFormat="1" applyFont="1" applyFill="1" applyAlignment="1">
      <alignment vertical="top"/>
    </xf>
    <xf numFmtId="0" fontId="8" fillId="0" borderId="4" xfId="2" applyFont="1" applyFill="1" applyBorder="1" applyAlignment="1">
      <alignment horizontal="center" vertical="top" wrapText="1"/>
    </xf>
    <xf numFmtId="0" fontId="4" fillId="0" borderId="4" xfId="2" applyFont="1" applyFill="1" applyBorder="1" applyAlignment="1">
      <alignment horizontal="left" vertical="top" wrapText="1"/>
    </xf>
    <xf numFmtId="0" fontId="4" fillId="0" borderId="4" xfId="2" applyFont="1" applyFill="1" applyBorder="1" applyAlignment="1">
      <alignment horizontal="center" vertical="top" wrapText="1"/>
    </xf>
    <xf numFmtId="0" fontId="6" fillId="0" borderId="4" xfId="2" applyFont="1" applyFill="1" applyBorder="1" applyAlignment="1">
      <alignment horizontal="center" vertical="top" wrapText="1"/>
    </xf>
    <xf numFmtId="0" fontId="4" fillId="0" borderId="4" xfId="2" quotePrefix="1" applyFont="1" applyFill="1" applyBorder="1" applyAlignment="1">
      <alignment horizontal="center" vertical="top" wrapText="1"/>
    </xf>
    <xf numFmtId="0" fontId="2" fillId="0" borderId="4" xfId="2" applyFont="1" applyFill="1" applyBorder="1" applyAlignment="1">
      <alignment vertical="top"/>
    </xf>
    <xf numFmtId="0" fontId="9" fillId="0" borderId="4" xfId="2" quotePrefix="1" applyFont="1" applyFill="1" applyBorder="1" applyAlignment="1">
      <alignment horizontal="center" vertical="top" wrapText="1"/>
    </xf>
    <xf numFmtId="0" fontId="10" fillId="0" borderId="4" xfId="2" quotePrefix="1" applyFont="1" applyFill="1" applyBorder="1" applyAlignment="1">
      <alignment horizontal="center" vertical="top" wrapText="1"/>
    </xf>
    <xf numFmtId="0" fontId="9" fillId="0" borderId="4" xfId="2" applyFont="1" applyFill="1" applyBorder="1" applyAlignment="1">
      <alignment horizontal="left" vertical="top"/>
    </xf>
    <xf numFmtId="0" fontId="9" fillId="2" borderId="4" xfId="3" applyFont="1" applyFill="1" applyBorder="1" applyAlignment="1">
      <alignment vertical="top" wrapText="1"/>
    </xf>
    <xf numFmtId="0" fontId="11" fillId="0" borderId="4" xfId="2" applyFont="1" applyFill="1" applyBorder="1" applyAlignment="1">
      <alignment horizontal="justify" vertical="top" wrapText="1"/>
    </xf>
    <xf numFmtId="0" fontId="9" fillId="0" borderId="4" xfId="3" applyFont="1" applyFill="1" applyBorder="1" applyAlignment="1">
      <alignment vertical="top" wrapText="1"/>
    </xf>
    <xf numFmtId="0" fontId="12" fillId="0" borderId="4" xfId="2" applyFont="1" applyFill="1" applyBorder="1" applyAlignment="1">
      <alignment horizontal="left" vertical="top" wrapText="1"/>
    </xf>
    <xf numFmtId="167" fontId="9" fillId="2" borderId="4" xfId="3" applyNumberFormat="1" applyFont="1" applyFill="1" applyBorder="1" applyAlignment="1">
      <alignment horizontal="right" vertical="top"/>
    </xf>
    <xf numFmtId="166" fontId="12" fillId="0" borderId="4" xfId="2" applyNumberFormat="1" applyFont="1" applyFill="1" applyBorder="1" applyAlignment="1">
      <alignment horizontal="right" vertical="top"/>
    </xf>
    <xf numFmtId="41" fontId="12" fillId="0" borderId="4" xfId="2" applyNumberFormat="1" applyFont="1" applyFill="1" applyBorder="1" applyAlignment="1">
      <alignment horizontal="right" vertical="top"/>
    </xf>
    <xf numFmtId="0" fontId="12" fillId="0" borderId="4" xfId="2" applyNumberFormat="1" applyFont="1" applyFill="1" applyBorder="1" applyAlignment="1">
      <alignment horizontal="left" vertical="top"/>
    </xf>
    <xf numFmtId="166" fontId="9" fillId="0" borderId="4" xfId="2" quotePrefix="1" applyNumberFormat="1" applyFont="1" applyFill="1" applyBorder="1" applyAlignment="1">
      <alignment vertical="top" wrapText="1"/>
    </xf>
    <xf numFmtId="41" fontId="12" fillId="0" borderId="4" xfId="2" applyNumberFormat="1" applyFont="1" applyFill="1" applyBorder="1" applyAlignment="1">
      <alignment horizontal="right" vertical="top" wrapText="1"/>
    </xf>
    <xf numFmtId="41" fontId="14" fillId="0" borderId="4" xfId="4" applyFont="1" applyFill="1" applyBorder="1" applyAlignment="1">
      <alignment vertical="top" wrapText="1"/>
    </xf>
    <xf numFmtId="41" fontId="12" fillId="0" borderId="4" xfId="5" applyFont="1" applyFill="1" applyBorder="1" applyAlignment="1">
      <alignment horizontal="center" vertical="top" wrapText="1"/>
    </xf>
    <xf numFmtId="166" fontId="14" fillId="0" borderId="4" xfId="5" quotePrefix="1" applyNumberFormat="1" applyFont="1" applyFill="1" applyBorder="1" applyAlignment="1">
      <alignment horizontal="left" vertical="top" wrapText="1"/>
    </xf>
    <xf numFmtId="41" fontId="14" fillId="0" borderId="4" xfId="5" applyFont="1" applyFill="1" applyBorder="1" applyAlignment="1">
      <alignment horizontal="center" vertical="top" wrapText="1"/>
    </xf>
    <xf numFmtId="166" fontId="12" fillId="0" borderId="4" xfId="5" quotePrefix="1" applyNumberFormat="1" applyFont="1" applyFill="1" applyBorder="1" applyAlignment="1">
      <alignment horizontal="center" vertical="top" wrapText="1"/>
    </xf>
    <xf numFmtId="166" fontId="9" fillId="0" borderId="4" xfId="5" applyNumberFormat="1" applyFont="1" applyFill="1" applyBorder="1" applyAlignment="1">
      <alignment horizontal="center" vertical="top" wrapText="1"/>
    </xf>
    <xf numFmtId="41" fontId="14" fillId="0" borderId="4" xfId="4" applyFont="1" applyFill="1" applyBorder="1" applyAlignment="1">
      <alignment horizontal="center" vertical="top" wrapText="1"/>
    </xf>
    <xf numFmtId="2" fontId="9" fillId="0" borderId="4" xfId="2" applyNumberFormat="1" applyFont="1" applyFill="1" applyBorder="1" applyAlignment="1">
      <alignment vertical="top"/>
    </xf>
    <xf numFmtId="2" fontId="9" fillId="0" borderId="4" xfId="6" applyNumberFormat="1" applyFont="1" applyFill="1" applyBorder="1" applyAlignment="1">
      <alignment horizontal="center" vertical="top" wrapText="1"/>
    </xf>
    <xf numFmtId="0" fontId="9" fillId="0" borderId="4" xfId="2" applyFont="1" applyFill="1" applyBorder="1" applyAlignment="1">
      <alignment vertical="top" wrapText="1"/>
    </xf>
    <xf numFmtId="0" fontId="4" fillId="0" borderId="4" xfId="2" applyFont="1" applyFill="1" applyBorder="1" applyAlignment="1">
      <alignment vertical="top" wrapText="1"/>
    </xf>
    <xf numFmtId="10" fontId="9" fillId="2" borderId="4" xfId="3" applyNumberFormat="1" applyFont="1" applyFill="1" applyBorder="1" applyAlignment="1">
      <alignment horizontal="center" vertical="top"/>
    </xf>
    <xf numFmtId="41" fontId="10" fillId="0" borderId="4" xfId="2" applyNumberFormat="1" applyFont="1" applyFill="1" applyBorder="1" applyAlignment="1">
      <alignment horizontal="right" vertical="top"/>
    </xf>
    <xf numFmtId="2" fontId="9" fillId="0" borderId="4" xfId="2" applyNumberFormat="1" applyFont="1" applyFill="1" applyBorder="1" applyAlignment="1">
      <alignment horizontal="left" vertical="top"/>
    </xf>
    <xf numFmtId="0" fontId="9" fillId="0" borderId="4" xfId="7" applyFont="1" applyFill="1" applyBorder="1" applyAlignment="1">
      <alignment horizontal="left" vertical="top" wrapText="1"/>
    </xf>
    <xf numFmtId="165" fontId="9" fillId="2" borderId="4" xfId="1" applyNumberFormat="1" applyFont="1" applyFill="1" applyBorder="1" applyAlignment="1">
      <alignment horizontal="left" vertical="top" wrapText="1"/>
    </xf>
    <xf numFmtId="166" fontId="12" fillId="0" borderId="4" xfId="2" applyNumberFormat="1" applyFont="1" applyFill="1" applyBorder="1" applyAlignment="1">
      <alignment horizontal="left" vertical="top"/>
    </xf>
    <xf numFmtId="0" fontId="15" fillId="0" borderId="4" xfId="2" applyFont="1" applyFill="1" applyBorder="1" applyAlignment="1">
      <alignment horizontal="justify" vertical="top" wrapText="1"/>
    </xf>
    <xf numFmtId="0" fontId="12" fillId="0" borderId="4" xfId="2" applyNumberFormat="1" applyFont="1" applyFill="1" applyBorder="1" applyAlignment="1">
      <alignment horizontal="left" vertical="top" wrapText="1"/>
    </xf>
    <xf numFmtId="165" fontId="9" fillId="2" borderId="4" xfId="1" applyNumberFormat="1" applyFont="1" applyFill="1" applyBorder="1" applyAlignment="1">
      <alignment horizontal="center" vertical="top" wrapText="1"/>
    </xf>
    <xf numFmtId="0" fontId="9" fillId="2" borderId="4" xfId="7" applyFont="1" applyFill="1" applyBorder="1" applyAlignment="1">
      <alignment horizontal="center" vertical="top" wrapText="1"/>
    </xf>
    <xf numFmtId="165" fontId="9" fillId="2" borderId="4" xfId="1" applyNumberFormat="1" applyFont="1" applyFill="1" applyBorder="1" applyAlignment="1">
      <alignment vertical="top"/>
    </xf>
    <xf numFmtId="0" fontId="9" fillId="2" borderId="4" xfId="3" applyFont="1" applyFill="1" applyBorder="1" applyAlignment="1">
      <alignment vertical="top"/>
    </xf>
    <xf numFmtId="0" fontId="9" fillId="2" borderId="4" xfId="3" applyFont="1" applyFill="1" applyBorder="1" applyAlignment="1">
      <alignment horizontal="center" vertical="top"/>
    </xf>
    <xf numFmtId="9" fontId="12" fillId="0" borderId="4" xfId="2" applyNumberFormat="1" applyFont="1" applyFill="1" applyBorder="1" applyAlignment="1">
      <alignment horizontal="left" vertical="top" wrapText="1"/>
    </xf>
    <xf numFmtId="0" fontId="10" fillId="2" borderId="4" xfId="3" applyFont="1" applyFill="1" applyBorder="1" applyAlignment="1">
      <alignment vertical="top" wrapText="1"/>
    </xf>
    <xf numFmtId="0" fontId="10" fillId="2" borderId="4" xfId="8" applyNumberFormat="1" applyFont="1" applyFill="1" applyBorder="1" applyAlignment="1" applyProtection="1">
      <alignment vertical="top" wrapText="1"/>
    </xf>
    <xf numFmtId="9" fontId="9" fillId="2" borderId="4" xfId="3" applyNumberFormat="1" applyFont="1" applyFill="1" applyBorder="1" applyAlignment="1">
      <alignment horizontal="center" vertical="top"/>
    </xf>
    <xf numFmtId="0" fontId="9" fillId="2" borderId="13" xfId="0" applyFont="1" applyFill="1" applyBorder="1" applyAlignment="1">
      <alignment vertical="top" wrapText="1"/>
    </xf>
    <xf numFmtId="2" fontId="9" fillId="0" borderId="4" xfId="0" applyNumberFormat="1" applyFont="1" applyBorder="1" applyAlignment="1">
      <alignment horizontal="left" vertical="center"/>
    </xf>
    <xf numFmtId="0" fontId="9" fillId="2" borderId="4" xfId="7" applyFont="1" applyFill="1" applyBorder="1" applyAlignment="1">
      <alignment horizontal="left" vertical="top" wrapText="1"/>
    </xf>
    <xf numFmtId="9" fontId="9" fillId="2" borderId="4" xfId="7" applyNumberFormat="1" applyFont="1" applyFill="1" applyBorder="1" applyAlignment="1">
      <alignment horizontal="left" vertical="top" wrapText="1"/>
    </xf>
    <xf numFmtId="2" fontId="9" fillId="0" borderId="4" xfId="0" quotePrefix="1" applyNumberFormat="1" applyFont="1" applyBorder="1" applyAlignment="1">
      <alignment horizontal="left" vertical="center"/>
    </xf>
    <xf numFmtId="165" fontId="9" fillId="2" borderId="4" xfId="1" applyNumberFormat="1" applyFont="1" applyFill="1" applyBorder="1" applyAlignment="1">
      <alignment vertical="top" wrapText="1"/>
    </xf>
    <xf numFmtId="0" fontId="14" fillId="0" borderId="4" xfId="2" applyFont="1" applyFill="1" applyBorder="1" applyAlignment="1">
      <alignment vertical="top" wrapText="1"/>
    </xf>
    <xf numFmtId="0" fontId="14" fillId="2" borderId="4" xfId="3" applyFont="1" applyFill="1" applyBorder="1" applyAlignment="1">
      <alignment vertical="top" wrapText="1"/>
    </xf>
    <xf numFmtId="165" fontId="14" fillId="2" borderId="4" xfId="1" applyNumberFormat="1" applyFont="1" applyFill="1" applyBorder="1" applyAlignment="1">
      <alignment vertical="top"/>
    </xf>
    <xf numFmtId="2" fontId="16" fillId="0" borderId="4" xfId="0" applyNumberFormat="1" applyFont="1" applyBorder="1" applyAlignment="1">
      <alignment horizontal="left" vertical="center"/>
    </xf>
    <xf numFmtId="0" fontId="15" fillId="3" borderId="4" xfId="0" applyFont="1" applyFill="1" applyBorder="1" applyAlignment="1">
      <alignment vertical="top" wrapText="1"/>
    </xf>
    <xf numFmtId="0" fontId="15" fillId="0" borderId="4" xfId="0" applyFont="1" applyBorder="1" applyAlignment="1">
      <alignment vertical="top" wrapText="1"/>
    </xf>
    <xf numFmtId="9" fontId="9" fillId="2" borderId="4" xfId="3" applyNumberFormat="1" applyFont="1" applyFill="1" applyBorder="1" applyAlignment="1">
      <alignment vertical="top"/>
    </xf>
    <xf numFmtId="0" fontId="2" fillId="2" borderId="4" xfId="2" applyFont="1" applyFill="1" applyBorder="1" applyAlignment="1">
      <alignment vertical="top"/>
    </xf>
    <xf numFmtId="2" fontId="16" fillId="2" borderId="4" xfId="0" applyNumberFormat="1" applyFont="1" applyFill="1" applyBorder="1" applyAlignment="1">
      <alignment horizontal="left" vertical="center"/>
    </xf>
    <xf numFmtId="0" fontId="16" fillId="2" borderId="4" xfId="0" applyFont="1" applyFill="1" applyBorder="1" applyAlignment="1">
      <alignment vertical="top" wrapText="1"/>
    </xf>
    <xf numFmtId="166" fontId="12" fillId="2" borderId="4" xfId="2" applyNumberFormat="1" applyFont="1" applyFill="1" applyBorder="1" applyAlignment="1">
      <alignment horizontal="right" vertical="top"/>
    </xf>
    <xf numFmtId="41" fontId="12" fillId="2" borderId="4" xfId="2" applyNumberFormat="1" applyFont="1" applyFill="1" applyBorder="1" applyAlignment="1">
      <alignment horizontal="right" vertical="top"/>
    </xf>
    <xf numFmtId="41" fontId="10" fillId="2" borderId="4" xfId="2" applyNumberFormat="1" applyFont="1" applyFill="1" applyBorder="1" applyAlignment="1">
      <alignment horizontal="right" vertical="top"/>
    </xf>
    <xf numFmtId="166" fontId="9" fillId="2" borderId="4" xfId="2" quotePrefix="1" applyNumberFormat="1" applyFont="1" applyFill="1" applyBorder="1" applyAlignment="1">
      <alignment vertical="top" wrapText="1"/>
    </xf>
    <xf numFmtId="41" fontId="12" fillId="2" borderId="4" xfId="2" applyNumberFormat="1" applyFont="1" applyFill="1" applyBorder="1" applyAlignment="1">
      <alignment horizontal="right" vertical="top" wrapText="1"/>
    </xf>
    <xf numFmtId="41" fontId="12" fillId="2" borderId="4" xfId="2" applyNumberFormat="1" applyFont="1" applyFill="1" applyBorder="1" applyAlignment="1">
      <alignment horizontal="left" vertical="top" wrapText="1"/>
    </xf>
    <xf numFmtId="41" fontId="14" fillId="2" borderId="4" xfId="4" applyFont="1" applyFill="1" applyBorder="1" applyAlignment="1">
      <alignment vertical="top" wrapText="1"/>
    </xf>
    <xf numFmtId="41" fontId="12" fillId="2" borderId="4" xfId="5" applyFont="1" applyFill="1" applyBorder="1" applyAlignment="1">
      <alignment horizontal="center" vertical="top" wrapText="1"/>
    </xf>
    <xf numFmtId="166" fontId="14" fillId="2" borderId="4" xfId="5" quotePrefix="1" applyNumberFormat="1" applyFont="1" applyFill="1" applyBorder="1" applyAlignment="1">
      <alignment horizontal="left" vertical="top" wrapText="1"/>
    </xf>
    <xf numFmtId="41" fontId="14" fillId="2" borderId="4" xfId="5" applyFont="1" applyFill="1" applyBorder="1" applyAlignment="1">
      <alignment horizontal="center" vertical="top" wrapText="1"/>
    </xf>
    <xf numFmtId="166" fontId="12" fillId="2" borderId="4" xfId="5" quotePrefix="1" applyNumberFormat="1" applyFont="1" applyFill="1" applyBorder="1" applyAlignment="1">
      <alignment horizontal="center" vertical="top" wrapText="1"/>
    </xf>
    <xf numFmtId="166" fontId="9" fillId="2" borderId="4" xfId="5" applyNumberFormat="1" applyFont="1" applyFill="1" applyBorder="1" applyAlignment="1">
      <alignment horizontal="center" vertical="top" wrapText="1"/>
    </xf>
    <xf numFmtId="41" fontId="14" fillId="2" borderId="4" xfId="4" applyFont="1" applyFill="1" applyBorder="1" applyAlignment="1">
      <alignment horizontal="center" vertical="top" wrapText="1"/>
    </xf>
    <xf numFmtId="2" fontId="9" fillId="2" borderId="4" xfId="2" applyNumberFormat="1" applyFont="1" applyFill="1" applyBorder="1" applyAlignment="1">
      <alignment vertical="top"/>
    </xf>
    <xf numFmtId="2" fontId="9" fillId="2" borderId="4" xfId="6" applyNumberFormat="1" applyFont="1" applyFill="1" applyBorder="1" applyAlignment="1">
      <alignment horizontal="center" vertical="top" wrapText="1"/>
    </xf>
    <xf numFmtId="0" fontId="9" fillId="2" borderId="4" xfId="2" applyFont="1" applyFill="1" applyBorder="1" applyAlignment="1">
      <alignment vertical="top" wrapText="1"/>
    </xf>
    <xf numFmtId="0" fontId="4" fillId="2" borderId="4" xfId="2" applyFont="1" applyFill="1" applyBorder="1" applyAlignment="1">
      <alignment vertical="top" wrapText="1"/>
    </xf>
    <xf numFmtId="0" fontId="2" fillId="4" borderId="0" xfId="0" applyFont="1" applyFill="1" applyAlignment="1">
      <alignment vertical="top"/>
    </xf>
    <xf numFmtId="2" fontId="16" fillId="4" borderId="4" xfId="0" applyNumberFormat="1" applyFont="1" applyFill="1" applyBorder="1" applyAlignment="1">
      <alignment horizontal="left" vertical="center"/>
    </xf>
    <xf numFmtId="0" fontId="9" fillId="4" borderId="4" xfId="3" applyFont="1" applyFill="1" applyBorder="1" applyAlignment="1">
      <alignment vertical="top" wrapText="1"/>
    </xf>
    <xf numFmtId="0" fontId="16" fillId="4" borderId="4" xfId="0" applyFont="1" applyFill="1" applyBorder="1" applyAlignment="1">
      <alignment vertical="top" wrapText="1"/>
    </xf>
    <xf numFmtId="9" fontId="9" fillId="4" borderId="4" xfId="3" applyNumberFormat="1" applyFont="1" applyFill="1" applyBorder="1" applyAlignment="1">
      <alignment vertical="top"/>
    </xf>
    <xf numFmtId="165" fontId="9" fillId="4" borderId="4" xfId="1" applyNumberFormat="1" applyFont="1" applyFill="1" applyBorder="1" applyAlignment="1">
      <alignment vertical="top"/>
    </xf>
    <xf numFmtId="166" fontId="12" fillId="4" borderId="4" xfId="2" applyNumberFormat="1" applyFont="1" applyFill="1" applyBorder="1" applyAlignment="1">
      <alignment horizontal="right" vertical="top"/>
    </xf>
    <xf numFmtId="41" fontId="12" fillId="4" borderId="4" xfId="2" applyNumberFormat="1" applyFont="1" applyFill="1" applyBorder="1" applyAlignment="1">
      <alignment horizontal="right" vertical="top"/>
    </xf>
    <xf numFmtId="41" fontId="10" fillId="4" borderId="4" xfId="2" applyNumberFormat="1" applyFont="1" applyFill="1" applyBorder="1" applyAlignment="1">
      <alignment horizontal="right" vertical="top"/>
    </xf>
    <xf numFmtId="166" fontId="9" fillId="4" borderId="4" xfId="2" quotePrefix="1" applyNumberFormat="1" applyFont="1" applyFill="1" applyBorder="1" applyAlignment="1">
      <alignment vertical="top" wrapText="1"/>
    </xf>
    <xf numFmtId="41" fontId="12" fillId="4" borderId="4" xfId="2" applyNumberFormat="1" applyFont="1" applyFill="1" applyBorder="1" applyAlignment="1">
      <alignment horizontal="right" vertical="top" wrapText="1"/>
    </xf>
    <xf numFmtId="41" fontId="12" fillId="4" borderId="4" xfId="2" applyNumberFormat="1" applyFont="1" applyFill="1" applyBorder="1" applyAlignment="1">
      <alignment horizontal="left" vertical="top" wrapText="1"/>
    </xf>
    <xf numFmtId="41" fontId="14" fillId="4" borderId="4" xfId="4" applyFont="1" applyFill="1" applyBorder="1" applyAlignment="1">
      <alignment vertical="top" wrapText="1"/>
    </xf>
    <xf numFmtId="41" fontId="12" fillId="4" borderId="4" xfId="5" applyFont="1" applyFill="1" applyBorder="1" applyAlignment="1">
      <alignment horizontal="center" vertical="top" wrapText="1"/>
    </xf>
    <xf numFmtId="166" fontId="14" fillId="4" borderId="4" xfId="5" quotePrefix="1" applyNumberFormat="1" applyFont="1" applyFill="1" applyBorder="1" applyAlignment="1">
      <alignment horizontal="left" vertical="top" wrapText="1"/>
    </xf>
    <xf numFmtId="41" fontId="14" fillId="4" borderId="4" xfId="5" applyFont="1" applyFill="1" applyBorder="1" applyAlignment="1">
      <alignment horizontal="center" vertical="top" wrapText="1"/>
    </xf>
    <xf numFmtId="166" fontId="12" fillId="4" borderId="4" xfId="5" quotePrefix="1" applyNumberFormat="1" applyFont="1" applyFill="1" applyBorder="1" applyAlignment="1">
      <alignment horizontal="center" vertical="top" wrapText="1"/>
    </xf>
    <xf numFmtId="166" fontId="9" fillId="4" borderId="4" xfId="5" applyNumberFormat="1" applyFont="1" applyFill="1" applyBorder="1" applyAlignment="1">
      <alignment horizontal="center" vertical="top" wrapText="1"/>
    </xf>
    <xf numFmtId="41" fontId="14" fillId="4" borderId="4" xfId="4" applyFont="1" applyFill="1" applyBorder="1" applyAlignment="1">
      <alignment horizontal="center" vertical="top" wrapText="1"/>
    </xf>
    <xf numFmtId="2" fontId="9" fillId="4" borderId="4" xfId="2" applyNumberFormat="1" applyFont="1" applyFill="1" applyBorder="1" applyAlignment="1">
      <alignment vertical="top"/>
    </xf>
    <xf numFmtId="2" fontId="9" fillId="4" borderId="4" xfId="6" applyNumberFormat="1" applyFont="1" applyFill="1" applyBorder="1" applyAlignment="1">
      <alignment horizontal="center" vertical="top" wrapText="1"/>
    </xf>
    <xf numFmtId="0" fontId="9" fillId="4" borderId="4" xfId="2" applyFont="1" applyFill="1" applyBorder="1" applyAlignment="1">
      <alignment vertical="top" wrapText="1"/>
    </xf>
    <xf numFmtId="0" fontId="4" fillId="4" borderId="4" xfId="2" applyFont="1" applyFill="1" applyBorder="1" applyAlignment="1">
      <alignment vertical="top" wrapText="1"/>
    </xf>
    <xf numFmtId="2" fontId="16" fillId="0" borderId="4" xfId="0" quotePrefix="1" applyNumberFormat="1" applyFont="1" applyBorder="1" applyAlignment="1">
      <alignment horizontal="left" vertical="center"/>
    </xf>
    <xf numFmtId="166" fontId="12" fillId="0" borderId="4" xfId="2" quotePrefix="1" applyNumberFormat="1" applyFont="1" applyFill="1" applyBorder="1" applyAlignment="1">
      <alignment horizontal="right" vertical="top"/>
    </xf>
    <xf numFmtId="0" fontId="16" fillId="2" borderId="4" xfId="3" applyFont="1" applyFill="1" applyBorder="1" applyAlignment="1">
      <alignment vertical="top" wrapText="1"/>
    </xf>
    <xf numFmtId="2" fontId="9" fillId="2" borderId="4" xfId="3" applyNumberFormat="1" applyFont="1" applyFill="1" applyBorder="1" applyAlignment="1">
      <alignment vertical="top"/>
    </xf>
    <xf numFmtId="167" fontId="14" fillId="2" borderId="4" xfId="3" applyNumberFormat="1" applyFont="1" applyFill="1" applyBorder="1" applyAlignment="1">
      <alignment horizontal="right" vertical="top"/>
    </xf>
    <xf numFmtId="0" fontId="17" fillId="2" borderId="4" xfId="8" applyNumberFormat="1" applyFont="1" applyFill="1" applyBorder="1" applyAlignment="1" applyProtection="1">
      <alignment horizontal="left" vertical="top" wrapText="1"/>
    </xf>
    <xf numFmtId="0" fontId="9" fillId="2" borderId="4" xfId="3" applyFont="1" applyFill="1" applyBorder="1" applyAlignment="1">
      <alignment horizontal="left" vertical="top" wrapText="1"/>
    </xf>
    <xf numFmtId="0" fontId="9" fillId="2" borderId="4" xfId="3" applyNumberFormat="1" applyFont="1" applyFill="1" applyBorder="1" applyAlignment="1">
      <alignment vertical="top"/>
    </xf>
    <xf numFmtId="2" fontId="9" fillId="0" borderId="4" xfId="0" applyNumberFormat="1" applyFont="1" applyBorder="1" applyAlignment="1">
      <alignment horizontal="left" vertical="top"/>
    </xf>
    <xf numFmtId="0" fontId="9" fillId="2" borderId="4" xfId="3" applyNumberFormat="1" applyFont="1" applyFill="1" applyBorder="1" applyAlignment="1">
      <alignment horizontal="left" vertical="top" wrapText="1"/>
    </xf>
    <xf numFmtId="165" fontId="10" fillId="2" borderId="4" xfId="1" applyNumberFormat="1" applyFont="1" applyFill="1" applyBorder="1" applyAlignment="1">
      <alignment vertical="top"/>
    </xf>
    <xf numFmtId="0" fontId="2" fillId="0" borderId="0" xfId="2" applyFont="1" applyFill="1" applyBorder="1" applyAlignment="1">
      <alignment vertical="top"/>
    </xf>
    <xf numFmtId="0" fontId="2" fillId="0" borderId="0" xfId="0" applyFont="1"/>
    <xf numFmtId="0" fontId="14" fillId="0" borderId="4" xfId="3" applyFont="1" applyFill="1" applyBorder="1" applyAlignment="1">
      <alignment vertical="top" wrapText="1"/>
    </xf>
    <xf numFmtId="0" fontId="9" fillId="0" borderId="4" xfId="0" quotePrefix="1" applyFont="1" applyBorder="1" applyAlignment="1">
      <alignment horizontal="left" vertical="center"/>
    </xf>
    <xf numFmtId="0" fontId="17" fillId="2" borderId="15" xfId="0" applyNumberFormat="1" applyFont="1" applyFill="1" applyBorder="1" applyAlignment="1" applyProtection="1">
      <alignment horizontal="left" vertical="top" wrapText="1"/>
    </xf>
    <xf numFmtId="0" fontId="18" fillId="2" borderId="15" xfId="0" applyNumberFormat="1" applyFont="1" applyFill="1" applyBorder="1" applyAlignment="1" applyProtection="1">
      <alignment horizontal="left" vertical="top" wrapText="1"/>
    </xf>
    <xf numFmtId="0" fontId="9" fillId="0" borderId="4" xfId="0" applyFont="1" applyFill="1" applyBorder="1" applyAlignment="1">
      <alignment vertical="top" wrapText="1"/>
    </xf>
    <xf numFmtId="0" fontId="19" fillId="2" borderId="15" xfId="0" applyNumberFormat="1" applyFont="1" applyFill="1" applyBorder="1" applyAlignment="1" applyProtection="1">
      <alignment horizontal="left" vertical="top" wrapText="1"/>
    </xf>
    <xf numFmtId="9" fontId="9" fillId="2" borderId="4" xfId="3" applyNumberFormat="1" applyFont="1" applyFill="1" applyBorder="1" applyAlignment="1">
      <alignment vertical="top" wrapText="1"/>
    </xf>
    <xf numFmtId="0" fontId="14" fillId="5" borderId="4" xfId="3" applyFont="1" applyFill="1" applyBorder="1" applyAlignment="1">
      <alignment vertical="top" wrapText="1"/>
    </xf>
    <xf numFmtId="0" fontId="10" fillId="0" borderId="4" xfId="9" applyNumberFormat="1" applyFont="1" applyFill="1" applyBorder="1" applyAlignment="1">
      <alignment horizontal="center" vertical="top" wrapText="1"/>
    </xf>
    <xf numFmtId="0" fontId="10" fillId="0" borderId="14" xfId="9" applyNumberFormat="1" applyFont="1" applyFill="1" applyBorder="1" applyAlignment="1">
      <alignment vertical="top" wrapText="1"/>
    </xf>
    <xf numFmtId="41" fontId="10" fillId="0" borderId="14" xfId="9" applyNumberFormat="1" applyFont="1" applyFill="1" applyBorder="1" applyAlignment="1">
      <alignment vertical="top" wrapText="1"/>
    </xf>
    <xf numFmtId="41" fontId="10" fillId="0" borderId="12" xfId="9" applyNumberFormat="1" applyFont="1" applyFill="1" applyBorder="1" applyAlignment="1">
      <alignment vertical="top" wrapText="1"/>
    </xf>
    <xf numFmtId="43" fontId="9" fillId="0" borderId="1" xfId="1" quotePrefix="1" applyNumberFormat="1" applyFont="1" applyFill="1" applyBorder="1" applyAlignment="1">
      <alignment horizontal="right" vertical="top" wrapText="1"/>
    </xf>
    <xf numFmtId="165" fontId="9" fillId="0" borderId="1" xfId="1" quotePrefix="1" applyNumberFormat="1" applyFont="1" applyFill="1" applyBorder="1" applyAlignment="1">
      <alignment horizontal="right" vertical="top" wrapText="1"/>
    </xf>
    <xf numFmtId="3" fontId="9" fillId="0" borderId="1" xfId="10" applyNumberFormat="1" applyFont="1" applyFill="1" applyBorder="1" applyAlignment="1">
      <alignment horizontal="right" vertical="top" wrapText="1"/>
    </xf>
    <xf numFmtId="41" fontId="9" fillId="0" borderId="1" xfId="4" applyFont="1" applyFill="1" applyBorder="1" applyAlignment="1">
      <alignment vertical="top"/>
    </xf>
    <xf numFmtId="41" fontId="10" fillId="0" borderId="14" xfId="5" applyFont="1" applyFill="1" applyBorder="1" applyAlignment="1">
      <alignment horizontal="left" vertical="top" wrapText="1"/>
    </xf>
    <xf numFmtId="2" fontId="14" fillId="0" borderId="4" xfId="2" applyNumberFormat="1" applyFont="1" applyFill="1" applyBorder="1" applyAlignment="1">
      <alignment vertical="top"/>
    </xf>
    <xf numFmtId="41" fontId="9" fillId="0" borderId="4" xfId="5" applyFont="1" applyFill="1" applyBorder="1" applyAlignment="1">
      <alignment horizontal="center" vertical="top" wrapText="1"/>
    </xf>
    <xf numFmtId="166" fontId="10" fillId="0" borderId="1" xfId="5" applyNumberFormat="1" applyFont="1" applyFill="1" applyBorder="1" applyAlignment="1">
      <alignment horizontal="center" vertical="top" wrapText="1"/>
    </xf>
    <xf numFmtId="166" fontId="9" fillId="0" borderId="1" xfId="2" applyNumberFormat="1" applyFont="1" applyFill="1" applyBorder="1" applyAlignment="1">
      <alignment horizontal="center" vertical="top" wrapText="1"/>
    </xf>
    <xf numFmtId="0" fontId="9" fillId="0" borderId="1" xfId="10" applyFont="1" applyFill="1" applyBorder="1" applyAlignment="1">
      <alignment vertical="top"/>
    </xf>
    <xf numFmtId="41" fontId="9" fillId="0" borderId="1" xfId="4" applyFont="1" applyFill="1" applyBorder="1" applyAlignment="1">
      <alignment horizontal="center" vertical="top"/>
    </xf>
    <xf numFmtId="2" fontId="9" fillId="0" borderId="1" xfId="2" applyNumberFormat="1" applyFont="1" applyFill="1" applyBorder="1" applyAlignment="1">
      <alignment vertical="top" wrapText="1"/>
    </xf>
    <xf numFmtId="0" fontId="2" fillId="0" borderId="0" xfId="10" applyFont="1" applyFill="1" applyBorder="1" applyAlignment="1">
      <alignment vertical="top"/>
    </xf>
    <xf numFmtId="0" fontId="10" fillId="0" borderId="4" xfId="9" applyFont="1" applyFill="1" applyBorder="1" applyAlignment="1">
      <alignment horizontal="left" vertical="top"/>
    </xf>
    <xf numFmtId="166" fontId="9" fillId="0" borderId="4" xfId="2" applyNumberFormat="1" applyFont="1" applyFill="1" applyBorder="1" applyAlignment="1">
      <alignment vertical="top"/>
    </xf>
    <xf numFmtId="41" fontId="9" fillId="0" borderId="4" xfId="2" applyNumberFormat="1" applyFont="1" applyFill="1" applyBorder="1" applyAlignment="1">
      <alignment vertical="top"/>
    </xf>
    <xf numFmtId="41" fontId="10" fillId="0" borderId="14" xfId="2" applyNumberFormat="1" applyFont="1" applyFill="1" applyBorder="1" applyAlignment="1">
      <alignment vertical="top"/>
    </xf>
    <xf numFmtId="166" fontId="12" fillId="0" borderId="4" xfId="5" applyNumberFormat="1" applyFont="1" applyFill="1" applyBorder="1" applyAlignment="1">
      <alignment horizontal="center" vertical="top" wrapText="1"/>
    </xf>
    <xf numFmtId="166" fontId="14" fillId="0" borderId="4" xfId="5" applyNumberFormat="1" applyFont="1" applyFill="1" applyBorder="1" applyAlignment="1">
      <alignment horizontal="center" vertical="top" wrapText="1"/>
    </xf>
    <xf numFmtId="0" fontId="9" fillId="0" borderId="4" xfId="2" applyNumberFormat="1" applyFont="1" applyFill="1" applyBorder="1" applyAlignment="1">
      <alignment vertical="top"/>
    </xf>
    <xf numFmtId="0" fontId="9" fillId="0" borderId="4" xfId="2" applyFont="1" applyFill="1" applyBorder="1" applyAlignment="1">
      <alignment vertical="top"/>
    </xf>
    <xf numFmtId="0" fontId="12" fillId="0" borderId="11" xfId="9" applyFont="1" applyFill="1" applyBorder="1" applyAlignment="1">
      <alignment horizontal="right" vertical="top" wrapText="1"/>
    </xf>
    <xf numFmtId="0" fontId="12" fillId="0" borderId="14" xfId="9" applyFont="1" applyFill="1" applyBorder="1" applyAlignment="1">
      <alignment horizontal="right" vertical="top" wrapText="1"/>
    </xf>
    <xf numFmtId="0" fontId="10" fillId="0" borderId="14" xfId="9" applyFont="1" applyFill="1" applyBorder="1" applyAlignment="1">
      <alignment horizontal="right" vertical="top" wrapText="1"/>
    </xf>
    <xf numFmtId="166" fontId="14" fillId="0" borderId="14" xfId="2" applyNumberFormat="1" applyFont="1" applyFill="1" applyBorder="1" applyAlignment="1">
      <alignment vertical="top"/>
    </xf>
    <xf numFmtId="41" fontId="9" fillId="0" borderId="14" xfId="2" applyNumberFormat="1" applyFont="1" applyFill="1" applyBorder="1" applyAlignment="1">
      <alignment vertical="top"/>
    </xf>
    <xf numFmtId="166" fontId="9" fillId="0" borderId="14" xfId="2" applyNumberFormat="1" applyFont="1" applyFill="1" applyBorder="1" applyAlignment="1">
      <alignment vertical="top"/>
    </xf>
    <xf numFmtId="166" fontId="9" fillId="0" borderId="14" xfId="5" applyNumberFormat="1" applyFont="1" applyFill="1" applyBorder="1" applyAlignment="1">
      <alignment horizontal="left" vertical="top" wrapText="1"/>
    </xf>
    <xf numFmtId="41" fontId="2" fillId="0" borderId="0" xfId="0" applyNumberFormat="1" applyFont="1" applyFill="1" applyAlignment="1">
      <alignment vertical="top"/>
    </xf>
    <xf numFmtId="2" fontId="9" fillId="0" borderId="4" xfId="2" applyNumberFormat="1" applyFont="1" applyFill="1" applyBorder="1" applyAlignment="1">
      <alignment vertical="top" wrapText="1"/>
    </xf>
    <xf numFmtId="0" fontId="10" fillId="0" borderId="0" xfId="9" applyNumberFormat="1" applyFont="1" applyFill="1" applyBorder="1" applyAlignment="1">
      <alignment horizontal="center" vertical="top" wrapText="1"/>
    </xf>
    <xf numFmtId="0" fontId="10" fillId="0" borderId="0" xfId="9" applyNumberFormat="1" applyFont="1" applyFill="1" applyBorder="1" applyAlignment="1">
      <alignment horizontal="left" vertical="top" wrapText="1"/>
    </xf>
    <xf numFmtId="0" fontId="9" fillId="0" borderId="0" xfId="10" applyFont="1" applyFill="1" applyBorder="1" applyAlignment="1">
      <alignment vertical="top" wrapText="1"/>
    </xf>
    <xf numFmtId="0" fontId="9" fillId="0" borderId="0" xfId="10" applyFont="1" applyFill="1" applyBorder="1" applyAlignment="1">
      <alignment horizontal="left" vertical="top"/>
    </xf>
    <xf numFmtId="41" fontId="9" fillId="0" borderId="0" xfId="4" applyFont="1" applyFill="1" applyBorder="1" applyAlignment="1">
      <alignment vertical="top"/>
    </xf>
    <xf numFmtId="166" fontId="14" fillId="0" borderId="0" xfId="5" applyNumberFormat="1" applyFont="1" applyFill="1" applyBorder="1" applyAlignment="1">
      <alignment horizontal="left" vertical="top" wrapText="1"/>
    </xf>
    <xf numFmtId="41" fontId="9" fillId="0" borderId="0" xfId="2" applyNumberFormat="1" applyFont="1" applyFill="1" applyBorder="1" applyAlignment="1">
      <alignment horizontal="center" vertical="top"/>
    </xf>
    <xf numFmtId="2" fontId="9" fillId="0" borderId="0" xfId="10" applyNumberFormat="1" applyFont="1" applyFill="1" applyBorder="1" applyAlignment="1">
      <alignment horizontal="right" vertical="top" wrapText="1"/>
    </xf>
    <xf numFmtId="165" fontId="9" fillId="0" borderId="0" xfId="1" quotePrefix="1" applyNumberFormat="1" applyFont="1" applyFill="1" applyBorder="1" applyAlignment="1">
      <alignment horizontal="right" vertical="top" wrapText="1"/>
    </xf>
    <xf numFmtId="3" fontId="9" fillId="0" borderId="0" xfId="10" applyNumberFormat="1" applyFont="1" applyFill="1" applyBorder="1" applyAlignment="1">
      <alignment horizontal="right" vertical="top" wrapText="1"/>
    </xf>
    <xf numFmtId="2" fontId="9" fillId="0" borderId="0" xfId="10" applyNumberFormat="1" applyFont="1" applyFill="1" applyBorder="1" applyAlignment="1">
      <alignment vertical="top"/>
    </xf>
    <xf numFmtId="0" fontId="9" fillId="0" borderId="0" xfId="10" applyFont="1" applyFill="1" applyBorder="1" applyAlignment="1">
      <alignment vertical="top"/>
    </xf>
    <xf numFmtId="41" fontId="9" fillId="0" borderId="0" xfId="5" applyFont="1" applyFill="1" applyBorder="1" applyAlignment="1">
      <alignment horizontal="left" vertical="top" wrapText="1"/>
    </xf>
    <xf numFmtId="41" fontId="10" fillId="0" borderId="0" xfId="5" applyFont="1" applyFill="1" applyBorder="1" applyAlignment="1">
      <alignment horizontal="left" vertical="top" wrapText="1"/>
    </xf>
    <xf numFmtId="166" fontId="9" fillId="0" borderId="0" xfId="5" applyNumberFormat="1" applyFont="1" applyFill="1" applyBorder="1" applyAlignment="1">
      <alignment horizontal="left" vertical="top" wrapText="1"/>
    </xf>
    <xf numFmtId="166" fontId="10" fillId="0" borderId="0" xfId="5" applyNumberFormat="1" applyFont="1" applyFill="1" applyBorder="1" applyAlignment="1">
      <alignment horizontal="center" vertical="top" wrapText="1"/>
    </xf>
    <xf numFmtId="166" fontId="9" fillId="0" borderId="0" xfId="2" applyNumberFormat="1" applyFont="1" applyFill="1" applyBorder="1" applyAlignment="1">
      <alignment horizontal="center" vertical="top" wrapText="1"/>
    </xf>
    <xf numFmtId="41" fontId="9" fillId="0" borderId="0" xfId="4" applyFont="1" applyFill="1" applyBorder="1" applyAlignment="1">
      <alignment horizontal="center" vertical="top"/>
    </xf>
    <xf numFmtId="2" fontId="9" fillId="0" borderId="0" xfId="2" applyNumberFormat="1" applyFont="1" applyFill="1" applyBorder="1" applyAlignment="1">
      <alignment vertical="top"/>
    </xf>
    <xf numFmtId="0" fontId="2" fillId="0" borderId="0" xfId="10" applyFont="1" applyFill="1" applyAlignment="1">
      <alignment vertical="top"/>
    </xf>
    <xf numFmtId="0" fontId="2" fillId="6" borderId="0" xfId="10" applyFont="1" applyFill="1" applyAlignment="1">
      <alignment vertical="top"/>
    </xf>
    <xf numFmtId="0" fontId="2" fillId="0" borderId="0" xfId="10" applyFont="1" applyFill="1" applyAlignment="1">
      <alignment horizontal="left" vertical="top"/>
    </xf>
    <xf numFmtId="165" fontId="9" fillId="0" borderId="0" xfId="1" applyNumberFormat="1" applyFont="1" applyFill="1" applyAlignment="1">
      <alignment vertical="top"/>
    </xf>
    <xf numFmtId="2" fontId="2" fillId="0" borderId="0" xfId="10" applyNumberFormat="1" applyFont="1" applyFill="1" applyAlignment="1">
      <alignment vertical="top"/>
    </xf>
    <xf numFmtId="41" fontId="21" fillId="0" borderId="0" xfId="10" applyNumberFormat="1" applyFont="1" applyFill="1" applyAlignment="1">
      <alignment vertical="top"/>
    </xf>
    <xf numFmtId="43" fontId="2" fillId="0" borderId="0" xfId="10" applyNumberFormat="1" applyFont="1" applyFill="1" applyAlignment="1">
      <alignment vertical="top"/>
    </xf>
    <xf numFmtId="41" fontId="2" fillId="0" borderId="0" xfId="10" applyNumberFormat="1" applyFont="1" applyFill="1" applyAlignment="1">
      <alignment vertical="top"/>
    </xf>
    <xf numFmtId="0" fontId="21" fillId="0" borderId="0" xfId="10" applyFont="1" applyFill="1" applyAlignment="1">
      <alignment vertical="top"/>
    </xf>
    <xf numFmtId="165" fontId="8" fillId="0" borderId="0" xfId="1" applyNumberFormat="1" applyFont="1" applyFill="1" applyAlignment="1">
      <alignment vertical="top"/>
    </xf>
    <xf numFmtId="0" fontId="2" fillId="0" borderId="0" xfId="10" applyFont="1" applyFill="1" applyAlignment="1">
      <alignment horizontal="center" vertical="top"/>
    </xf>
    <xf numFmtId="41" fontId="12" fillId="0" borderId="4" xfId="2" applyNumberFormat="1" applyFont="1" applyFill="1" applyBorder="1" applyAlignment="1">
      <alignment horizontal="left" vertical="top"/>
    </xf>
    <xf numFmtId="41" fontId="12" fillId="0" borderId="11" xfId="2" applyNumberFormat="1" applyFont="1" applyFill="1" applyBorder="1" applyAlignment="1">
      <alignment horizontal="right" vertical="top"/>
    </xf>
    <xf numFmtId="0" fontId="12" fillId="0" borderId="4" xfId="2" applyFont="1" applyFill="1" applyBorder="1" applyAlignment="1">
      <alignment horizontal="center" vertical="top" wrapText="1"/>
    </xf>
    <xf numFmtId="0" fontId="10" fillId="0" borderId="4" xfId="2" applyFont="1" applyFill="1" applyBorder="1" applyAlignment="1">
      <alignment horizontal="left" vertical="top" wrapText="1"/>
    </xf>
    <xf numFmtId="41" fontId="2" fillId="0" borderId="0" xfId="2" applyNumberFormat="1" applyFont="1" applyFill="1" applyAlignment="1">
      <alignment vertical="top"/>
    </xf>
    <xf numFmtId="41" fontId="10" fillId="0" borderId="11" xfId="2" applyNumberFormat="1" applyFont="1" applyFill="1" applyBorder="1" applyAlignment="1">
      <alignment horizontal="right" vertical="top"/>
    </xf>
    <xf numFmtId="0" fontId="10" fillId="0" borderId="4" xfId="2" applyFont="1" applyFill="1" applyBorder="1" applyAlignment="1">
      <alignment horizontal="right" vertical="top" wrapText="1"/>
    </xf>
    <xf numFmtId="0" fontId="14" fillId="0" borderId="4" xfId="2" applyFont="1" applyFill="1" applyBorder="1" applyAlignment="1">
      <alignment vertical="top"/>
    </xf>
    <xf numFmtId="0" fontId="10" fillId="0" borderId="4" xfId="2" applyFont="1" applyFill="1" applyBorder="1" applyAlignment="1">
      <alignment horizontal="left" vertical="top"/>
    </xf>
    <xf numFmtId="0" fontId="10" fillId="0" borderId="11" xfId="2" applyFont="1" applyFill="1" applyBorder="1" applyAlignment="1">
      <alignment horizontal="right" vertical="top"/>
    </xf>
    <xf numFmtId="0" fontId="10" fillId="0" borderId="4" xfId="2" applyFont="1" applyFill="1" applyBorder="1" applyAlignment="1">
      <alignment horizontal="right" vertical="top"/>
    </xf>
    <xf numFmtId="0" fontId="12" fillId="0" borderId="4" xfId="9" applyFont="1" applyFill="1" applyBorder="1" applyAlignment="1">
      <alignment vertical="top" wrapText="1"/>
    </xf>
    <xf numFmtId="41" fontId="14" fillId="0" borderId="4" xfId="2" applyNumberFormat="1" applyFont="1" applyFill="1" applyBorder="1" applyAlignment="1">
      <alignment vertical="top"/>
    </xf>
    <xf numFmtId="0" fontId="10" fillId="0" borderId="4" xfId="9" applyFont="1" applyFill="1" applyBorder="1" applyAlignment="1">
      <alignment horizontal="center" vertical="top"/>
    </xf>
    <xf numFmtId="0" fontId="10" fillId="0" borderId="4" xfId="9" applyFont="1" applyFill="1" applyBorder="1" applyAlignment="1">
      <alignment vertical="top" wrapText="1"/>
    </xf>
    <xf numFmtId="0" fontId="10" fillId="0" borderId="4" xfId="9" applyNumberFormat="1" applyFont="1" applyFill="1" applyBorder="1" applyAlignment="1">
      <alignment horizontal="left" vertical="top" wrapText="1"/>
    </xf>
    <xf numFmtId="0" fontId="23" fillId="0" borderId="4" xfId="9" applyNumberFormat="1" applyFont="1" applyFill="1" applyBorder="1" applyAlignment="1">
      <alignment horizontal="center" vertical="top" wrapText="1"/>
    </xf>
    <xf numFmtId="0" fontId="12" fillId="0" borderId="4" xfId="9" quotePrefix="1" applyNumberFormat="1" applyFont="1" applyFill="1" applyBorder="1" applyAlignment="1">
      <alignment horizontal="center" vertical="top" wrapText="1"/>
    </xf>
    <xf numFmtId="0" fontId="10" fillId="0" borderId="4" xfId="9" quotePrefix="1" applyNumberFormat="1" applyFont="1" applyFill="1" applyBorder="1" applyAlignment="1">
      <alignment horizontal="center" vertical="top" wrapText="1"/>
    </xf>
    <xf numFmtId="0" fontId="12" fillId="0" borderId="4" xfId="9" applyNumberFormat="1" applyFont="1" applyFill="1" applyBorder="1" applyAlignment="1">
      <alignment horizontal="left" vertical="top" wrapText="1"/>
    </xf>
    <xf numFmtId="0" fontId="4" fillId="0" borderId="4" xfId="2" applyFont="1" applyFill="1" applyBorder="1" applyAlignment="1">
      <alignment vertical="top"/>
    </xf>
    <xf numFmtId="0" fontId="3" fillId="0" borderId="4" xfId="2" applyFont="1" applyFill="1" applyBorder="1" applyAlignment="1">
      <alignment horizontal="center" vertical="top"/>
    </xf>
    <xf numFmtId="41" fontId="3" fillId="0" borderId="4" xfId="2" applyNumberFormat="1" applyFont="1" applyFill="1" applyBorder="1" applyAlignment="1">
      <alignment horizontal="left" vertical="top"/>
    </xf>
    <xf numFmtId="41" fontId="3" fillId="0" borderId="11" xfId="2" applyNumberFormat="1" applyFont="1" applyFill="1" applyBorder="1" applyAlignment="1">
      <alignment vertical="top"/>
    </xf>
    <xf numFmtId="41" fontId="3" fillId="0" borderId="4" xfId="2" applyNumberFormat="1" applyFont="1" applyFill="1" applyBorder="1" applyAlignment="1">
      <alignment vertical="top"/>
    </xf>
    <xf numFmtId="41" fontId="4" fillId="0" borderId="4" xfId="2" applyNumberFormat="1" applyFont="1" applyFill="1" applyBorder="1" applyAlignment="1">
      <alignment vertical="top"/>
    </xf>
    <xf numFmtId="41" fontId="9" fillId="0" borderId="11" xfId="2" applyNumberFormat="1" applyFont="1" applyFill="1" applyBorder="1" applyAlignment="1">
      <alignment horizontal="right" vertical="top"/>
    </xf>
    <xf numFmtId="0" fontId="9" fillId="0" borderId="4" xfId="2" applyFont="1" applyFill="1" applyBorder="1" applyAlignment="1">
      <alignment horizontal="right" vertical="top"/>
    </xf>
    <xf numFmtId="0" fontId="2" fillId="0" borderId="0" xfId="2" applyFont="1" applyFill="1" applyAlignment="1">
      <alignment horizontal="left" vertical="top"/>
    </xf>
    <xf numFmtId="41" fontId="4" fillId="0" borderId="4" xfId="2" applyNumberFormat="1" applyFont="1" applyFill="1" applyBorder="1" applyAlignment="1">
      <alignment horizontal="right" vertical="top"/>
    </xf>
    <xf numFmtId="0" fontId="2" fillId="0" borderId="0" xfId="0" applyFont="1" applyFill="1" applyAlignment="1">
      <alignment horizontal="left" vertical="top"/>
    </xf>
    <xf numFmtId="0" fontId="21" fillId="0" borderId="0" xfId="0" applyFont="1" applyFill="1" applyAlignment="1">
      <alignment vertical="top"/>
    </xf>
    <xf numFmtId="0" fontId="2" fillId="0" borderId="0" xfId="10" applyFont="1" applyFill="1" applyAlignment="1">
      <alignment horizontal="center" vertical="top"/>
    </xf>
    <xf numFmtId="0" fontId="2" fillId="0" borderId="0" xfId="10" applyFont="1" applyFill="1" applyAlignment="1">
      <alignment horizontal="left" vertical="top"/>
    </xf>
    <xf numFmtId="0" fontId="12" fillId="0" borderId="11" xfId="9" applyFont="1" applyFill="1" applyBorder="1" applyAlignment="1">
      <alignment horizontal="right" vertical="top" wrapText="1"/>
    </xf>
    <xf numFmtId="0" fontId="12" fillId="0" borderId="14" xfId="9" applyFont="1" applyFill="1" applyBorder="1" applyAlignment="1">
      <alignment horizontal="right" vertical="top" wrapText="1"/>
    </xf>
    <xf numFmtId="0" fontId="9" fillId="0" borderId="4" xfId="2" quotePrefix="1" applyFont="1" applyFill="1" applyBorder="1" applyAlignment="1">
      <alignment horizontal="center" vertical="top" wrapText="1"/>
    </xf>
    <xf numFmtId="0" fontId="8" fillId="0" borderId="4" xfId="2" applyFont="1" applyFill="1" applyBorder="1" applyAlignment="1">
      <alignment horizontal="center" vertical="top" wrapText="1"/>
    </xf>
    <xf numFmtId="41" fontId="14" fillId="4" borderId="0" xfId="0" applyNumberFormat="1" applyFont="1" applyFill="1" applyAlignment="1">
      <alignment vertical="top"/>
    </xf>
    <xf numFmtId="0" fontId="2" fillId="0" borderId="0" xfId="2" applyFont="1" applyFill="1" applyAlignment="1">
      <alignment horizontal="center" vertical="top"/>
    </xf>
    <xf numFmtId="0" fontId="2" fillId="0" borderId="0" xfId="2" applyFont="1" applyFill="1" applyAlignment="1">
      <alignment horizontal="center" vertical="top" wrapText="1"/>
    </xf>
    <xf numFmtId="0" fontId="7" fillId="0" borderId="1" xfId="2" applyFont="1" applyFill="1" applyBorder="1" applyAlignment="1">
      <alignment horizontal="center" vertical="center"/>
    </xf>
    <xf numFmtId="0" fontId="7" fillId="0" borderId="5" xfId="2" applyFont="1" applyFill="1" applyBorder="1" applyAlignment="1">
      <alignment horizontal="center" vertical="center"/>
    </xf>
    <xf numFmtId="0" fontId="7" fillId="0" borderId="10" xfId="2" applyFont="1" applyFill="1" applyBorder="1" applyAlignment="1">
      <alignment horizontal="center" vertical="center"/>
    </xf>
    <xf numFmtId="0" fontId="3" fillId="0" borderId="2" xfId="2" applyFont="1" applyFill="1" applyBorder="1" applyAlignment="1">
      <alignment horizontal="center" vertical="center" wrapText="1"/>
    </xf>
    <xf numFmtId="0" fontId="3" fillId="0" borderId="3" xfId="2" applyFont="1" applyFill="1" applyBorder="1" applyAlignment="1">
      <alignment horizontal="center" vertical="center" wrapText="1"/>
    </xf>
    <xf numFmtId="0" fontId="3" fillId="0" borderId="6" xfId="2" applyFont="1" applyFill="1" applyBorder="1" applyAlignment="1">
      <alignment horizontal="center" vertical="center" wrapText="1"/>
    </xf>
    <xf numFmtId="0" fontId="3" fillId="0" borderId="7" xfId="2" applyFont="1" applyFill="1" applyBorder="1" applyAlignment="1">
      <alignment horizontal="center" vertical="center" wrapText="1"/>
    </xf>
    <xf numFmtId="0" fontId="3" fillId="0" borderId="8" xfId="2" applyFont="1" applyFill="1" applyBorder="1" applyAlignment="1">
      <alignment horizontal="center" vertical="center" wrapText="1"/>
    </xf>
    <xf numFmtId="0" fontId="3" fillId="0" borderId="9" xfId="2" applyFont="1" applyFill="1" applyBorder="1" applyAlignment="1">
      <alignment horizontal="center" vertical="center" wrapText="1"/>
    </xf>
    <xf numFmtId="0" fontId="3" fillId="0" borderId="1" xfId="2" applyFont="1" applyFill="1" applyBorder="1" applyAlignment="1">
      <alignment horizontal="center" vertical="center" wrapText="1"/>
    </xf>
    <xf numFmtId="0" fontId="3" fillId="0" borderId="5" xfId="2" applyFont="1" applyFill="1" applyBorder="1" applyAlignment="1">
      <alignment horizontal="center" vertical="center" wrapText="1"/>
    </xf>
    <xf numFmtId="0" fontId="3" fillId="0" borderId="10" xfId="2" applyFont="1" applyFill="1" applyBorder="1" applyAlignment="1">
      <alignment horizontal="center" vertical="center" wrapText="1"/>
    </xf>
    <xf numFmtId="0" fontId="8" fillId="0" borderId="4" xfId="2" applyFont="1" applyFill="1" applyBorder="1" applyAlignment="1">
      <alignment horizontal="center" vertical="top" wrapText="1"/>
    </xf>
    <xf numFmtId="0" fontId="9" fillId="0" borderId="4" xfId="2" quotePrefix="1" applyFont="1" applyFill="1" applyBorder="1" applyAlignment="1">
      <alignment horizontal="center" vertical="top" wrapText="1"/>
    </xf>
    <xf numFmtId="0" fontId="9" fillId="0" borderId="11" xfId="2" quotePrefix="1" applyFont="1" applyFill="1" applyBorder="1" applyAlignment="1">
      <alignment horizontal="center" vertical="top" wrapText="1"/>
    </xf>
    <xf numFmtId="0" fontId="9" fillId="0" borderId="12" xfId="2" quotePrefix="1" applyFont="1" applyFill="1" applyBorder="1" applyAlignment="1">
      <alignment horizontal="center" vertical="top" wrapText="1"/>
    </xf>
    <xf numFmtId="0" fontId="9" fillId="0" borderId="4" xfId="2" applyFont="1" applyFill="1" applyBorder="1" applyAlignment="1">
      <alignment horizontal="center" vertical="top" wrapText="1"/>
    </xf>
    <xf numFmtId="0" fontId="8" fillId="0" borderId="2" xfId="2" applyFont="1" applyFill="1" applyBorder="1" applyAlignment="1">
      <alignment horizontal="center" vertical="top" wrapText="1"/>
    </xf>
    <xf numFmtId="0" fontId="8" fillId="0" borderId="3" xfId="2" applyFont="1" applyFill="1" applyBorder="1" applyAlignment="1">
      <alignment horizontal="center" vertical="top" wrapText="1"/>
    </xf>
    <xf numFmtId="0" fontId="8" fillId="0" borderId="8" xfId="2" applyFont="1" applyFill="1" applyBorder="1" applyAlignment="1">
      <alignment horizontal="center" vertical="top" wrapText="1"/>
    </xf>
    <xf numFmtId="0" fontId="8" fillId="0" borderId="9" xfId="2" applyFont="1" applyFill="1" applyBorder="1" applyAlignment="1">
      <alignment horizontal="center" vertical="top" wrapText="1"/>
    </xf>
    <xf numFmtId="0" fontId="14" fillId="0" borderId="11" xfId="2" applyFont="1" applyFill="1" applyBorder="1" applyAlignment="1">
      <alignment horizontal="left" vertical="top" wrapText="1"/>
    </xf>
    <xf numFmtId="0" fontId="14" fillId="0" borderId="14" xfId="2" applyFont="1" applyFill="1" applyBorder="1" applyAlignment="1">
      <alignment horizontal="left" vertical="top" wrapText="1"/>
    </xf>
    <xf numFmtId="0" fontId="9" fillId="0" borderId="11" xfId="2" applyFont="1" applyFill="1" applyBorder="1" applyAlignment="1">
      <alignment horizontal="center" vertical="top" wrapText="1"/>
    </xf>
    <xf numFmtId="0" fontId="2" fillId="0" borderId="11" xfId="2" applyFont="1" applyFill="1" applyBorder="1" applyAlignment="1">
      <alignment horizontal="left" vertical="top"/>
    </xf>
    <xf numFmtId="0" fontId="2" fillId="0" borderId="14" xfId="2" applyFont="1" applyFill="1" applyBorder="1" applyAlignment="1">
      <alignment horizontal="left" vertical="top"/>
    </xf>
    <xf numFmtId="0" fontId="2" fillId="0" borderId="12" xfId="2" applyFont="1" applyFill="1" applyBorder="1" applyAlignment="1">
      <alignment horizontal="left" vertical="top"/>
    </xf>
    <xf numFmtId="0" fontId="12" fillId="0" borderId="11" xfId="9" applyNumberFormat="1" applyFont="1" applyFill="1" applyBorder="1" applyAlignment="1">
      <alignment horizontal="center" vertical="center" wrapText="1"/>
    </xf>
    <xf numFmtId="0" fontId="12" fillId="0" borderId="14" xfId="9" applyNumberFormat="1" applyFont="1" applyFill="1" applyBorder="1" applyAlignment="1">
      <alignment horizontal="center" vertical="center" wrapText="1"/>
    </xf>
    <xf numFmtId="0" fontId="12" fillId="0" borderId="11" xfId="9" applyFont="1" applyFill="1" applyBorder="1" applyAlignment="1">
      <alignment horizontal="right" vertical="top" wrapText="1"/>
    </xf>
    <xf numFmtId="0" fontId="12" fillId="0" borderId="14" xfId="9" applyFont="1" applyFill="1" applyBorder="1" applyAlignment="1">
      <alignment horizontal="right" vertical="top" wrapText="1"/>
    </xf>
    <xf numFmtId="0" fontId="12" fillId="0" borderId="12" xfId="9" applyFont="1" applyFill="1" applyBorder="1" applyAlignment="1">
      <alignment horizontal="right" vertical="top" wrapText="1"/>
    </xf>
    <xf numFmtId="0" fontId="2" fillId="0" borderId="0" xfId="10" applyFont="1" applyFill="1" applyAlignment="1">
      <alignment horizontal="center" vertical="top"/>
    </xf>
    <xf numFmtId="0" fontId="9" fillId="0" borderId="4" xfId="2" applyFont="1" applyFill="1" applyBorder="1" applyAlignment="1">
      <alignment horizontal="left" vertical="top" wrapText="1"/>
    </xf>
    <xf numFmtId="0" fontId="2" fillId="0" borderId="0" xfId="10" applyFont="1" applyFill="1" applyAlignment="1">
      <alignment horizontal="left" vertical="top"/>
    </xf>
    <xf numFmtId="0" fontId="22" fillId="0" borderId="0" xfId="10" applyFont="1" applyFill="1" applyAlignment="1">
      <alignment horizontal="left" vertical="top"/>
    </xf>
  </cellXfs>
  <cellStyles count="11">
    <cellStyle name="Comma" xfId="1" builtinId="3"/>
    <cellStyle name="Comma [0] 2" xfId="4" xr:uid="{00000000-0005-0000-0000-000001000000}"/>
    <cellStyle name="Comma [0] 2 2" xfId="5" xr:uid="{00000000-0005-0000-0000-000002000000}"/>
    <cellStyle name="Normal" xfId="0" builtinId="0"/>
    <cellStyle name="Normal 11 2 2" xfId="7" xr:uid="{00000000-0005-0000-0000-000004000000}"/>
    <cellStyle name="Normal 2" xfId="10" xr:uid="{00000000-0005-0000-0000-000005000000}"/>
    <cellStyle name="Normal 2 2" xfId="2" xr:uid="{00000000-0005-0000-0000-000006000000}"/>
    <cellStyle name="Normal 2 2 2" xfId="9" xr:uid="{00000000-0005-0000-0000-000007000000}"/>
    <cellStyle name="Normal 2 25" xfId="3" xr:uid="{00000000-0005-0000-0000-000008000000}"/>
    <cellStyle name="Normal 3 2 2 2" xfId="8" xr:uid="{00000000-0005-0000-0000-000009000000}"/>
    <cellStyle name="Percent 2 2"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ALISA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apr"/>
      <sheetName val="MEI"/>
      <sheetName val="juni"/>
      <sheetName val="juli"/>
      <sheetName val="agt"/>
      <sheetName val="sept"/>
      <sheetName val="okt"/>
      <sheetName val="nov"/>
      <sheetName val="de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O362"/>
  <sheetViews>
    <sheetView zoomScale="110" zoomScaleNormal="110" zoomScaleSheetLayoutView="110" zoomScalePageLayoutView="40" workbookViewId="0">
      <pane xSplit="5" ySplit="9" topLeftCell="F53" activePane="bottomRight" state="frozen"/>
      <selection pane="topRight" activeCell="F1" sqref="F1"/>
      <selection pane="bottomLeft" activeCell="A10" sqref="A10"/>
      <selection pane="bottomRight" activeCell="M54" sqref="M54"/>
    </sheetView>
  </sheetViews>
  <sheetFormatPr defaultRowHeight="16.5" x14ac:dyDescent="0.25"/>
  <cols>
    <col min="1" max="1" width="2.42578125" style="1" customWidth="1"/>
    <col min="2" max="2" width="4.85546875" style="1" customWidth="1"/>
    <col min="3" max="3" width="17.5703125" style="1" customWidth="1"/>
    <col min="4" max="4" width="17" style="1" customWidth="1"/>
    <col min="5" max="5" width="18.5703125" style="1" customWidth="1"/>
    <col min="6" max="6" width="7.140625" style="1" customWidth="1"/>
    <col min="7" max="7" width="13.85546875" style="1" customWidth="1"/>
    <col min="8" max="8" width="8.28515625" style="1" customWidth="1"/>
    <col min="9" max="9" width="14.42578125" style="1" customWidth="1"/>
    <col min="10" max="10" width="6.7109375" style="236" customWidth="1"/>
    <col min="11" max="11" width="16.140625" style="1" customWidth="1"/>
    <col min="12" max="12" width="7" style="1" customWidth="1"/>
    <col min="13" max="13" width="14.7109375" style="1" customWidth="1"/>
    <col min="14" max="14" width="18.140625" style="1" customWidth="1"/>
    <col min="15" max="15" width="7.28515625" style="1" customWidth="1"/>
    <col min="16" max="16" width="14.28515625" style="1" customWidth="1"/>
    <col min="17" max="17" width="18" style="1" customWidth="1"/>
    <col min="18" max="18" width="7.28515625" style="1" customWidth="1"/>
    <col min="19" max="19" width="13.140625" style="1" customWidth="1"/>
    <col min="20" max="20" width="20.85546875" style="1" customWidth="1"/>
    <col min="21" max="21" width="9.140625" style="1" customWidth="1"/>
    <col min="22" max="22" width="15.140625" style="1" customWidth="1"/>
    <col min="23" max="23" width="24" style="237" customWidth="1"/>
    <col min="24" max="24" width="8.5703125" style="1" customWidth="1"/>
    <col min="25" max="25" width="15" style="1" customWidth="1"/>
    <col min="26" max="26" width="9.85546875" style="1" customWidth="1"/>
    <col min="27" max="27" width="8.85546875" style="1" customWidth="1"/>
    <col min="28" max="28" width="7.5703125" style="1" hidden="1" customWidth="1"/>
    <col min="29" max="29" width="15.42578125" style="1" hidden="1" customWidth="1"/>
    <col min="30" max="30" width="7.42578125" style="1" hidden="1" customWidth="1"/>
    <col min="31" max="31" width="8" style="1" hidden="1" customWidth="1"/>
    <col min="32" max="32" width="7.140625" style="1" hidden="1" customWidth="1"/>
    <col min="33" max="33" width="36.140625" style="1" customWidth="1"/>
    <col min="34" max="35" width="9.140625" style="1"/>
    <col min="36" max="36" width="16.85546875" style="1" bestFit="1" customWidth="1"/>
    <col min="37" max="16384" width="9.140625" style="1"/>
  </cols>
  <sheetData>
    <row r="1" spans="1:33" x14ac:dyDescent="0.25">
      <c r="A1" s="245" t="s">
        <v>0</v>
      </c>
      <c r="B1" s="245"/>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245"/>
      <c r="AD1" s="245"/>
      <c r="AE1" s="245"/>
      <c r="AF1" s="245"/>
      <c r="AG1" s="245"/>
    </row>
    <row r="2" spans="1:33" x14ac:dyDescent="0.25">
      <c r="A2" s="246" t="s">
        <v>1</v>
      </c>
      <c r="B2" s="246"/>
      <c r="C2" s="246"/>
      <c r="D2" s="246"/>
      <c r="E2" s="246"/>
      <c r="F2" s="246"/>
      <c r="G2" s="246"/>
      <c r="H2" s="246"/>
      <c r="I2" s="246"/>
      <c r="J2" s="246"/>
      <c r="K2" s="246"/>
      <c r="L2" s="246"/>
      <c r="M2" s="246"/>
      <c r="N2" s="246"/>
      <c r="O2" s="246"/>
      <c r="P2" s="246"/>
      <c r="Q2" s="246"/>
      <c r="R2" s="246"/>
      <c r="S2" s="246"/>
      <c r="T2" s="246"/>
      <c r="U2" s="246"/>
      <c r="V2" s="246"/>
      <c r="W2" s="246"/>
      <c r="X2" s="246"/>
      <c r="Y2" s="246"/>
      <c r="Z2" s="246"/>
      <c r="AA2" s="246"/>
      <c r="AB2" s="246"/>
      <c r="AC2" s="246"/>
      <c r="AD2" s="246"/>
      <c r="AE2" s="246"/>
      <c r="AF2" s="246"/>
      <c r="AG2" s="246"/>
    </row>
    <row r="3" spans="1:33" x14ac:dyDescent="0.25">
      <c r="A3" s="245" t="s">
        <v>349</v>
      </c>
      <c r="B3" s="245"/>
      <c r="C3" s="245"/>
      <c r="D3" s="245"/>
      <c r="E3" s="245"/>
      <c r="F3" s="245"/>
      <c r="G3" s="245"/>
      <c r="H3" s="245"/>
      <c r="I3" s="245"/>
      <c r="J3" s="245"/>
      <c r="K3" s="245"/>
      <c r="L3" s="245"/>
      <c r="M3" s="245"/>
      <c r="N3" s="245"/>
      <c r="O3" s="245"/>
      <c r="P3" s="245"/>
      <c r="Q3" s="245"/>
      <c r="R3" s="245"/>
      <c r="S3" s="245"/>
      <c r="T3" s="245"/>
      <c r="U3" s="245"/>
      <c r="V3" s="245"/>
      <c r="W3" s="245"/>
      <c r="X3" s="245"/>
      <c r="Y3" s="245"/>
      <c r="Z3" s="245"/>
      <c r="AA3" s="245"/>
      <c r="AB3" s="245"/>
      <c r="AC3" s="245"/>
      <c r="AD3" s="245"/>
      <c r="AE3" s="245"/>
      <c r="AF3" s="245"/>
      <c r="AG3" s="245"/>
    </row>
    <row r="4" spans="1:33" x14ac:dyDescent="0.25">
      <c r="A4" s="2"/>
      <c r="B4" s="2"/>
      <c r="C4" s="2"/>
      <c r="D4" s="2"/>
      <c r="E4" s="3"/>
      <c r="F4" s="4"/>
      <c r="G4" s="3"/>
      <c r="H4" s="3"/>
      <c r="I4" s="3"/>
      <c r="J4" s="4"/>
      <c r="K4" s="5"/>
      <c r="L4" s="3"/>
      <c r="M4" s="3"/>
      <c r="N4" s="3"/>
      <c r="O4" s="3"/>
      <c r="P4" s="6"/>
      <c r="Q4" s="7"/>
      <c r="R4" s="3"/>
      <c r="S4" s="3"/>
      <c r="T4" s="8"/>
      <c r="U4" s="3"/>
      <c r="V4" s="3"/>
      <c r="W4" s="9"/>
      <c r="X4" s="4"/>
      <c r="Y4" s="10"/>
      <c r="Z4" s="10"/>
      <c r="AA4" s="10"/>
      <c r="AB4" s="3"/>
      <c r="AC4" s="10"/>
      <c r="AD4" s="3"/>
      <c r="AE4" s="3"/>
      <c r="AF4" s="3"/>
      <c r="AG4" s="3"/>
    </row>
    <row r="5" spans="1:33" x14ac:dyDescent="0.25">
      <c r="A5" s="2"/>
      <c r="B5" s="11"/>
      <c r="C5" s="11"/>
      <c r="D5" s="11"/>
      <c r="E5" s="11"/>
      <c r="F5" s="12"/>
      <c r="G5" s="11"/>
      <c r="H5" s="11"/>
      <c r="I5" s="11"/>
      <c r="J5" s="12"/>
      <c r="K5" s="11"/>
      <c r="L5" s="11"/>
      <c r="M5" s="11"/>
      <c r="N5" s="13"/>
      <c r="O5" s="11"/>
      <c r="P5" s="11"/>
      <c r="Q5" s="11"/>
      <c r="R5" s="11"/>
      <c r="S5" s="11"/>
      <c r="T5" s="11"/>
      <c r="U5" s="11"/>
      <c r="V5" s="11"/>
      <c r="W5" s="14"/>
      <c r="X5" s="12"/>
      <c r="Y5" s="15"/>
      <c r="Z5" s="16"/>
      <c r="AA5" s="15"/>
      <c r="AB5" s="11"/>
      <c r="AC5" s="16"/>
      <c r="AD5" s="11"/>
      <c r="AE5" s="11"/>
      <c r="AF5" s="11"/>
      <c r="AG5" s="17"/>
    </row>
    <row r="6" spans="1:33" x14ac:dyDescent="0.25">
      <c r="A6" s="247" t="s">
        <v>2</v>
      </c>
      <c r="B6" s="250" t="s">
        <v>3</v>
      </c>
      <c r="C6" s="251"/>
      <c r="D6" s="256" t="s">
        <v>4</v>
      </c>
      <c r="E6" s="256" t="s">
        <v>5</v>
      </c>
      <c r="F6" s="259" t="s">
        <v>6</v>
      </c>
      <c r="G6" s="259"/>
      <c r="H6" s="259" t="s">
        <v>7</v>
      </c>
      <c r="I6" s="259"/>
      <c r="J6" s="259" t="s">
        <v>8</v>
      </c>
      <c r="K6" s="259"/>
      <c r="L6" s="259" t="s">
        <v>9</v>
      </c>
      <c r="M6" s="259"/>
      <c r="N6" s="259"/>
      <c r="O6" s="259"/>
      <c r="P6" s="259"/>
      <c r="Q6" s="259"/>
      <c r="R6" s="259"/>
      <c r="S6" s="259"/>
      <c r="T6" s="259"/>
      <c r="U6" s="259"/>
      <c r="V6" s="259"/>
      <c r="W6" s="18"/>
      <c r="X6" s="259" t="s">
        <v>10</v>
      </c>
      <c r="Y6" s="259"/>
      <c r="Z6" s="264" t="s">
        <v>11</v>
      </c>
      <c r="AA6" s="265"/>
      <c r="AB6" s="259" t="s">
        <v>12</v>
      </c>
      <c r="AC6" s="259"/>
      <c r="AD6" s="259" t="s">
        <v>13</v>
      </c>
      <c r="AE6" s="259"/>
      <c r="AF6" s="259" t="s">
        <v>14</v>
      </c>
      <c r="AG6" s="259" t="s">
        <v>15</v>
      </c>
    </row>
    <row r="7" spans="1:33" ht="45.75" customHeight="1" x14ac:dyDescent="0.25">
      <c r="A7" s="248"/>
      <c r="B7" s="252"/>
      <c r="C7" s="253"/>
      <c r="D7" s="257"/>
      <c r="E7" s="257"/>
      <c r="F7" s="259"/>
      <c r="G7" s="259"/>
      <c r="H7" s="259"/>
      <c r="I7" s="259"/>
      <c r="J7" s="259"/>
      <c r="K7" s="259"/>
      <c r="L7" s="259" t="s">
        <v>16</v>
      </c>
      <c r="M7" s="259"/>
      <c r="N7" s="18" t="s">
        <v>17</v>
      </c>
      <c r="O7" s="259" t="s">
        <v>18</v>
      </c>
      <c r="P7" s="259"/>
      <c r="Q7" s="18" t="s">
        <v>17</v>
      </c>
      <c r="R7" s="259" t="s">
        <v>19</v>
      </c>
      <c r="S7" s="259"/>
      <c r="T7" s="18" t="s">
        <v>17</v>
      </c>
      <c r="U7" s="259" t="s">
        <v>20</v>
      </c>
      <c r="V7" s="259"/>
      <c r="W7" s="18" t="s">
        <v>17</v>
      </c>
      <c r="X7" s="259"/>
      <c r="Y7" s="259"/>
      <c r="Z7" s="266"/>
      <c r="AA7" s="267"/>
      <c r="AB7" s="259"/>
      <c r="AC7" s="259"/>
      <c r="AD7" s="259"/>
      <c r="AE7" s="259"/>
      <c r="AF7" s="259"/>
      <c r="AG7" s="259"/>
    </row>
    <row r="8" spans="1:33" ht="23.25" customHeight="1" x14ac:dyDescent="0.25">
      <c r="A8" s="249"/>
      <c r="B8" s="254"/>
      <c r="C8" s="255"/>
      <c r="D8" s="258"/>
      <c r="E8" s="258"/>
      <c r="F8" s="19" t="s">
        <v>21</v>
      </c>
      <c r="G8" s="20" t="s">
        <v>22</v>
      </c>
      <c r="H8" s="20" t="s">
        <v>21</v>
      </c>
      <c r="I8" s="20" t="s">
        <v>22</v>
      </c>
      <c r="J8" s="19" t="s">
        <v>21</v>
      </c>
      <c r="K8" s="20" t="s">
        <v>22</v>
      </c>
      <c r="L8" s="20" t="s">
        <v>21</v>
      </c>
      <c r="M8" s="20" t="s">
        <v>22</v>
      </c>
      <c r="N8" s="20"/>
      <c r="O8" s="20" t="s">
        <v>21</v>
      </c>
      <c r="P8" s="20" t="s">
        <v>22</v>
      </c>
      <c r="Q8" s="20"/>
      <c r="R8" s="20" t="s">
        <v>21</v>
      </c>
      <c r="S8" s="20" t="s">
        <v>22</v>
      </c>
      <c r="T8" s="20"/>
      <c r="U8" s="20" t="s">
        <v>21</v>
      </c>
      <c r="V8" s="20" t="s">
        <v>22</v>
      </c>
      <c r="W8" s="21"/>
      <c r="X8" s="19" t="s">
        <v>21</v>
      </c>
      <c r="Y8" s="20" t="s">
        <v>22</v>
      </c>
      <c r="Z8" s="20" t="s">
        <v>21</v>
      </c>
      <c r="AA8" s="20" t="s">
        <v>22</v>
      </c>
      <c r="AB8" s="20" t="s">
        <v>21</v>
      </c>
      <c r="AC8" s="20" t="s">
        <v>22</v>
      </c>
      <c r="AD8" s="20" t="s">
        <v>21</v>
      </c>
      <c r="AE8" s="20" t="s">
        <v>22</v>
      </c>
      <c r="AF8" s="22"/>
      <c r="AG8" s="22"/>
    </row>
    <row r="9" spans="1:33" ht="23.25" customHeight="1" x14ac:dyDescent="0.25">
      <c r="A9" s="23">
        <v>1</v>
      </c>
      <c r="B9" s="24"/>
      <c r="C9" s="24">
        <v>3</v>
      </c>
      <c r="D9" s="24"/>
      <c r="E9" s="24">
        <v>4</v>
      </c>
      <c r="F9" s="260">
        <v>5</v>
      </c>
      <c r="G9" s="260"/>
      <c r="H9" s="261">
        <v>6</v>
      </c>
      <c r="I9" s="262"/>
      <c r="J9" s="260">
        <v>7</v>
      </c>
      <c r="K9" s="260"/>
      <c r="L9" s="260">
        <v>8</v>
      </c>
      <c r="M9" s="260"/>
      <c r="N9" s="24"/>
      <c r="O9" s="260">
        <v>9</v>
      </c>
      <c r="P9" s="260"/>
      <c r="Q9" s="24"/>
      <c r="R9" s="260">
        <v>10</v>
      </c>
      <c r="S9" s="260"/>
      <c r="T9" s="24"/>
      <c r="U9" s="260">
        <v>11</v>
      </c>
      <c r="V9" s="260"/>
      <c r="W9" s="25"/>
      <c r="X9" s="263" t="s">
        <v>23</v>
      </c>
      <c r="Y9" s="260"/>
      <c r="Z9" s="270" t="s">
        <v>24</v>
      </c>
      <c r="AA9" s="262"/>
      <c r="AB9" s="263" t="s">
        <v>25</v>
      </c>
      <c r="AC9" s="260"/>
      <c r="AD9" s="263" t="s">
        <v>26</v>
      </c>
      <c r="AE9" s="260"/>
      <c r="AF9" s="24">
        <v>16</v>
      </c>
      <c r="AG9" s="24">
        <v>17</v>
      </c>
    </row>
    <row r="10" spans="1:33" ht="48" customHeight="1" x14ac:dyDescent="0.25">
      <c r="A10" s="23"/>
      <c r="B10" s="26"/>
      <c r="C10" s="27" t="s">
        <v>27</v>
      </c>
      <c r="D10" s="28" t="s">
        <v>28</v>
      </c>
      <c r="E10" s="29" t="s">
        <v>29</v>
      </c>
      <c r="F10" s="30">
        <v>92.31</v>
      </c>
      <c r="G10" s="31">
        <v>8825000000</v>
      </c>
      <c r="H10" s="32" t="s">
        <v>30</v>
      </c>
      <c r="I10" s="33"/>
      <c r="J10" s="34">
        <v>3</v>
      </c>
      <c r="K10" s="33">
        <f>K12+K15+K17+K18+K19+K21+K23+K24+K26+K28+K30+K32+K33+K34+K35+K36+K37+K40+K41+K43+K44+K45</f>
        <v>13026091000</v>
      </c>
      <c r="L10" s="35"/>
      <c r="M10" s="36"/>
      <c r="N10" s="36"/>
      <c r="O10" s="35"/>
      <c r="P10" s="37"/>
      <c r="Q10" s="36"/>
      <c r="R10" s="35"/>
      <c r="S10" s="36"/>
      <c r="T10" s="36"/>
      <c r="U10" s="35"/>
      <c r="V10" s="36"/>
      <c r="W10" s="38"/>
      <c r="X10" s="39"/>
      <c r="Y10" s="40"/>
      <c r="Z10" s="41">
        <f>X10/J10*100</f>
        <v>0</v>
      </c>
      <c r="AA10" s="42"/>
      <c r="AB10" s="42"/>
      <c r="AC10" s="43"/>
      <c r="AD10" s="44"/>
      <c r="AE10" s="45"/>
      <c r="AF10" s="46" t="s">
        <v>31</v>
      </c>
      <c r="AG10" s="47"/>
    </row>
    <row r="11" spans="1:33" ht="27" x14ac:dyDescent="0.25">
      <c r="A11" s="23"/>
      <c r="B11" s="26"/>
      <c r="C11" s="29"/>
      <c r="D11" s="28"/>
      <c r="E11" s="29" t="s">
        <v>32</v>
      </c>
      <c r="F11" s="48" t="s">
        <v>33</v>
      </c>
      <c r="G11" s="33"/>
      <c r="H11" s="32">
        <v>7.06</v>
      </c>
      <c r="I11" s="33"/>
      <c r="J11" s="48" t="s">
        <v>33</v>
      </c>
      <c r="K11" s="49"/>
      <c r="L11" s="35"/>
      <c r="M11" s="36"/>
      <c r="N11" s="36"/>
      <c r="O11" s="35"/>
      <c r="P11" s="37"/>
      <c r="Q11" s="36"/>
      <c r="R11" s="35"/>
      <c r="S11" s="36"/>
      <c r="T11" s="36"/>
      <c r="U11" s="35"/>
      <c r="V11" s="36"/>
      <c r="W11" s="38"/>
      <c r="X11" s="39"/>
      <c r="Y11" s="40"/>
      <c r="Z11" s="41"/>
      <c r="AA11" s="42"/>
      <c r="AB11" s="42"/>
      <c r="AC11" s="43"/>
      <c r="AD11" s="44"/>
      <c r="AE11" s="45"/>
      <c r="AF11" s="46"/>
      <c r="AG11" s="47"/>
    </row>
    <row r="12" spans="1:33" ht="40.5" x14ac:dyDescent="0.25">
      <c r="A12" s="23"/>
      <c r="B12" s="50">
        <v>37.01</v>
      </c>
      <c r="C12" s="29"/>
      <c r="D12" s="27" t="s">
        <v>34</v>
      </c>
      <c r="E12" s="51" t="s">
        <v>35</v>
      </c>
      <c r="F12" s="30">
        <v>100</v>
      </c>
      <c r="G12" s="52">
        <v>950000000</v>
      </c>
      <c r="H12" s="32">
        <v>94.655510970716293</v>
      </c>
      <c r="I12" s="33">
        <v>430347275</v>
      </c>
      <c r="J12" s="53">
        <v>100</v>
      </c>
      <c r="K12" s="49">
        <v>597000000</v>
      </c>
      <c r="L12" s="35"/>
      <c r="M12" s="36"/>
      <c r="N12" s="36"/>
      <c r="O12" s="35"/>
      <c r="P12" s="37"/>
      <c r="Q12" s="36"/>
      <c r="R12" s="35"/>
      <c r="S12" s="36"/>
      <c r="T12" s="36"/>
      <c r="U12" s="35"/>
      <c r="V12" s="36"/>
      <c r="W12" s="38"/>
      <c r="X12" s="39">
        <f>L12+O12+R12+U12</f>
        <v>0</v>
      </c>
      <c r="Y12" s="40">
        <f>M12+P12+S12+V12</f>
        <v>0</v>
      </c>
      <c r="Z12" s="41"/>
      <c r="AA12" s="42"/>
      <c r="AB12" s="42"/>
      <c r="AC12" s="43"/>
      <c r="AD12" s="44"/>
      <c r="AE12" s="45"/>
      <c r="AF12" s="46"/>
      <c r="AG12" s="47"/>
    </row>
    <row r="13" spans="1:33" ht="40.5" x14ac:dyDescent="0.25">
      <c r="A13" s="23"/>
      <c r="B13" s="26"/>
      <c r="C13" s="29"/>
      <c r="D13" s="28"/>
      <c r="E13" s="51" t="s">
        <v>36</v>
      </c>
      <c r="F13" s="30">
        <v>100</v>
      </c>
      <c r="G13" s="33"/>
      <c r="H13" s="32">
        <v>96.243291592128799</v>
      </c>
      <c r="I13" s="33"/>
      <c r="J13" s="53">
        <v>100</v>
      </c>
      <c r="K13" s="49"/>
      <c r="L13" s="35"/>
      <c r="M13" s="36"/>
      <c r="N13" s="36"/>
      <c r="O13" s="35"/>
      <c r="P13" s="37"/>
      <c r="Q13" s="36"/>
      <c r="R13" s="35"/>
      <c r="S13" s="36"/>
      <c r="T13" s="36"/>
      <c r="U13" s="35"/>
      <c r="V13" s="36"/>
      <c r="W13" s="38"/>
      <c r="X13" s="39">
        <f t="shared" ref="X13:Y14" si="0">L13+O13+R13+U13</f>
        <v>0</v>
      </c>
      <c r="Y13" s="40">
        <f t="shared" si="0"/>
        <v>0</v>
      </c>
      <c r="Z13" s="41"/>
      <c r="AA13" s="42"/>
      <c r="AB13" s="42"/>
      <c r="AC13" s="43"/>
      <c r="AD13" s="44"/>
      <c r="AE13" s="45"/>
      <c r="AF13" s="46"/>
      <c r="AG13" s="47"/>
    </row>
    <row r="14" spans="1:33" ht="40.5" x14ac:dyDescent="0.25">
      <c r="A14" s="23"/>
      <c r="B14" s="26"/>
      <c r="C14" s="29"/>
      <c r="D14" s="28"/>
      <c r="E14" s="51" t="s">
        <v>37</v>
      </c>
      <c r="F14" s="30">
        <v>100</v>
      </c>
      <c r="G14" s="33"/>
      <c r="H14" s="32">
        <v>94.459808259587021</v>
      </c>
      <c r="I14" s="33"/>
      <c r="J14" s="53">
        <v>100</v>
      </c>
      <c r="K14" s="49"/>
      <c r="L14" s="35"/>
      <c r="M14" s="36"/>
      <c r="N14" s="36"/>
      <c r="O14" s="35"/>
      <c r="P14" s="37"/>
      <c r="Q14" s="36"/>
      <c r="R14" s="35"/>
      <c r="S14" s="36"/>
      <c r="T14" s="36"/>
      <c r="U14" s="35"/>
      <c r="V14" s="36"/>
      <c r="W14" s="38"/>
      <c r="X14" s="39">
        <f t="shared" si="0"/>
        <v>0</v>
      </c>
      <c r="Y14" s="40">
        <f t="shared" si="0"/>
        <v>0</v>
      </c>
      <c r="Z14" s="41"/>
      <c r="AA14" s="42"/>
      <c r="AB14" s="42"/>
      <c r="AC14" s="43"/>
      <c r="AD14" s="44"/>
      <c r="AE14" s="45"/>
      <c r="AF14" s="46"/>
      <c r="AG14" s="47"/>
    </row>
    <row r="15" spans="1:33" ht="40.5" x14ac:dyDescent="0.25">
      <c r="A15" s="23"/>
      <c r="B15" s="26"/>
      <c r="C15" s="29"/>
      <c r="D15" s="54" t="s">
        <v>38</v>
      </c>
      <c r="E15" s="51" t="s">
        <v>39</v>
      </c>
      <c r="F15" s="55">
        <v>36</v>
      </c>
      <c r="G15" s="56">
        <v>440000000</v>
      </c>
      <c r="H15" s="32">
        <v>38.921779027603051</v>
      </c>
      <c r="I15" s="33">
        <v>342475000</v>
      </c>
      <c r="J15" s="57">
        <v>33</v>
      </c>
      <c r="K15" s="49">
        <v>236574000</v>
      </c>
      <c r="L15" s="35"/>
      <c r="M15" s="36"/>
      <c r="N15" s="36"/>
      <c r="O15" s="35"/>
      <c r="P15" s="37"/>
      <c r="Q15" s="36"/>
      <c r="R15" s="35"/>
      <c r="S15" s="36"/>
      <c r="T15" s="36"/>
      <c r="U15" s="35"/>
      <c r="V15" s="36"/>
      <c r="W15" s="38"/>
      <c r="X15" s="39"/>
      <c r="Y15" s="40"/>
      <c r="Z15" s="41"/>
      <c r="AA15" s="42"/>
      <c r="AB15" s="42"/>
      <c r="AC15" s="43"/>
      <c r="AD15" s="44"/>
      <c r="AE15" s="45"/>
      <c r="AF15" s="46"/>
      <c r="AG15" s="47"/>
    </row>
    <row r="16" spans="1:33" ht="27" x14ac:dyDescent="0.25">
      <c r="A16" s="23"/>
      <c r="B16" s="26"/>
      <c r="C16" s="29"/>
      <c r="D16" s="54"/>
      <c r="E16" s="29" t="s">
        <v>40</v>
      </c>
      <c r="F16" s="30">
        <v>2.36</v>
      </c>
      <c r="G16" s="58"/>
      <c r="H16" s="32">
        <v>3.1503457696576453</v>
      </c>
      <c r="I16" s="33"/>
      <c r="J16" s="59">
        <v>2.39</v>
      </c>
      <c r="K16" s="49"/>
      <c r="L16" s="35"/>
      <c r="M16" s="36"/>
      <c r="N16" s="36"/>
      <c r="O16" s="35"/>
      <c r="P16" s="37"/>
      <c r="Q16" s="36"/>
      <c r="R16" s="35"/>
      <c r="S16" s="36"/>
      <c r="T16" s="36"/>
      <c r="U16" s="35"/>
      <c r="V16" s="36"/>
      <c r="W16" s="38"/>
      <c r="X16" s="39"/>
      <c r="Y16" s="40"/>
      <c r="Z16" s="41"/>
      <c r="AA16" s="42"/>
      <c r="AB16" s="42"/>
      <c r="AC16" s="43"/>
      <c r="AD16" s="44"/>
      <c r="AE16" s="45"/>
      <c r="AF16" s="46"/>
      <c r="AG16" s="47"/>
    </row>
    <row r="17" spans="1:33" ht="40.5" x14ac:dyDescent="0.25">
      <c r="A17" s="23"/>
      <c r="B17" s="26"/>
      <c r="C17" s="29"/>
      <c r="D17" s="54" t="s">
        <v>41</v>
      </c>
      <c r="E17" s="51" t="s">
        <v>42</v>
      </c>
      <c r="F17" s="30">
        <v>100</v>
      </c>
      <c r="G17" s="52">
        <v>450000000</v>
      </c>
      <c r="H17" s="32">
        <v>100</v>
      </c>
      <c r="I17" s="33">
        <v>400598000</v>
      </c>
      <c r="J17" s="53">
        <v>100</v>
      </c>
      <c r="K17" s="49">
        <v>300000000</v>
      </c>
      <c r="L17" s="35"/>
      <c r="M17" s="36"/>
      <c r="N17" s="36"/>
      <c r="O17" s="35"/>
      <c r="P17" s="37"/>
      <c r="Q17" s="36"/>
      <c r="R17" s="35"/>
      <c r="S17" s="36"/>
      <c r="T17" s="36"/>
      <c r="U17" s="35"/>
      <c r="V17" s="36"/>
      <c r="W17" s="38"/>
      <c r="X17" s="39"/>
      <c r="Y17" s="40"/>
      <c r="Z17" s="41"/>
      <c r="AA17" s="42"/>
      <c r="AB17" s="42"/>
      <c r="AC17" s="43"/>
      <c r="AD17" s="44"/>
      <c r="AE17" s="45"/>
      <c r="AF17" s="46"/>
      <c r="AG17" s="47"/>
    </row>
    <row r="18" spans="1:33" ht="40.5" x14ac:dyDescent="0.25">
      <c r="A18" s="23"/>
      <c r="B18" s="26"/>
      <c r="C18" s="29"/>
      <c r="D18" s="54" t="s">
        <v>43</v>
      </c>
      <c r="E18" s="29" t="s">
        <v>44</v>
      </c>
      <c r="F18" s="60" t="s">
        <v>45</v>
      </c>
      <c r="G18" s="58">
        <v>125000000</v>
      </c>
      <c r="H18" s="32">
        <v>75</v>
      </c>
      <c r="I18" s="33">
        <v>110713100</v>
      </c>
      <c r="J18" s="53">
        <v>75</v>
      </c>
      <c r="K18" s="49">
        <v>120000000</v>
      </c>
      <c r="L18" s="35"/>
      <c r="M18" s="36"/>
      <c r="N18" s="36"/>
      <c r="O18" s="35"/>
      <c r="P18" s="37"/>
      <c r="Q18" s="36"/>
      <c r="R18" s="35"/>
      <c r="S18" s="36"/>
      <c r="T18" s="36"/>
      <c r="U18" s="35"/>
      <c r="V18" s="36"/>
      <c r="W18" s="38"/>
      <c r="X18" s="39"/>
      <c r="Y18" s="40"/>
      <c r="Z18" s="41"/>
      <c r="AA18" s="42"/>
      <c r="AB18" s="42"/>
      <c r="AC18" s="43"/>
      <c r="AD18" s="44"/>
      <c r="AE18" s="45"/>
      <c r="AF18" s="46"/>
      <c r="AG18" s="47"/>
    </row>
    <row r="19" spans="1:33" ht="40.5" x14ac:dyDescent="0.25">
      <c r="A19" s="23"/>
      <c r="B19" s="26"/>
      <c r="C19" s="29"/>
      <c r="D19" s="54" t="s">
        <v>46</v>
      </c>
      <c r="E19" s="51" t="s">
        <v>47</v>
      </c>
      <c r="F19" s="61">
        <v>0.75</v>
      </c>
      <c r="G19" s="56">
        <v>1000000000</v>
      </c>
      <c r="H19" s="32">
        <v>49.86</v>
      </c>
      <c r="I19" s="33">
        <v>627259000</v>
      </c>
      <c r="J19" s="53">
        <v>60</v>
      </c>
      <c r="K19" s="49">
        <v>775000000</v>
      </c>
      <c r="L19" s="35"/>
      <c r="M19" s="36"/>
      <c r="N19" s="36"/>
      <c r="O19" s="35"/>
      <c r="P19" s="37"/>
      <c r="Q19" s="36"/>
      <c r="R19" s="35"/>
      <c r="S19" s="36"/>
      <c r="T19" s="36"/>
      <c r="U19" s="35"/>
      <c r="V19" s="36"/>
      <c r="W19" s="38"/>
      <c r="X19" s="39"/>
      <c r="Y19" s="40"/>
      <c r="Z19" s="41"/>
      <c r="AA19" s="42"/>
      <c r="AB19" s="42"/>
      <c r="AC19" s="43"/>
      <c r="AD19" s="44"/>
      <c r="AE19" s="45"/>
      <c r="AF19" s="46"/>
      <c r="AG19" s="47"/>
    </row>
    <row r="20" spans="1:33" ht="40.5" x14ac:dyDescent="0.25">
      <c r="A20" s="23"/>
      <c r="B20" s="26"/>
      <c r="C20" s="29"/>
      <c r="D20" s="54"/>
      <c r="E20" s="51" t="s">
        <v>48</v>
      </c>
      <c r="F20" s="61">
        <v>0.8</v>
      </c>
      <c r="G20" s="33"/>
      <c r="H20" s="32">
        <v>38.14</v>
      </c>
      <c r="I20" s="33"/>
      <c r="J20" s="53">
        <v>50</v>
      </c>
      <c r="K20" s="49"/>
      <c r="L20" s="35"/>
      <c r="M20" s="36"/>
      <c r="N20" s="36"/>
      <c r="O20" s="35"/>
      <c r="P20" s="37"/>
      <c r="Q20" s="36"/>
      <c r="R20" s="35"/>
      <c r="S20" s="36"/>
      <c r="T20" s="36"/>
      <c r="U20" s="35"/>
      <c r="V20" s="36"/>
      <c r="W20" s="38"/>
      <c r="X20" s="39"/>
      <c r="Y20" s="40"/>
      <c r="Z20" s="41"/>
      <c r="AA20" s="42"/>
      <c r="AB20" s="42"/>
      <c r="AC20" s="43"/>
      <c r="AD20" s="44"/>
      <c r="AE20" s="45"/>
      <c r="AF20" s="46"/>
      <c r="AG20" s="47"/>
    </row>
    <row r="21" spans="1:33" ht="40.5" x14ac:dyDescent="0.25">
      <c r="A21" s="23"/>
      <c r="B21" s="26"/>
      <c r="C21" s="27"/>
      <c r="D21" s="54" t="s">
        <v>49</v>
      </c>
      <c r="E21" s="27" t="s">
        <v>50</v>
      </c>
      <c r="F21" s="61">
        <v>0.13</v>
      </c>
      <c r="G21" s="56">
        <v>375000000</v>
      </c>
      <c r="H21" s="32">
        <v>7.57</v>
      </c>
      <c r="I21" s="33">
        <v>135197000</v>
      </c>
      <c r="J21" s="53">
        <v>7</v>
      </c>
      <c r="K21" s="49">
        <v>246281600</v>
      </c>
      <c r="L21" s="35"/>
      <c r="M21" s="36"/>
      <c r="N21" s="36"/>
      <c r="O21" s="35"/>
      <c r="P21" s="37"/>
      <c r="Q21" s="36"/>
      <c r="R21" s="35"/>
      <c r="S21" s="36"/>
      <c r="T21" s="36"/>
      <c r="U21" s="35"/>
      <c r="V21" s="36"/>
      <c r="W21" s="38"/>
      <c r="X21" s="39"/>
      <c r="Y21" s="40"/>
      <c r="Z21" s="41"/>
      <c r="AA21" s="42"/>
      <c r="AB21" s="42"/>
      <c r="AC21" s="43"/>
      <c r="AD21" s="44"/>
      <c r="AE21" s="45"/>
      <c r="AF21" s="46"/>
      <c r="AG21" s="47"/>
    </row>
    <row r="22" spans="1:33" ht="40.5" x14ac:dyDescent="0.25">
      <c r="A22" s="23"/>
      <c r="B22" s="26"/>
      <c r="C22" s="27"/>
      <c r="D22" s="54"/>
      <c r="E22" s="27" t="s">
        <v>51</v>
      </c>
      <c r="F22" s="61">
        <v>0.13</v>
      </c>
      <c r="G22" s="56"/>
      <c r="H22" s="32">
        <v>8.68</v>
      </c>
      <c r="I22" s="33"/>
      <c r="J22" s="53">
        <v>7</v>
      </c>
      <c r="K22" s="49"/>
      <c r="L22" s="35"/>
      <c r="M22" s="36"/>
      <c r="N22" s="36"/>
      <c r="O22" s="35"/>
      <c r="P22" s="37"/>
      <c r="Q22" s="36"/>
      <c r="R22" s="35"/>
      <c r="S22" s="36"/>
      <c r="T22" s="36"/>
      <c r="U22" s="35"/>
      <c r="V22" s="36"/>
      <c r="W22" s="38"/>
      <c r="X22" s="39"/>
      <c r="Y22" s="40"/>
      <c r="Z22" s="41"/>
      <c r="AA22" s="42"/>
      <c r="AB22" s="42"/>
      <c r="AC22" s="43"/>
      <c r="AD22" s="44"/>
      <c r="AE22" s="45"/>
      <c r="AF22" s="46"/>
      <c r="AG22" s="47"/>
    </row>
    <row r="23" spans="1:33" ht="67.5" x14ac:dyDescent="0.25">
      <c r="A23" s="23"/>
      <c r="B23" s="26"/>
      <c r="C23" s="27"/>
      <c r="D23" s="54" t="s">
        <v>52</v>
      </c>
      <c r="E23" s="62" t="s">
        <v>53</v>
      </c>
      <c r="F23" s="30" t="s">
        <v>54</v>
      </c>
      <c r="G23" s="58">
        <v>30000000</v>
      </c>
      <c r="H23" s="32">
        <v>15</v>
      </c>
      <c r="I23" s="33">
        <v>10335900</v>
      </c>
      <c r="J23" s="53">
        <v>15</v>
      </c>
      <c r="K23" s="49">
        <v>25000000</v>
      </c>
      <c r="L23" s="35"/>
      <c r="M23" s="36"/>
      <c r="N23" s="36"/>
      <c r="O23" s="35"/>
      <c r="P23" s="37"/>
      <c r="Q23" s="36"/>
      <c r="R23" s="35"/>
      <c r="S23" s="36"/>
      <c r="T23" s="36"/>
      <c r="U23" s="35"/>
      <c r="V23" s="36"/>
      <c r="W23" s="38"/>
      <c r="X23" s="39"/>
      <c r="Y23" s="40"/>
      <c r="Z23" s="41"/>
      <c r="AA23" s="42"/>
      <c r="AB23" s="42"/>
      <c r="AC23" s="43"/>
      <c r="AD23" s="44"/>
      <c r="AE23" s="45"/>
      <c r="AF23" s="46"/>
      <c r="AG23" s="47"/>
    </row>
    <row r="24" spans="1:33" ht="81" x14ac:dyDescent="0.25">
      <c r="A24" s="23"/>
      <c r="B24" s="26"/>
      <c r="C24" s="27"/>
      <c r="D24" s="54" t="s">
        <v>55</v>
      </c>
      <c r="E24" s="63" t="s">
        <v>56</v>
      </c>
      <c r="F24" s="61">
        <v>1</v>
      </c>
      <c r="G24" s="58">
        <v>62000000</v>
      </c>
      <c r="H24" s="32"/>
      <c r="I24" s="33">
        <v>56311305</v>
      </c>
      <c r="J24" s="61">
        <v>1</v>
      </c>
      <c r="K24" s="49">
        <v>60000000</v>
      </c>
      <c r="L24" s="35"/>
      <c r="M24" s="36"/>
      <c r="N24" s="36"/>
      <c r="O24" s="35"/>
      <c r="P24" s="37"/>
      <c r="Q24" s="36"/>
      <c r="R24" s="35"/>
      <c r="S24" s="36"/>
      <c r="T24" s="36"/>
      <c r="U24" s="35"/>
      <c r="V24" s="36"/>
      <c r="W24" s="38"/>
      <c r="X24" s="39"/>
      <c r="Y24" s="40"/>
      <c r="Z24" s="41"/>
      <c r="AA24" s="42"/>
      <c r="AB24" s="42"/>
      <c r="AC24" s="43"/>
      <c r="AD24" s="44"/>
      <c r="AE24" s="45"/>
      <c r="AF24" s="46"/>
      <c r="AG24" s="47"/>
    </row>
    <row r="25" spans="1:33" ht="27" x14ac:dyDescent="0.25">
      <c r="A25" s="23"/>
      <c r="B25" s="26"/>
      <c r="C25" s="27"/>
      <c r="D25" s="54"/>
      <c r="E25" s="63" t="s">
        <v>57</v>
      </c>
      <c r="F25" s="61">
        <v>1</v>
      </c>
      <c r="G25" s="58"/>
      <c r="H25" s="32"/>
      <c r="I25" s="33"/>
      <c r="J25" s="61">
        <v>1</v>
      </c>
      <c r="K25" s="49"/>
      <c r="L25" s="35"/>
      <c r="M25" s="36"/>
      <c r="N25" s="36"/>
      <c r="O25" s="35"/>
      <c r="P25" s="37"/>
      <c r="Q25" s="36"/>
      <c r="R25" s="35"/>
      <c r="S25" s="36"/>
      <c r="T25" s="36"/>
      <c r="U25" s="35"/>
      <c r="V25" s="36"/>
      <c r="W25" s="38"/>
      <c r="X25" s="39"/>
      <c r="Y25" s="40"/>
      <c r="Z25" s="41"/>
      <c r="AA25" s="42"/>
      <c r="AB25" s="42"/>
      <c r="AC25" s="43"/>
      <c r="AD25" s="44"/>
      <c r="AE25" s="45"/>
      <c r="AF25" s="46"/>
      <c r="AG25" s="47"/>
    </row>
    <row r="26" spans="1:33" ht="81" x14ac:dyDescent="0.25">
      <c r="A26" s="23"/>
      <c r="B26" s="26"/>
      <c r="C26" s="27"/>
      <c r="D26" s="54" t="s">
        <v>58</v>
      </c>
      <c r="E26" s="27" t="s">
        <v>59</v>
      </c>
      <c r="F26" s="64" t="s">
        <v>60</v>
      </c>
      <c r="G26" s="58">
        <v>53000000</v>
      </c>
      <c r="H26" s="32">
        <v>41</v>
      </c>
      <c r="I26" s="33">
        <v>41394475</v>
      </c>
      <c r="J26" s="59">
        <v>42</v>
      </c>
      <c r="K26" s="49">
        <v>50000000</v>
      </c>
      <c r="L26" s="35"/>
      <c r="M26" s="36"/>
      <c r="N26" s="36"/>
      <c r="O26" s="35"/>
      <c r="P26" s="37"/>
      <c r="Q26" s="36"/>
      <c r="R26" s="35"/>
      <c r="S26" s="36"/>
      <c r="T26" s="36"/>
      <c r="U26" s="35"/>
      <c r="V26" s="36"/>
      <c r="W26" s="38"/>
      <c r="X26" s="39"/>
      <c r="Y26" s="40"/>
      <c r="Z26" s="41"/>
      <c r="AA26" s="42"/>
      <c r="AB26" s="42"/>
      <c r="AC26" s="43"/>
      <c r="AD26" s="44"/>
      <c r="AE26" s="45"/>
      <c r="AF26" s="46"/>
      <c r="AG26" s="47"/>
    </row>
    <row r="27" spans="1:33" ht="67.5" x14ac:dyDescent="0.25">
      <c r="A27" s="23"/>
      <c r="B27" s="26"/>
      <c r="C27" s="27"/>
      <c r="D27" s="54"/>
      <c r="E27" s="62" t="s">
        <v>61</v>
      </c>
      <c r="F27" s="64" t="s">
        <v>60</v>
      </c>
      <c r="G27" s="58"/>
      <c r="H27" s="32">
        <v>41</v>
      </c>
      <c r="I27" s="33"/>
      <c r="J27" s="59">
        <v>42</v>
      </c>
      <c r="K27" s="49"/>
      <c r="L27" s="35"/>
      <c r="M27" s="36"/>
      <c r="N27" s="36"/>
      <c r="O27" s="35"/>
      <c r="P27" s="37"/>
      <c r="Q27" s="36"/>
      <c r="R27" s="35"/>
      <c r="S27" s="36"/>
      <c r="T27" s="36"/>
      <c r="U27" s="35"/>
      <c r="V27" s="36"/>
      <c r="W27" s="38"/>
      <c r="X27" s="39"/>
      <c r="Y27" s="40"/>
      <c r="Z27" s="41"/>
      <c r="AA27" s="42"/>
      <c r="AB27" s="42"/>
      <c r="AC27" s="43"/>
      <c r="AD27" s="44"/>
      <c r="AE27" s="45"/>
      <c r="AF27" s="46"/>
      <c r="AG27" s="47"/>
    </row>
    <row r="28" spans="1:33" ht="54.75" thickBot="1" x14ac:dyDescent="0.3">
      <c r="A28" s="23"/>
      <c r="B28" s="26"/>
      <c r="C28" s="27"/>
      <c r="D28" s="54" t="s">
        <v>62</v>
      </c>
      <c r="E28" s="65" t="s">
        <v>63</v>
      </c>
      <c r="F28" s="64">
        <v>0.85</v>
      </c>
      <c r="G28" s="58">
        <v>200000000</v>
      </c>
      <c r="H28" s="32">
        <v>25.67</v>
      </c>
      <c r="I28" s="33">
        <v>1111275800</v>
      </c>
      <c r="J28" s="59">
        <v>82</v>
      </c>
      <c r="K28" s="49">
        <v>271600000</v>
      </c>
      <c r="L28" s="35"/>
      <c r="M28" s="36"/>
      <c r="N28" s="36"/>
      <c r="O28" s="35"/>
      <c r="P28" s="37"/>
      <c r="Q28" s="36"/>
      <c r="R28" s="35"/>
      <c r="S28" s="36"/>
      <c r="T28" s="36"/>
      <c r="U28" s="35"/>
      <c r="V28" s="36"/>
      <c r="W28" s="38"/>
      <c r="X28" s="39"/>
      <c r="Y28" s="40"/>
      <c r="Z28" s="41"/>
      <c r="AA28" s="42"/>
      <c r="AB28" s="42"/>
      <c r="AC28" s="43"/>
      <c r="AD28" s="44"/>
      <c r="AE28" s="45"/>
      <c r="AF28" s="46"/>
      <c r="AG28" s="47"/>
    </row>
    <row r="29" spans="1:33" ht="41.25" thickBot="1" x14ac:dyDescent="0.3">
      <c r="A29" s="23"/>
      <c r="B29" s="26"/>
      <c r="C29" s="27"/>
      <c r="D29" s="28"/>
      <c r="E29" s="65" t="s">
        <v>64</v>
      </c>
      <c r="F29" s="64">
        <v>0.9</v>
      </c>
      <c r="G29" s="58"/>
      <c r="H29" s="32">
        <v>55.59</v>
      </c>
      <c r="I29" s="33"/>
      <c r="J29" s="59">
        <v>75</v>
      </c>
      <c r="K29" s="49"/>
      <c r="L29" s="35"/>
      <c r="M29" s="36"/>
      <c r="N29" s="36"/>
      <c r="O29" s="35"/>
      <c r="P29" s="37"/>
      <c r="Q29" s="36"/>
      <c r="R29" s="35"/>
      <c r="S29" s="36"/>
      <c r="T29" s="36"/>
      <c r="U29" s="35"/>
      <c r="V29" s="36"/>
      <c r="W29" s="38"/>
      <c r="X29" s="39"/>
      <c r="Y29" s="40"/>
      <c r="Z29" s="41"/>
      <c r="AA29" s="42"/>
      <c r="AB29" s="42"/>
      <c r="AC29" s="43"/>
      <c r="AD29" s="44"/>
      <c r="AE29" s="45"/>
      <c r="AF29" s="46"/>
      <c r="AG29" s="47"/>
    </row>
    <row r="30" spans="1:33" ht="54.75" thickBot="1" x14ac:dyDescent="0.3">
      <c r="A30" s="23"/>
      <c r="B30" s="66">
        <v>37.11</v>
      </c>
      <c r="C30" s="27"/>
      <c r="D30" s="67" t="s">
        <v>65</v>
      </c>
      <c r="E30" s="65" t="s">
        <v>66</v>
      </c>
      <c r="F30" s="64">
        <v>0.86</v>
      </c>
      <c r="G30" s="56">
        <v>425000000</v>
      </c>
      <c r="H30" s="32">
        <v>87.51</v>
      </c>
      <c r="I30" s="33">
        <v>204452820</v>
      </c>
      <c r="J30" s="57">
        <v>83</v>
      </c>
      <c r="K30" s="49">
        <v>293606000</v>
      </c>
      <c r="L30" s="35"/>
      <c r="M30" s="36"/>
      <c r="N30" s="36"/>
      <c r="O30" s="35"/>
      <c r="P30" s="37"/>
      <c r="Q30" s="36"/>
      <c r="R30" s="35"/>
      <c r="S30" s="36"/>
      <c r="T30" s="36"/>
      <c r="U30" s="35"/>
      <c r="V30" s="36"/>
      <c r="W30" s="38"/>
      <c r="X30" s="39"/>
      <c r="Y30" s="40"/>
      <c r="Z30" s="41"/>
      <c r="AA30" s="42"/>
      <c r="AB30" s="42"/>
      <c r="AC30" s="43"/>
      <c r="AD30" s="44"/>
      <c r="AE30" s="45"/>
      <c r="AF30" s="46"/>
      <c r="AG30" s="47"/>
    </row>
    <row r="31" spans="1:33" ht="41.25" thickBot="1" x14ac:dyDescent="0.3">
      <c r="A31" s="23"/>
      <c r="B31" s="66"/>
      <c r="C31" s="27"/>
      <c r="D31" s="67"/>
      <c r="E31" s="65" t="s">
        <v>67</v>
      </c>
      <c r="F31" s="60" t="s">
        <v>68</v>
      </c>
      <c r="G31" s="33"/>
      <c r="H31" s="32">
        <v>72.599999999999994</v>
      </c>
      <c r="I31" s="33"/>
      <c r="J31" s="57">
        <v>71</v>
      </c>
      <c r="K31" s="49"/>
      <c r="L31" s="35"/>
      <c r="M31" s="36"/>
      <c r="N31" s="36"/>
      <c r="O31" s="35"/>
      <c r="P31" s="37"/>
      <c r="Q31" s="36"/>
      <c r="R31" s="35"/>
      <c r="S31" s="36"/>
      <c r="T31" s="36"/>
      <c r="U31" s="35"/>
      <c r="V31" s="36"/>
      <c r="W31" s="38"/>
      <c r="X31" s="39"/>
      <c r="Y31" s="40"/>
      <c r="Z31" s="41"/>
      <c r="AA31" s="42"/>
      <c r="AB31" s="42"/>
      <c r="AC31" s="43"/>
      <c r="AD31" s="44"/>
      <c r="AE31" s="45"/>
      <c r="AF31" s="46"/>
      <c r="AG31" s="47"/>
    </row>
    <row r="32" spans="1:33" ht="41.25" thickBot="1" x14ac:dyDescent="0.3">
      <c r="A32" s="23"/>
      <c r="B32" s="66">
        <v>37.119999999999997</v>
      </c>
      <c r="C32" s="27"/>
      <c r="D32" s="67" t="s">
        <v>69</v>
      </c>
      <c r="E32" s="65" t="s">
        <v>70</v>
      </c>
      <c r="F32" s="30">
        <v>68</v>
      </c>
      <c r="G32" s="56">
        <v>390000000</v>
      </c>
      <c r="H32" s="32">
        <v>65.040000000000006</v>
      </c>
      <c r="I32" s="33">
        <v>0</v>
      </c>
      <c r="J32" s="53">
        <v>65</v>
      </c>
      <c r="K32" s="49">
        <v>141093000</v>
      </c>
      <c r="L32" s="35"/>
      <c r="M32" s="36"/>
      <c r="N32" s="36"/>
      <c r="O32" s="35"/>
      <c r="P32" s="37"/>
      <c r="Q32" s="36"/>
      <c r="R32" s="35"/>
      <c r="S32" s="36"/>
      <c r="T32" s="36"/>
      <c r="U32" s="35"/>
      <c r="V32" s="36"/>
      <c r="W32" s="38"/>
      <c r="X32" s="39"/>
      <c r="Y32" s="40"/>
      <c r="Z32" s="41"/>
      <c r="AA32" s="42"/>
      <c r="AB32" s="42"/>
      <c r="AC32" s="43"/>
      <c r="AD32" s="44"/>
      <c r="AE32" s="45"/>
      <c r="AF32" s="46"/>
      <c r="AG32" s="47"/>
    </row>
    <row r="33" spans="1:33" ht="54" x14ac:dyDescent="0.25">
      <c r="A33" s="23"/>
      <c r="B33" s="66">
        <v>37.130000000000003</v>
      </c>
      <c r="C33" s="27"/>
      <c r="D33" s="67" t="s">
        <v>71</v>
      </c>
      <c r="E33" s="67" t="s">
        <v>72</v>
      </c>
      <c r="F33" s="64">
        <v>1</v>
      </c>
      <c r="G33" s="52">
        <v>600000000</v>
      </c>
      <c r="H33" s="32">
        <v>107.14</v>
      </c>
      <c r="I33" s="33">
        <v>199980000</v>
      </c>
      <c r="J33" s="64">
        <v>1</v>
      </c>
      <c r="K33" s="49">
        <v>208155000</v>
      </c>
      <c r="L33" s="35"/>
      <c r="M33" s="36"/>
      <c r="N33" s="36"/>
      <c r="O33" s="35"/>
      <c r="P33" s="37"/>
      <c r="Q33" s="36"/>
      <c r="R33" s="35"/>
      <c r="S33" s="36"/>
      <c r="T33" s="36"/>
      <c r="U33" s="35"/>
      <c r="V33" s="36"/>
      <c r="W33" s="38"/>
      <c r="X33" s="39"/>
      <c r="Y33" s="40"/>
      <c r="Z33" s="41"/>
      <c r="AA33" s="42"/>
      <c r="AB33" s="42"/>
      <c r="AC33" s="43"/>
      <c r="AD33" s="44"/>
      <c r="AE33" s="45"/>
      <c r="AF33" s="46"/>
      <c r="AG33" s="47"/>
    </row>
    <row r="34" spans="1:33" ht="54" x14ac:dyDescent="0.25">
      <c r="A34" s="23"/>
      <c r="B34" s="66">
        <v>37.14</v>
      </c>
      <c r="C34" s="27"/>
      <c r="D34" s="67" t="s">
        <v>73</v>
      </c>
      <c r="E34" s="67" t="s">
        <v>74</v>
      </c>
      <c r="F34" s="68" t="s">
        <v>75</v>
      </c>
      <c r="G34" s="52">
        <v>375000000</v>
      </c>
      <c r="H34" s="32">
        <v>91.9</v>
      </c>
      <c r="I34" s="33">
        <v>203091600</v>
      </c>
      <c r="J34" s="68" t="s">
        <v>75</v>
      </c>
      <c r="K34" s="49">
        <v>226532000</v>
      </c>
      <c r="L34" s="35"/>
      <c r="M34" s="36"/>
      <c r="N34" s="36"/>
      <c r="O34" s="35"/>
      <c r="P34" s="37"/>
      <c r="Q34" s="36"/>
      <c r="R34" s="35"/>
      <c r="S34" s="36"/>
      <c r="T34" s="36"/>
      <c r="U34" s="35"/>
      <c r="V34" s="36"/>
      <c r="W34" s="38"/>
      <c r="X34" s="39"/>
      <c r="Y34" s="40"/>
      <c r="Z34" s="41"/>
      <c r="AA34" s="42"/>
      <c r="AB34" s="42"/>
      <c r="AC34" s="43"/>
      <c r="AD34" s="44"/>
      <c r="AE34" s="45"/>
      <c r="AF34" s="46"/>
      <c r="AG34" s="47"/>
    </row>
    <row r="35" spans="1:33" ht="54" x14ac:dyDescent="0.25">
      <c r="A35" s="23"/>
      <c r="B35" s="66">
        <v>37.15</v>
      </c>
      <c r="C35" s="27"/>
      <c r="D35" s="67" t="s">
        <v>76</v>
      </c>
      <c r="E35" s="67" t="s">
        <v>77</v>
      </c>
      <c r="F35" s="64">
        <v>1</v>
      </c>
      <c r="G35" s="52">
        <v>575000000</v>
      </c>
      <c r="H35" s="32">
        <v>60.98</v>
      </c>
      <c r="I35" s="33">
        <v>158521400</v>
      </c>
      <c r="J35" s="64">
        <v>1</v>
      </c>
      <c r="K35" s="49">
        <v>251930000</v>
      </c>
      <c r="L35" s="35"/>
      <c r="M35" s="36"/>
      <c r="N35" s="36"/>
      <c r="O35" s="35"/>
      <c r="P35" s="37"/>
      <c r="Q35" s="36"/>
      <c r="R35" s="35"/>
      <c r="S35" s="36"/>
      <c r="T35" s="36"/>
      <c r="U35" s="35"/>
      <c r="V35" s="36"/>
      <c r="W35" s="38"/>
      <c r="X35" s="39"/>
      <c r="Y35" s="40"/>
      <c r="Z35" s="41"/>
      <c r="AA35" s="42"/>
      <c r="AB35" s="42"/>
      <c r="AC35" s="43"/>
      <c r="AD35" s="44"/>
      <c r="AE35" s="45"/>
      <c r="AF35" s="46"/>
      <c r="AG35" s="47"/>
    </row>
    <row r="36" spans="1:33" ht="40.5" x14ac:dyDescent="0.25">
      <c r="A36" s="23"/>
      <c r="B36" s="66">
        <v>37.159999999999997</v>
      </c>
      <c r="C36" s="27"/>
      <c r="D36" s="67" t="s">
        <v>78</v>
      </c>
      <c r="E36" s="67" t="s">
        <v>79</v>
      </c>
      <c r="F36" s="48">
        <v>0.93</v>
      </c>
      <c r="G36" s="56">
        <v>480000000</v>
      </c>
      <c r="H36" s="32">
        <v>93.59</v>
      </c>
      <c r="I36" s="33">
        <v>163562395</v>
      </c>
      <c r="J36" s="48">
        <v>0.93</v>
      </c>
      <c r="K36" s="49">
        <v>97343000</v>
      </c>
      <c r="L36" s="35"/>
      <c r="M36" s="36"/>
      <c r="N36" s="36"/>
      <c r="O36" s="35"/>
      <c r="P36" s="37"/>
      <c r="Q36" s="36"/>
      <c r="R36" s="35"/>
      <c r="S36" s="36"/>
      <c r="T36" s="36"/>
      <c r="U36" s="35"/>
      <c r="V36" s="36"/>
      <c r="W36" s="38"/>
      <c r="X36" s="39"/>
      <c r="Y36" s="40"/>
      <c r="Z36" s="41"/>
      <c r="AA36" s="42"/>
      <c r="AB36" s="42"/>
      <c r="AC36" s="43"/>
      <c r="AD36" s="44"/>
      <c r="AE36" s="45"/>
      <c r="AF36" s="46"/>
      <c r="AG36" s="47"/>
    </row>
    <row r="37" spans="1:33" ht="54" x14ac:dyDescent="0.25">
      <c r="A37" s="23"/>
      <c r="B37" s="66">
        <v>37.17</v>
      </c>
      <c r="C37" s="27"/>
      <c r="D37" s="27" t="s">
        <v>80</v>
      </c>
      <c r="E37" s="67" t="s">
        <v>81</v>
      </c>
      <c r="F37" s="64">
        <v>1</v>
      </c>
      <c r="G37" s="52">
        <v>1185000000</v>
      </c>
      <c r="H37" s="32">
        <v>23.25</v>
      </c>
      <c r="I37" s="33">
        <v>496097557</v>
      </c>
      <c r="J37" s="64">
        <v>1</v>
      </c>
      <c r="K37" s="49">
        <v>830878800</v>
      </c>
      <c r="L37" s="35"/>
      <c r="M37" s="36"/>
      <c r="N37" s="36"/>
      <c r="O37" s="35"/>
      <c r="P37" s="37"/>
      <c r="Q37" s="36"/>
      <c r="R37" s="35"/>
      <c r="S37" s="36"/>
      <c r="T37" s="36"/>
      <c r="U37" s="35"/>
      <c r="V37" s="36"/>
      <c r="W37" s="38"/>
      <c r="X37" s="39"/>
      <c r="Y37" s="40"/>
      <c r="Z37" s="41"/>
      <c r="AA37" s="42"/>
      <c r="AB37" s="42"/>
      <c r="AC37" s="43"/>
      <c r="AD37" s="44"/>
      <c r="AE37" s="45"/>
      <c r="AF37" s="46"/>
      <c r="AG37" s="47"/>
    </row>
    <row r="38" spans="1:33" ht="40.5" x14ac:dyDescent="0.25">
      <c r="A38" s="23"/>
      <c r="B38" s="66"/>
      <c r="C38" s="27"/>
      <c r="D38" s="27"/>
      <c r="E38" s="67" t="s">
        <v>82</v>
      </c>
      <c r="F38" s="64">
        <v>1</v>
      </c>
      <c r="G38" s="52"/>
      <c r="H38" s="32">
        <v>38.880000000000003</v>
      </c>
      <c r="I38" s="33"/>
      <c r="J38" s="64">
        <v>1</v>
      </c>
      <c r="K38" s="49"/>
      <c r="L38" s="35"/>
      <c r="M38" s="36"/>
      <c r="N38" s="36"/>
      <c r="O38" s="35"/>
      <c r="P38" s="37"/>
      <c r="Q38" s="36"/>
      <c r="R38" s="35"/>
      <c r="S38" s="36"/>
      <c r="T38" s="36"/>
      <c r="U38" s="35"/>
      <c r="V38" s="36"/>
      <c r="W38" s="38"/>
      <c r="X38" s="39"/>
      <c r="Y38" s="40"/>
      <c r="Z38" s="41"/>
      <c r="AA38" s="42"/>
      <c r="AB38" s="42"/>
      <c r="AC38" s="43"/>
      <c r="AD38" s="44"/>
      <c r="AE38" s="45"/>
      <c r="AF38" s="46"/>
      <c r="AG38" s="47"/>
    </row>
    <row r="39" spans="1:33" ht="40.5" x14ac:dyDescent="0.25">
      <c r="A39" s="23"/>
      <c r="B39" s="66"/>
      <c r="C39" s="27"/>
      <c r="D39" s="27"/>
      <c r="E39" s="67" t="s">
        <v>83</v>
      </c>
      <c r="F39" s="64">
        <v>1</v>
      </c>
      <c r="G39" s="52"/>
      <c r="H39" s="32">
        <v>30.86</v>
      </c>
      <c r="I39" s="33"/>
      <c r="J39" s="64">
        <v>1</v>
      </c>
      <c r="K39" s="49"/>
      <c r="L39" s="35"/>
      <c r="M39" s="36"/>
      <c r="N39" s="36"/>
      <c r="O39" s="35"/>
      <c r="P39" s="37"/>
      <c r="Q39" s="36"/>
      <c r="R39" s="35"/>
      <c r="S39" s="36"/>
      <c r="T39" s="36"/>
      <c r="U39" s="35"/>
      <c r="V39" s="36"/>
      <c r="W39" s="38"/>
      <c r="X39" s="39"/>
      <c r="Y39" s="40"/>
      <c r="Z39" s="41"/>
      <c r="AA39" s="42"/>
      <c r="AB39" s="42"/>
      <c r="AC39" s="43"/>
      <c r="AD39" s="44"/>
      <c r="AE39" s="45"/>
      <c r="AF39" s="46"/>
      <c r="AG39" s="47"/>
    </row>
    <row r="40" spans="1:33" ht="40.5" x14ac:dyDescent="0.25">
      <c r="A40" s="23"/>
      <c r="B40" s="66">
        <v>37.18</v>
      </c>
      <c r="C40" s="27"/>
      <c r="D40" s="67" t="s">
        <v>84</v>
      </c>
      <c r="E40" s="67" t="s">
        <v>85</v>
      </c>
      <c r="F40" s="64">
        <v>1</v>
      </c>
      <c r="G40" s="52">
        <v>510000000</v>
      </c>
      <c r="H40" s="32">
        <v>79.88</v>
      </c>
      <c r="I40" s="33">
        <v>129105000</v>
      </c>
      <c r="J40" s="64">
        <v>1</v>
      </c>
      <c r="K40" s="49">
        <v>216620600</v>
      </c>
      <c r="L40" s="35"/>
      <c r="M40" s="36"/>
      <c r="N40" s="36"/>
      <c r="O40" s="35"/>
      <c r="P40" s="37"/>
      <c r="Q40" s="36"/>
      <c r="R40" s="35"/>
      <c r="S40" s="36"/>
      <c r="T40" s="36"/>
      <c r="U40" s="35"/>
      <c r="V40" s="36"/>
      <c r="W40" s="38"/>
      <c r="X40" s="39"/>
      <c r="Y40" s="40"/>
      <c r="Z40" s="41"/>
      <c r="AA40" s="42"/>
      <c r="AB40" s="42"/>
      <c r="AC40" s="43"/>
      <c r="AD40" s="44"/>
      <c r="AE40" s="45"/>
      <c r="AF40" s="46"/>
      <c r="AG40" s="47"/>
    </row>
    <row r="41" spans="1:33" ht="54" x14ac:dyDescent="0.25">
      <c r="A41" s="23"/>
      <c r="B41" s="66">
        <v>37.19</v>
      </c>
      <c r="C41" s="27"/>
      <c r="D41" s="67" t="s">
        <v>86</v>
      </c>
      <c r="E41" s="67" t="s">
        <v>87</v>
      </c>
      <c r="F41" s="64" t="s">
        <v>88</v>
      </c>
      <c r="G41" s="52">
        <v>250000000</v>
      </c>
      <c r="H41" s="32">
        <v>6</v>
      </c>
      <c r="I41" s="33">
        <v>111419000</v>
      </c>
      <c r="J41" s="67">
        <v>8</v>
      </c>
      <c r="K41" s="49">
        <v>125820000</v>
      </c>
      <c r="L41" s="35"/>
      <c r="M41" s="36"/>
      <c r="N41" s="36"/>
      <c r="O41" s="35"/>
      <c r="P41" s="37"/>
      <c r="Q41" s="36"/>
      <c r="R41" s="35"/>
      <c r="S41" s="36"/>
      <c r="T41" s="36"/>
      <c r="U41" s="35"/>
      <c r="V41" s="36"/>
      <c r="W41" s="38"/>
      <c r="X41" s="39"/>
      <c r="Y41" s="40"/>
      <c r="Z41" s="41"/>
      <c r="AA41" s="42"/>
      <c r="AB41" s="42"/>
      <c r="AC41" s="43"/>
      <c r="AD41" s="44"/>
      <c r="AE41" s="45"/>
      <c r="AF41" s="46"/>
      <c r="AG41" s="47"/>
    </row>
    <row r="42" spans="1:33" ht="40.5" x14ac:dyDescent="0.25">
      <c r="A42" s="23"/>
      <c r="B42" s="66"/>
      <c r="C42" s="27"/>
      <c r="D42" s="67"/>
      <c r="E42" s="67" t="s">
        <v>89</v>
      </c>
      <c r="F42" s="64">
        <v>0.9</v>
      </c>
      <c r="G42" s="52"/>
      <c r="H42" s="32">
        <v>89.69</v>
      </c>
      <c r="I42" s="33"/>
      <c r="J42" s="67">
        <v>80</v>
      </c>
      <c r="K42" s="49"/>
      <c r="L42" s="35"/>
      <c r="M42" s="36"/>
      <c r="N42" s="36"/>
      <c r="O42" s="35"/>
      <c r="P42" s="37"/>
      <c r="Q42" s="36"/>
      <c r="R42" s="35"/>
      <c r="S42" s="36"/>
      <c r="T42" s="36"/>
      <c r="U42" s="35"/>
      <c r="V42" s="36"/>
      <c r="W42" s="38"/>
      <c r="X42" s="39"/>
      <c r="Y42" s="40"/>
      <c r="Z42" s="41"/>
      <c r="AA42" s="42"/>
      <c r="AB42" s="42"/>
      <c r="AC42" s="43"/>
      <c r="AD42" s="44"/>
      <c r="AE42" s="45"/>
      <c r="AF42" s="46"/>
      <c r="AG42" s="47"/>
    </row>
    <row r="43" spans="1:33" ht="81" x14ac:dyDescent="0.25">
      <c r="A43" s="23"/>
      <c r="B43" s="69" t="s">
        <v>90</v>
      </c>
      <c r="C43" s="27"/>
      <c r="D43" s="67" t="s">
        <v>91</v>
      </c>
      <c r="E43" s="67" t="s">
        <v>92</v>
      </c>
      <c r="F43" s="64">
        <v>1</v>
      </c>
      <c r="G43" s="70">
        <v>150000000</v>
      </c>
      <c r="H43" s="32">
        <v>13.45</v>
      </c>
      <c r="I43" s="33">
        <v>115029800</v>
      </c>
      <c r="J43" s="64">
        <v>1</v>
      </c>
      <c r="K43" s="49">
        <v>125000000</v>
      </c>
      <c r="L43" s="35"/>
      <c r="M43" s="36"/>
      <c r="N43" s="36"/>
      <c r="O43" s="35"/>
      <c r="P43" s="37"/>
      <c r="Q43" s="36"/>
      <c r="R43" s="35"/>
      <c r="S43" s="36"/>
      <c r="T43" s="36"/>
      <c r="U43" s="35"/>
      <c r="V43" s="36"/>
      <c r="W43" s="38"/>
      <c r="X43" s="39"/>
      <c r="Y43" s="40"/>
      <c r="Z43" s="41"/>
      <c r="AA43" s="42"/>
      <c r="AB43" s="42"/>
      <c r="AC43" s="43"/>
      <c r="AD43" s="44"/>
      <c r="AE43" s="45"/>
      <c r="AF43" s="46"/>
      <c r="AG43" s="47"/>
    </row>
    <row r="44" spans="1:33" ht="67.5" x14ac:dyDescent="0.25">
      <c r="A44" s="23"/>
      <c r="B44" s="66">
        <v>37.21</v>
      </c>
      <c r="C44" s="27"/>
      <c r="D44" s="67" t="s">
        <v>93</v>
      </c>
      <c r="E44" s="67" t="s">
        <v>94</v>
      </c>
      <c r="F44" s="67" t="s">
        <v>95</v>
      </c>
      <c r="G44" s="52">
        <v>200000000</v>
      </c>
      <c r="H44" s="32">
        <v>3</v>
      </c>
      <c r="I44" s="33">
        <v>177100000</v>
      </c>
      <c r="J44" s="67" t="s">
        <v>95</v>
      </c>
      <c r="K44" s="49">
        <v>152657000</v>
      </c>
      <c r="L44" s="35"/>
      <c r="M44" s="36"/>
      <c r="N44" s="36"/>
      <c r="O44" s="35"/>
      <c r="P44" s="37"/>
      <c r="Q44" s="36"/>
      <c r="R44" s="35"/>
      <c r="S44" s="36"/>
      <c r="T44" s="36"/>
      <c r="U44" s="35"/>
      <c r="V44" s="36"/>
      <c r="W44" s="38"/>
      <c r="X44" s="39"/>
      <c r="Y44" s="40"/>
      <c r="Z44" s="41"/>
      <c r="AA44" s="42"/>
      <c r="AB44" s="42"/>
      <c r="AC44" s="43"/>
      <c r="AD44" s="44"/>
      <c r="AE44" s="45"/>
      <c r="AF44" s="46"/>
      <c r="AG44" s="47"/>
    </row>
    <row r="45" spans="1:33" ht="40.5" x14ac:dyDescent="0.25">
      <c r="A45" s="23"/>
      <c r="B45" s="66">
        <v>37.22</v>
      </c>
      <c r="C45" s="27"/>
      <c r="D45" s="27" t="s">
        <v>96</v>
      </c>
      <c r="E45" s="27" t="s">
        <v>97</v>
      </c>
      <c r="F45" s="30">
        <v>12</v>
      </c>
      <c r="G45" s="33"/>
      <c r="H45" s="32">
        <v>5</v>
      </c>
      <c r="I45" s="33">
        <v>4711987140</v>
      </c>
      <c r="J45" s="53">
        <v>9</v>
      </c>
      <c r="K45" s="49">
        <v>7675000000</v>
      </c>
      <c r="L45" s="35"/>
      <c r="M45" s="36"/>
      <c r="N45" s="36"/>
      <c r="O45" s="35"/>
      <c r="P45" s="37"/>
      <c r="Q45" s="36"/>
      <c r="R45" s="35"/>
      <c r="S45" s="36"/>
      <c r="T45" s="36"/>
      <c r="U45" s="35"/>
      <c r="V45" s="36"/>
      <c r="W45" s="38"/>
      <c r="X45" s="39"/>
      <c r="Y45" s="40"/>
      <c r="Z45" s="41"/>
      <c r="AA45" s="42"/>
      <c r="AB45" s="42"/>
      <c r="AC45" s="43"/>
      <c r="AD45" s="44"/>
      <c r="AE45" s="45"/>
      <c r="AF45" s="46"/>
      <c r="AG45" s="47"/>
    </row>
    <row r="46" spans="1:33" ht="15" customHeight="1" x14ac:dyDescent="0.25">
      <c r="A46" s="23"/>
      <c r="B46" s="66"/>
      <c r="C46" s="27"/>
      <c r="D46" s="27"/>
      <c r="E46" s="27"/>
      <c r="F46" s="30"/>
      <c r="G46" s="33"/>
      <c r="H46" s="32"/>
      <c r="I46" s="33"/>
      <c r="J46" s="53"/>
      <c r="K46" s="49"/>
      <c r="L46" s="35"/>
      <c r="M46" s="36"/>
      <c r="N46" s="36"/>
      <c r="O46" s="35"/>
      <c r="P46" s="37"/>
      <c r="Q46" s="36"/>
      <c r="R46" s="35"/>
      <c r="S46" s="36"/>
      <c r="T46" s="36"/>
      <c r="U46" s="35"/>
      <c r="V46" s="36"/>
      <c r="W46" s="38"/>
      <c r="X46" s="268" t="s">
        <v>98</v>
      </c>
      <c r="Y46" s="269"/>
      <c r="Z46" s="71"/>
      <c r="AA46" s="71"/>
      <c r="AB46" s="42"/>
      <c r="AC46" s="43"/>
      <c r="AD46" s="44"/>
      <c r="AE46" s="45"/>
      <c r="AF46" s="46"/>
      <c r="AG46" s="47"/>
    </row>
    <row r="47" spans="1:33" ht="15" customHeight="1" x14ac:dyDescent="0.25">
      <c r="A47" s="23"/>
      <c r="B47" s="66"/>
      <c r="C47" s="27"/>
      <c r="D47" s="27"/>
      <c r="E47" s="27"/>
      <c r="F47" s="30"/>
      <c r="G47" s="33"/>
      <c r="H47" s="32"/>
      <c r="I47" s="33"/>
      <c r="J47" s="53"/>
      <c r="K47" s="49"/>
      <c r="L47" s="35"/>
      <c r="M47" s="36"/>
      <c r="N47" s="36"/>
      <c r="O47" s="35"/>
      <c r="P47" s="37"/>
      <c r="Q47" s="36"/>
      <c r="R47" s="35"/>
      <c r="S47" s="36"/>
      <c r="T47" s="36"/>
      <c r="U47" s="35"/>
      <c r="V47" s="36"/>
      <c r="W47" s="38"/>
      <c r="X47" s="268" t="s">
        <v>99</v>
      </c>
      <c r="Y47" s="269"/>
      <c r="Z47" s="71"/>
      <c r="AA47" s="71"/>
      <c r="AB47" s="42"/>
      <c r="AC47" s="43"/>
      <c r="AD47" s="44"/>
      <c r="AE47" s="45"/>
      <c r="AF47" s="46"/>
      <c r="AG47" s="47"/>
    </row>
    <row r="48" spans="1:33" ht="57" x14ac:dyDescent="0.25">
      <c r="A48" s="23"/>
      <c r="B48" s="66">
        <v>38</v>
      </c>
      <c r="C48" s="27"/>
      <c r="D48" s="72" t="s">
        <v>100</v>
      </c>
      <c r="E48" s="27" t="s">
        <v>101</v>
      </c>
      <c r="F48" s="61">
        <v>1</v>
      </c>
      <c r="G48" s="58">
        <v>23899168000</v>
      </c>
      <c r="H48" s="32"/>
      <c r="I48" s="33"/>
      <c r="J48" s="53">
        <v>90</v>
      </c>
      <c r="K48" s="73">
        <f>K49+K52+K53+K54+K55+K56+K57+K58+K59+K60+K61+K62+K63+K64+K65+K66</f>
        <v>21959476200</v>
      </c>
      <c r="L48" s="35"/>
      <c r="M48" s="36"/>
      <c r="N48" s="36"/>
      <c r="O48" s="35"/>
      <c r="P48" s="37"/>
      <c r="Q48" s="36"/>
      <c r="R48" s="35"/>
      <c r="S48" s="36"/>
      <c r="T48" s="36"/>
      <c r="U48" s="35"/>
      <c r="V48" s="36"/>
      <c r="W48" s="38"/>
      <c r="X48" s="39"/>
      <c r="Y48" s="40"/>
      <c r="Z48" s="41"/>
      <c r="AA48" s="42"/>
      <c r="AB48" s="42"/>
      <c r="AC48" s="43"/>
      <c r="AD48" s="44"/>
      <c r="AE48" s="45"/>
      <c r="AF48" s="46"/>
      <c r="AG48" s="47"/>
    </row>
    <row r="49" spans="1:33" ht="67.5" x14ac:dyDescent="0.25">
      <c r="A49" s="23"/>
      <c r="B49" s="74">
        <v>38.01</v>
      </c>
      <c r="C49" s="27"/>
      <c r="D49" s="27" t="s">
        <v>102</v>
      </c>
      <c r="E49" s="27" t="s">
        <v>103</v>
      </c>
      <c r="F49" s="61">
        <v>1</v>
      </c>
      <c r="G49" s="58">
        <v>4600000000</v>
      </c>
      <c r="H49" s="32">
        <v>97.2</v>
      </c>
      <c r="I49" s="33">
        <v>9408915844</v>
      </c>
      <c r="J49" s="61">
        <v>1</v>
      </c>
      <c r="K49" s="49">
        <v>4427036200</v>
      </c>
      <c r="L49" s="35"/>
      <c r="M49" s="36"/>
      <c r="N49" s="36"/>
      <c r="O49" s="35"/>
      <c r="P49" s="37"/>
      <c r="Q49" s="36"/>
      <c r="R49" s="35"/>
      <c r="S49" s="36"/>
      <c r="T49" s="36"/>
      <c r="U49" s="35"/>
      <c r="V49" s="36"/>
      <c r="W49" s="38"/>
      <c r="X49" s="39"/>
      <c r="Y49" s="40"/>
      <c r="Z49" s="41"/>
      <c r="AA49" s="42"/>
      <c r="AB49" s="42"/>
      <c r="AC49" s="43"/>
      <c r="AD49" s="44"/>
      <c r="AE49" s="45"/>
      <c r="AF49" s="46"/>
      <c r="AG49" s="47"/>
    </row>
    <row r="50" spans="1:33" ht="81" x14ac:dyDescent="0.25">
      <c r="A50" s="23"/>
      <c r="B50" s="74"/>
      <c r="C50" s="27"/>
      <c r="D50" s="27"/>
      <c r="E50" s="27" t="s">
        <v>104</v>
      </c>
      <c r="F50" s="61">
        <v>1</v>
      </c>
      <c r="G50" s="33"/>
      <c r="H50" s="32">
        <v>99.86</v>
      </c>
      <c r="I50" s="33"/>
      <c r="J50" s="61">
        <v>1</v>
      </c>
      <c r="K50" s="49"/>
      <c r="L50" s="35"/>
      <c r="M50" s="36"/>
      <c r="N50" s="36"/>
      <c r="O50" s="35"/>
      <c r="P50" s="37"/>
      <c r="Q50" s="36"/>
      <c r="R50" s="35"/>
      <c r="S50" s="36"/>
      <c r="T50" s="36"/>
      <c r="U50" s="35"/>
      <c r="V50" s="36"/>
      <c r="W50" s="38"/>
      <c r="X50" s="39"/>
      <c r="Y50" s="40"/>
      <c r="Z50" s="41"/>
      <c r="AA50" s="42"/>
      <c r="AB50" s="42"/>
      <c r="AC50" s="43"/>
      <c r="AD50" s="44"/>
      <c r="AE50" s="45"/>
      <c r="AF50" s="46"/>
      <c r="AG50" s="47"/>
    </row>
    <row r="51" spans="1:33" ht="67.5" x14ac:dyDescent="0.25">
      <c r="A51" s="23"/>
      <c r="B51" s="74"/>
      <c r="C51" s="27"/>
      <c r="D51" s="75" t="s">
        <v>105</v>
      </c>
      <c r="E51" s="76" t="s">
        <v>106</v>
      </c>
      <c r="F51" s="76"/>
      <c r="G51" s="33"/>
      <c r="H51" s="32">
        <v>99.33</v>
      </c>
      <c r="I51" s="33"/>
      <c r="J51" s="77">
        <v>1</v>
      </c>
      <c r="K51" s="49"/>
      <c r="L51" s="35"/>
      <c r="M51" s="36"/>
      <c r="N51" s="36"/>
      <c r="O51" s="35"/>
      <c r="P51" s="37"/>
      <c r="Q51" s="36"/>
      <c r="R51" s="35"/>
      <c r="S51" s="36"/>
      <c r="T51" s="36"/>
      <c r="U51" s="35"/>
      <c r="V51" s="36"/>
      <c r="W51" s="38"/>
      <c r="X51" s="39"/>
      <c r="Y51" s="40"/>
      <c r="Z51" s="41"/>
      <c r="AA51" s="42"/>
      <c r="AB51" s="42"/>
      <c r="AC51" s="43"/>
      <c r="AD51" s="44"/>
      <c r="AE51" s="45"/>
      <c r="AF51" s="46"/>
      <c r="AG51" s="47"/>
    </row>
    <row r="52" spans="1:33" s="98" customFormat="1" ht="81" x14ac:dyDescent="0.25">
      <c r="A52" s="78"/>
      <c r="B52" s="79">
        <v>38.020000000000003</v>
      </c>
      <c r="C52" s="27"/>
      <c r="D52" s="27" t="s">
        <v>107</v>
      </c>
      <c r="E52" s="80" t="s">
        <v>108</v>
      </c>
      <c r="F52" s="77">
        <v>1</v>
      </c>
      <c r="G52" s="58">
        <v>1926648000</v>
      </c>
      <c r="H52" s="81">
        <v>49.52</v>
      </c>
      <c r="I52" s="82">
        <v>1908967723</v>
      </c>
      <c r="J52" s="77">
        <v>1</v>
      </c>
      <c r="K52" s="83">
        <v>1730304000</v>
      </c>
      <c r="L52" s="84">
        <f>4658/24032*100</f>
        <v>19.382490013315579</v>
      </c>
      <c r="M52" s="85">
        <v>199458560</v>
      </c>
      <c r="N52" s="86" t="s">
        <v>109</v>
      </c>
      <c r="O52" s="84"/>
      <c r="P52" s="87"/>
      <c r="Q52" s="85"/>
      <c r="R52" s="84"/>
      <c r="S52" s="85"/>
      <c r="T52" s="85"/>
      <c r="U52" s="84"/>
      <c r="V52" s="85"/>
      <c r="W52" s="88"/>
      <c r="X52" s="89">
        <f>L52+O52+R52+U52</f>
        <v>19.382490013315579</v>
      </c>
      <c r="Y52" s="90">
        <f>M52+P52+S52+V52</f>
        <v>199458560</v>
      </c>
      <c r="Z52" s="91">
        <f>X52</f>
        <v>19.382490013315579</v>
      </c>
      <c r="AA52" s="92">
        <f>Y52/K52*100</f>
        <v>11.527370912856931</v>
      </c>
      <c r="AB52" s="92"/>
      <c r="AC52" s="93"/>
      <c r="AD52" s="94"/>
      <c r="AE52" s="95"/>
      <c r="AF52" s="96"/>
      <c r="AG52" s="97"/>
    </row>
    <row r="53" spans="1:33" ht="81" x14ac:dyDescent="0.25">
      <c r="A53" s="23"/>
      <c r="B53" s="99">
        <v>38.03</v>
      </c>
      <c r="C53" s="100"/>
      <c r="D53" s="100" t="s">
        <v>110</v>
      </c>
      <c r="E53" s="101" t="s">
        <v>111</v>
      </c>
      <c r="F53" s="102">
        <v>1</v>
      </c>
      <c r="G53" s="103">
        <v>829584000</v>
      </c>
      <c r="H53" s="104">
        <v>16.97</v>
      </c>
      <c r="I53" s="105">
        <v>568189437</v>
      </c>
      <c r="J53" s="102">
        <v>1</v>
      </c>
      <c r="K53" s="106">
        <v>654552000</v>
      </c>
      <c r="L53" s="107">
        <f>2759/8513*100</f>
        <v>32.409256431340303</v>
      </c>
      <c r="M53" s="108">
        <v>133277900</v>
      </c>
      <c r="N53" s="109" t="s">
        <v>350</v>
      </c>
      <c r="O53" s="107"/>
      <c r="P53" s="110"/>
      <c r="Q53" s="108"/>
      <c r="R53" s="107"/>
      <c r="S53" s="108"/>
      <c r="T53" s="108"/>
      <c r="U53" s="107"/>
      <c r="V53" s="108"/>
      <c r="W53" s="111"/>
      <c r="X53" s="112">
        <f>L53+O53+R53+U53</f>
        <v>32.409256431340303</v>
      </c>
      <c r="Y53" s="113">
        <f>M53+P53+S53+V53</f>
        <v>133277900</v>
      </c>
      <c r="Z53" s="114">
        <f>X53</f>
        <v>32.409256431340303</v>
      </c>
      <c r="AA53" s="115">
        <f>Y53/K53*100</f>
        <v>20.361697771911167</v>
      </c>
      <c r="AB53" s="115"/>
      <c r="AC53" s="116"/>
      <c r="AD53" s="117"/>
      <c r="AE53" s="118"/>
      <c r="AF53" s="119"/>
      <c r="AG53" s="120"/>
    </row>
    <row r="54" spans="1:33" ht="81" x14ac:dyDescent="0.25">
      <c r="A54" s="23"/>
      <c r="B54" s="74">
        <v>38.04</v>
      </c>
      <c r="C54" s="27"/>
      <c r="D54" s="27" t="s">
        <v>112</v>
      </c>
      <c r="E54" s="80" t="s">
        <v>113</v>
      </c>
      <c r="F54" s="77">
        <v>1</v>
      </c>
      <c r="G54" s="58">
        <v>1332720000</v>
      </c>
      <c r="H54" s="32">
        <v>53.88</v>
      </c>
      <c r="I54" s="33">
        <v>1089026170</v>
      </c>
      <c r="J54" s="77">
        <v>1</v>
      </c>
      <c r="K54" s="49">
        <v>1147896000</v>
      </c>
      <c r="L54" s="35"/>
      <c r="M54" s="36"/>
      <c r="N54" s="36"/>
      <c r="O54" s="35"/>
      <c r="P54" s="37"/>
      <c r="Q54" s="36"/>
      <c r="R54" s="35"/>
      <c r="S54" s="36"/>
      <c r="T54" s="36"/>
      <c r="U54" s="35"/>
      <c r="V54" s="36"/>
      <c r="W54" s="38"/>
      <c r="X54" s="39"/>
      <c r="Y54" s="40"/>
      <c r="Z54" s="41"/>
      <c r="AA54" s="42"/>
      <c r="AB54" s="42"/>
      <c r="AC54" s="43"/>
      <c r="AD54" s="44"/>
      <c r="AE54" s="45"/>
      <c r="AF54" s="46"/>
      <c r="AG54" s="47"/>
    </row>
    <row r="55" spans="1:33" ht="81" x14ac:dyDescent="0.25">
      <c r="A55" s="23"/>
      <c r="B55" s="74">
        <v>38.049999999999997</v>
      </c>
      <c r="C55" s="27"/>
      <c r="D55" s="27" t="s">
        <v>114</v>
      </c>
      <c r="E55" s="80" t="s">
        <v>115</v>
      </c>
      <c r="F55" s="77">
        <v>1</v>
      </c>
      <c r="G55" s="58">
        <v>1648656000</v>
      </c>
      <c r="H55" s="32">
        <v>45.42</v>
      </c>
      <c r="I55" s="33">
        <v>1682171273</v>
      </c>
      <c r="J55" s="77">
        <v>1</v>
      </c>
      <c r="K55" s="49">
        <v>1457784000</v>
      </c>
      <c r="L55" s="35"/>
      <c r="M55" s="36"/>
      <c r="N55" s="36"/>
      <c r="O55" s="35"/>
      <c r="P55" s="37"/>
      <c r="Q55" s="36"/>
      <c r="R55" s="35"/>
      <c r="S55" s="36"/>
      <c r="T55" s="36"/>
      <c r="U55" s="35"/>
      <c r="V55" s="36"/>
      <c r="W55" s="38"/>
      <c r="X55" s="39"/>
      <c r="Y55" s="40"/>
      <c r="Z55" s="41"/>
      <c r="AA55" s="42"/>
      <c r="AB55" s="42"/>
      <c r="AC55" s="43"/>
      <c r="AD55" s="44"/>
      <c r="AE55" s="45"/>
      <c r="AF55" s="46"/>
      <c r="AG55" s="47"/>
    </row>
    <row r="56" spans="1:33" ht="81" x14ac:dyDescent="0.25">
      <c r="A56" s="23"/>
      <c r="B56" s="74">
        <v>38.06</v>
      </c>
      <c r="C56" s="27"/>
      <c r="D56" s="27" t="s">
        <v>116</v>
      </c>
      <c r="E56" s="80" t="s">
        <v>117</v>
      </c>
      <c r="F56" s="77">
        <v>1</v>
      </c>
      <c r="G56" s="58">
        <v>2016000000</v>
      </c>
      <c r="H56" s="32">
        <v>49.02</v>
      </c>
      <c r="I56" s="33">
        <v>1982715831</v>
      </c>
      <c r="J56" s="77">
        <v>1</v>
      </c>
      <c r="K56" s="49">
        <v>1817928000</v>
      </c>
      <c r="L56" s="35"/>
      <c r="M56" s="36"/>
      <c r="N56" s="36"/>
      <c r="O56" s="35"/>
      <c r="P56" s="37"/>
      <c r="Q56" s="36"/>
      <c r="R56" s="35"/>
      <c r="S56" s="36"/>
      <c r="T56" s="36"/>
      <c r="U56" s="35"/>
      <c r="V56" s="36"/>
      <c r="W56" s="38"/>
      <c r="X56" s="39"/>
      <c r="Y56" s="40"/>
      <c r="Z56" s="41"/>
      <c r="AA56" s="42"/>
      <c r="AB56" s="42"/>
      <c r="AC56" s="43"/>
      <c r="AD56" s="44"/>
      <c r="AE56" s="45"/>
      <c r="AF56" s="46"/>
      <c r="AG56" s="47"/>
    </row>
    <row r="57" spans="1:33" ht="81" x14ac:dyDescent="0.25">
      <c r="A57" s="23"/>
      <c r="B57" s="74">
        <v>38.07</v>
      </c>
      <c r="C57" s="27"/>
      <c r="D57" s="27" t="s">
        <v>118</v>
      </c>
      <c r="E57" s="80" t="s">
        <v>119</v>
      </c>
      <c r="F57" s="77">
        <v>1</v>
      </c>
      <c r="G57" s="58">
        <v>1828368000</v>
      </c>
      <c r="H57" s="32">
        <v>22.01</v>
      </c>
      <c r="I57" s="33">
        <v>1935074822</v>
      </c>
      <c r="J57" s="77">
        <v>1</v>
      </c>
      <c r="K57" s="49">
        <v>1634040000</v>
      </c>
      <c r="L57" s="35"/>
      <c r="M57" s="36"/>
      <c r="N57" s="36"/>
      <c r="O57" s="35"/>
      <c r="P57" s="37"/>
      <c r="Q57" s="36"/>
      <c r="R57" s="35"/>
      <c r="S57" s="36"/>
      <c r="T57" s="36"/>
      <c r="U57" s="35"/>
      <c r="V57" s="36"/>
      <c r="W57" s="38"/>
      <c r="X57" s="39"/>
      <c r="Y57" s="40"/>
      <c r="Z57" s="41"/>
      <c r="AA57" s="42"/>
      <c r="AB57" s="42"/>
      <c r="AC57" s="43"/>
      <c r="AD57" s="44"/>
      <c r="AE57" s="45"/>
      <c r="AF57" s="46"/>
      <c r="AG57" s="47"/>
    </row>
    <row r="58" spans="1:33" ht="81" x14ac:dyDescent="0.25">
      <c r="A58" s="23"/>
      <c r="B58" s="74">
        <v>38.08</v>
      </c>
      <c r="C58" s="27"/>
      <c r="D58" s="27" t="s">
        <v>120</v>
      </c>
      <c r="E58" s="80" t="s">
        <v>121</v>
      </c>
      <c r="F58" s="77">
        <v>1</v>
      </c>
      <c r="G58" s="58">
        <v>1784304000</v>
      </c>
      <c r="H58" s="32">
        <v>54.42</v>
      </c>
      <c r="I58" s="33">
        <v>1712700182</v>
      </c>
      <c r="J58" s="77">
        <v>1</v>
      </c>
      <c r="K58" s="49">
        <v>1590840000</v>
      </c>
      <c r="L58" s="35"/>
      <c r="M58" s="36"/>
      <c r="N58" s="36"/>
      <c r="O58" s="35"/>
      <c r="P58" s="37"/>
      <c r="Q58" s="36"/>
      <c r="R58" s="35"/>
      <c r="S58" s="36"/>
      <c r="T58" s="36"/>
      <c r="U58" s="35"/>
      <c r="V58" s="36"/>
      <c r="W58" s="38"/>
      <c r="X58" s="39"/>
      <c r="Y58" s="40"/>
      <c r="Z58" s="41"/>
      <c r="AA58" s="42"/>
      <c r="AB58" s="42"/>
      <c r="AC58" s="43"/>
      <c r="AD58" s="44"/>
      <c r="AE58" s="45"/>
      <c r="AF58" s="46"/>
      <c r="AG58" s="47"/>
    </row>
    <row r="59" spans="1:33" ht="81" x14ac:dyDescent="0.25">
      <c r="A59" s="23"/>
      <c r="B59" s="74">
        <v>38.090000000000003</v>
      </c>
      <c r="C59" s="27"/>
      <c r="D59" s="27" t="s">
        <v>122</v>
      </c>
      <c r="E59" s="80" t="s">
        <v>123</v>
      </c>
      <c r="F59" s="77">
        <v>1</v>
      </c>
      <c r="G59" s="58">
        <v>1653048000</v>
      </c>
      <c r="H59" s="32">
        <v>47.21</v>
      </c>
      <c r="I59" s="33">
        <v>1636318270</v>
      </c>
      <c r="J59" s="77">
        <v>1</v>
      </c>
      <c r="K59" s="49">
        <v>1462104000</v>
      </c>
      <c r="L59" s="35"/>
      <c r="M59" s="36"/>
      <c r="N59" s="36"/>
      <c r="O59" s="35"/>
      <c r="P59" s="37"/>
      <c r="Q59" s="36"/>
      <c r="R59" s="35"/>
      <c r="S59" s="36"/>
      <c r="T59" s="36"/>
      <c r="U59" s="35"/>
      <c r="V59" s="36"/>
      <c r="W59" s="38"/>
      <c r="X59" s="39"/>
      <c r="Y59" s="40"/>
      <c r="Z59" s="41"/>
      <c r="AA59" s="42"/>
      <c r="AB59" s="42"/>
      <c r="AC59" s="43"/>
      <c r="AD59" s="44"/>
      <c r="AE59" s="45"/>
      <c r="AF59" s="46"/>
      <c r="AG59" s="47"/>
    </row>
    <row r="60" spans="1:33" ht="81" x14ac:dyDescent="0.25">
      <c r="A60" s="23"/>
      <c r="B60" s="121" t="s">
        <v>124</v>
      </c>
      <c r="C60" s="27"/>
      <c r="D60" s="27" t="s">
        <v>125</v>
      </c>
      <c r="E60" s="80" t="s">
        <v>126</v>
      </c>
      <c r="F60" s="77">
        <v>1</v>
      </c>
      <c r="G60" s="58">
        <v>1530000000</v>
      </c>
      <c r="H60" s="32">
        <v>31.73</v>
      </c>
      <c r="I60" s="33">
        <v>1445467444</v>
      </c>
      <c r="J60" s="77">
        <v>1</v>
      </c>
      <c r="K60" s="49">
        <v>1341360000</v>
      </c>
      <c r="L60" s="35"/>
      <c r="M60" s="36"/>
      <c r="N60" s="36"/>
      <c r="O60" s="35"/>
      <c r="P60" s="37"/>
      <c r="Q60" s="36"/>
      <c r="R60" s="35"/>
      <c r="S60" s="36"/>
      <c r="T60" s="36"/>
      <c r="U60" s="35"/>
      <c r="V60" s="36"/>
      <c r="W60" s="38"/>
      <c r="X60" s="39"/>
      <c r="Y60" s="40"/>
      <c r="Z60" s="41"/>
      <c r="AA60" s="42"/>
      <c r="AB60" s="42"/>
      <c r="AC60" s="43"/>
      <c r="AD60" s="44"/>
      <c r="AE60" s="45"/>
      <c r="AF60" s="46"/>
      <c r="AG60" s="47"/>
    </row>
    <row r="61" spans="1:33" ht="81" x14ac:dyDescent="0.25">
      <c r="A61" s="23"/>
      <c r="B61" s="74">
        <v>38.11</v>
      </c>
      <c r="C61" s="27"/>
      <c r="D61" s="27" t="s">
        <v>127</v>
      </c>
      <c r="E61" s="80" t="s">
        <v>128</v>
      </c>
      <c r="F61" s="77">
        <v>1</v>
      </c>
      <c r="G61" s="58">
        <v>1745496000</v>
      </c>
      <c r="H61" s="32">
        <v>31.22</v>
      </c>
      <c r="I61" s="33">
        <v>1892420743</v>
      </c>
      <c r="J61" s="77">
        <v>1</v>
      </c>
      <c r="K61" s="49">
        <v>1552680000</v>
      </c>
      <c r="L61" s="35"/>
      <c r="M61" s="36"/>
      <c r="N61" s="36"/>
      <c r="O61" s="35"/>
      <c r="P61" s="37"/>
      <c r="Q61" s="36"/>
      <c r="R61" s="35"/>
      <c r="S61" s="36"/>
      <c r="T61" s="36"/>
      <c r="U61" s="35"/>
      <c r="V61" s="36"/>
      <c r="W61" s="38"/>
      <c r="X61" s="39"/>
      <c r="Y61" s="40"/>
      <c r="Z61" s="41"/>
      <c r="AA61" s="42"/>
      <c r="AB61" s="42"/>
      <c r="AC61" s="43"/>
      <c r="AD61" s="44"/>
      <c r="AE61" s="45"/>
      <c r="AF61" s="46"/>
      <c r="AG61" s="47"/>
    </row>
    <row r="62" spans="1:33" ht="67.5" x14ac:dyDescent="0.25">
      <c r="A62" s="23"/>
      <c r="B62" s="74">
        <v>38.119999999999997</v>
      </c>
      <c r="C62" s="27"/>
      <c r="D62" s="27" t="s">
        <v>129</v>
      </c>
      <c r="E62" s="80" t="s">
        <v>130</v>
      </c>
      <c r="F62" s="77">
        <v>1</v>
      </c>
      <c r="G62" s="58">
        <v>991008000</v>
      </c>
      <c r="H62" s="32">
        <v>48.9</v>
      </c>
      <c r="I62" s="33">
        <v>932259822</v>
      </c>
      <c r="J62" s="77">
        <v>1</v>
      </c>
      <c r="K62" s="49">
        <v>812736000</v>
      </c>
      <c r="L62" s="35"/>
      <c r="M62" s="36"/>
      <c r="N62" s="36"/>
      <c r="O62" s="35"/>
      <c r="P62" s="37"/>
      <c r="Q62" s="36"/>
      <c r="R62" s="35"/>
      <c r="S62" s="36"/>
      <c r="T62" s="36"/>
      <c r="U62" s="35"/>
      <c r="V62" s="36"/>
      <c r="W62" s="38"/>
      <c r="X62" s="39"/>
      <c r="Y62" s="40"/>
      <c r="Z62" s="41"/>
      <c r="AA62" s="42"/>
      <c r="AB62" s="42"/>
      <c r="AC62" s="43"/>
      <c r="AD62" s="44"/>
      <c r="AE62" s="45"/>
      <c r="AF62" s="46"/>
      <c r="AG62" s="47"/>
    </row>
    <row r="63" spans="1:33" ht="81" x14ac:dyDescent="0.25">
      <c r="A63" s="23"/>
      <c r="B63" s="74">
        <v>38.130000000000003</v>
      </c>
      <c r="C63" s="27"/>
      <c r="D63" s="27" t="s">
        <v>131</v>
      </c>
      <c r="E63" s="80" t="s">
        <v>132</v>
      </c>
      <c r="F63" s="77">
        <v>1</v>
      </c>
      <c r="G63" s="58">
        <v>1093104000</v>
      </c>
      <c r="H63" s="32">
        <v>64.900000000000006</v>
      </c>
      <c r="I63" s="33">
        <v>1053818287</v>
      </c>
      <c r="J63" s="77">
        <v>1</v>
      </c>
      <c r="K63" s="49">
        <v>912744000</v>
      </c>
      <c r="L63" s="35"/>
      <c r="M63" s="36"/>
      <c r="N63" s="36"/>
      <c r="O63" s="35"/>
      <c r="P63" s="37"/>
      <c r="Q63" s="36"/>
      <c r="R63" s="35"/>
      <c r="S63" s="36"/>
      <c r="T63" s="36"/>
      <c r="U63" s="35"/>
      <c r="V63" s="36"/>
      <c r="W63" s="38"/>
      <c r="X63" s="39"/>
      <c r="Y63" s="40"/>
      <c r="Z63" s="41"/>
      <c r="AA63" s="42"/>
      <c r="AB63" s="42"/>
      <c r="AC63" s="43"/>
      <c r="AD63" s="44"/>
      <c r="AE63" s="45"/>
      <c r="AF63" s="46"/>
      <c r="AG63" s="47"/>
    </row>
    <row r="64" spans="1:33" ht="81" x14ac:dyDescent="0.25">
      <c r="A64" s="23"/>
      <c r="B64" s="74">
        <v>38.14</v>
      </c>
      <c r="C64" s="27"/>
      <c r="D64" s="27" t="s">
        <v>133</v>
      </c>
      <c r="E64" s="80" t="s">
        <v>134</v>
      </c>
      <c r="F64" s="77">
        <v>1</v>
      </c>
      <c r="G64" s="58">
        <v>920232000</v>
      </c>
      <c r="H64" s="32">
        <v>22.76</v>
      </c>
      <c r="I64" s="33">
        <v>832270790</v>
      </c>
      <c r="J64" s="77">
        <v>1</v>
      </c>
      <c r="K64" s="49">
        <v>743472000</v>
      </c>
      <c r="L64" s="35"/>
      <c r="M64" s="36"/>
      <c r="N64" s="36"/>
      <c r="O64" s="35"/>
      <c r="P64" s="37"/>
      <c r="Q64" s="36"/>
      <c r="R64" s="35"/>
      <c r="S64" s="36"/>
      <c r="T64" s="36"/>
      <c r="U64" s="35"/>
      <c r="V64" s="36"/>
      <c r="W64" s="38"/>
      <c r="X64" s="39"/>
      <c r="Y64" s="40"/>
      <c r="Z64" s="41"/>
      <c r="AA64" s="42"/>
      <c r="AB64" s="42"/>
      <c r="AC64" s="43"/>
      <c r="AD64" s="44"/>
      <c r="AE64" s="45"/>
      <c r="AF64" s="46"/>
      <c r="AG64" s="47"/>
    </row>
    <row r="65" spans="1:34" ht="81" x14ac:dyDescent="0.25">
      <c r="A65" s="23"/>
      <c r="B65" s="74">
        <v>38.15</v>
      </c>
      <c r="C65" s="27"/>
      <c r="D65" s="27" t="s">
        <v>135</v>
      </c>
      <c r="E65" s="80" t="s">
        <v>136</v>
      </c>
      <c r="F65" s="30">
        <v>25</v>
      </c>
      <c r="G65" s="33">
        <v>0</v>
      </c>
      <c r="H65" s="122" t="s">
        <v>137</v>
      </c>
      <c r="I65" s="33">
        <v>0</v>
      </c>
      <c r="J65" s="59">
        <v>20</v>
      </c>
      <c r="K65" s="49">
        <v>200000000</v>
      </c>
      <c r="L65" s="35"/>
      <c r="M65" s="36"/>
      <c r="N65" s="36"/>
      <c r="O65" s="35"/>
      <c r="P65" s="37"/>
      <c r="Q65" s="36"/>
      <c r="R65" s="35"/>
      <c r="S65" s="36"/>
      <c r="T65" s="36"/>
      <c r="U65" s="35"/>
      <c r="V65" s="36"/>
      <c r="W65" s="38"/>
      <c r="X65" s="39"/>
      <c r="Y65" s="40"/>
      <c r="Z65" s="41"/>
      <c r="AA65" s="42"/>
      <c r="AB65" s="42"/>
      <c r="AC65" s="43"/>
      <c r="AD65" s="44"/>
      <c r="AE65" s="45"/>
      <c r="AF65" s="46"/>
      <c r="AG65" s="47"/>
    </row>
    <row r="66" spans="1:34" ht="51" x14ac:dyDescent="0.25">
      <c r="A66" s="23"/>
      <c r="B66" s="74">
        <v>38.17</v>
      </c>
      <c r="C66" s="27"/>
      <c r="D66" s="27" t="s">
        <v>138</v>
      </c>
      <c r="E66" s="123" t="s">
        <v>139</v>
      </c>
      <c r="F66" s="77">
        <v>1</v>
      </c>
      <c r="G66" s="33">
        <v>0</v>
      </c>
      <c r="H66" s="32">
        <v>62.96</v>
      </c>
      <c r="I66" s="33">
        <v>1310640301</v>
      </c>
      <c r="J66" s="77">
        <v>1</v>
      </c>
      <c r="K66" s="49">
        <v>474000000</v>
      </c>
      <c r="L66" s="35"/>
      <c r="M66" s="36"/>
      <c r="N66" s="36"/>
      <c r="O66" s="35"/>
      <c r="P66" s="37"/>
      <c r="Q66" s="36"/>
      <c r="R66" s="35"/>
      <c r="S66" s="36"/>
      <c r="T66" s="36"/>
      <c r="U66" s="35"/>
      <c r="V66" s="36"/>
      <c r="W66" s="38"/>
      <c r="X66" s="39"/>
      <c r="Y66" s="40"/>
      <c r="Z66" s="41"/>
      <c r="AA66" s="42"/>
      <c r="AB66" s="42"/>
      <c r="AC66" s="43"/>
      <c r="AD66" s="44"/>
      <c r="AE66" s="45"/>
      <c r="AF66" s="46"/>
      <c r="AG66" s="47"/>
    </row>
    <row r="67" spans="1:34" x14ac:dyDescent="0.25">
      <c r="A67" s="23"/>
      <c r="B67" s="74"/>
      <c r="C67" s="27"/>
      <c r="D67" s="27"/>
      <c r="E67" s="123"/>
      <c r="F67" s="77"/>
      <c r="G67" s="33"/>
      <c r="H67" s="32"/>
      <c r="I67" s="33"/>
      <c r="J67" s="77"/>
      <c r="K67" s="49"/>
      <c r="L67" s="35"/>
      <c r="M67" s="36"/>
      <c r="N67" s="36"/>
      <c r="O67" s="35"/>
      <c r="P67" s="37"/>
      <c r="Q67" s="36"/>
      <c r="R67" s="35"/>
      <c r="S67" s="36"/>
      <c r="T67" s="36"/>
      <c r="U67" s="35"/>
      <c r="V67" s="36"/>
      <c r="W67" s="38"/>
      <c r="X67" s="268" t="s">
        <v>98</v>
      </c>
      <c r="Y67" s="269"/>
      <c r="Z67" s="41"/>
      <c r="AA67" s="42"/>
      <c r="AB67" s="42"/>
      <c r="AC67" s="43"/>
      <c r="AD67" s="44"/>
      <c r="AE67" s="45"/>
      <c r="AF67" s="46"/>
      <c r="AG67" s="47"/>
    </row>
    <row r="68" spans="1:34" x14ac:dyDescent="0.25">
      <c r="A68" s="23"/>
      <c r="B68" s="74"/>
      <c r="C68" s="27"/>
      <c r="D68" s="27"/>
      <c r="E68" s="123"/>
      <c r="F68" s="77"/>
      <c r="G68" s="33"/>
      <c r="H68" s="32"/>
      <c r="I68" s="33"/>
      <c r="J68" s="77"/>
      <c r="K68" s="49"/>
      <c r="L68" s="35"/>
      <c r="M68" s="36"/>
      <c r="N68" s="36"/>
      <c r="O68" s="35"/>
      <c r="P68" s="37"/>
      <c r="Q68" s="36"/>
      <c r="R68" s="35"/>
      <c r="S68" s="36"/>
      <c r="T68" s="36"/>
      <c r="U68" s="35"/>
      <c r="V68" s="36"/>
      <c r="W68" s="38"/>
      <c r="X68" s="268" t="s">
        <v>99</v>
      </c>
      <c r="Y68" s="269"/>
      <c r="Z68" s="41"/>
      <c r="AA68" s="42"/>
      <c r="AB68" s="42"/>
      <c r="AC68" s="43"/>
      <c r="AD68" s="44"/>
      <c r="AE68" s="45"/>
      <c r="AF68" s="46"/>
      <c r="AG68" s="47"/>
    </row>
    <row r="69" spans="1:34" ht="71.25" x14ac:dyDescent="0.25">
      <c r="A69" s="23"/>
      <c r="B69" s="74">
        <v>39</v>
      </c>
      <c r="C69" s="27"/>
      <c r="D69" s="72" t="s">
        <v>140</v>
      </c>
      <c r="E69" s="27" t="s">
        <v>141</v>
      </c>
      <c r="F69" s="124">
        <f>92.31</f>
        <v>92.31</v>
      </c>
      <c r="G69" s="125">
        <v>5870000000</v>
      </c>
      <c r="H69" s="32">
        <v>61.54</v>
      </c>
      <c r="I69" s="33"/>
      <c r="J69" s="124">
        <f>10/13*100</f>
        <v>76.923076923076934</v>
      </c>
      <c r="K69" s="73">
        <v>6350000000</v>
      </c>
      <c r="L69" s="35"/>
      <c r="M69" s="36"/>
      <c r="N69" s="36"/>
      <c r="O69" s="35"/>
      <c r="P69" s="37"/>
      <c r="Q69" s="36"/>
      <c r="R69" s="35"/>
      <c r="S69" s="36"/>
      <c r="T69" s="36"/>
      <c r="U69" s="35"/>
      <c r="V69" s="36"/>
      <c r="W69" s="38"/>
      <c r="X69" s="39"/>
      <c r="Y69" s="40"/>
      <c r="Z69" s="41"/>
      <c r="AA69" s="42"/>
      <c r="AB69" s="42"/>
      <c r="AC69" s="43"/>
      <c r="AD69" s="44"/>
      <c r="AE69" s="45"/>
      <c r="AF69" s="46"/>
      <c r="AG69" s="47"/>
    </row>
    <row r="70" spans="1:34" ht="67.5" x14ac:dyDescent="0.25">
      <c r="A70" s="23"/>
      <c r="B70" s="66">
        <v>39.01</v>
      </c>
      <c r="C70" s="27"/>
      <c r="D70" s="126" t="s">
        <v>142</v>
      </c>
      <c r="E70" s="27" t="s">
        <v>143</v>
      </c>
      <c r="F70" s="124" t="s">
        <v>144</v>
      </c>
      <c r="G70" s="58">
        <v>500000000</v>
      </c>
      <c r="H70" s="32">
        <v>2</v>
      </c>
      <c r="I70" s="33">
        <v>1080011647</v>
      </c>
      <c r="J70" s="124">
        <v>2</v>
      </c>
      <c r="K70" s="58">
        <v>275310800</v>
      </c>
      <c r="L70" s="35"/>
      <c r="M70" s="36"/>
      <c r="N70" s="36"/>
      <c r="O70" s="35"/>
      <c r="P70" s="37"/>
      <c r="Q70" s="36"/>
      <c r="R70" s="35"/>
      <c r="S70" s="36"/>
      <c r="T70" s="36"/>
      <c r="U70" s="35"/>
      <c r="V70" s="36"/>
      <c r="W70" s="38"/>
      <c r="X70" s="39"/>
      <c r="Y70" s="40"/>
      <c r="Z70" s="41"/>
      <c r="AA70" s="42"/>
      <c r="AB70" s="42"/>
      <c r="AC70" s="43"/>
      <c r="AD70" s="44"/>
      <c r="AE70" s="45"/>
      <c r="AF70" s="46"/>
      <c r="AG70" s="47"/>
    </row>
    <row r="71" spans="1:34" ht="40.5" x14ac:dyDescent="0.25">
      <c r="A71" s="23"/>
      <c r="B71" s="66">
        <v>39.020000000000003</v>
      </c>
      <c r="C71" s="27"/>
      <c r="D71" s="27" t="s">
        <v>145</v>
      </c>
      <c r="E71" s="62" t="s">
        <v>146</v>
      </c>
      <c r="F71" s="64">
        <v>1</v>
      </c>
      <c r="G71" s="70">
        <v>285000000</v>
      </c>
      <c r="H71" s="32">
        <v>100</v>
      </c>
      <c r="I71" s="33">
        <v>84685800</v>
      </c>
      <c r="J71" s="64">
        <v>1</v>
      </c>
      <c r="K71" s="58">
        <v>294030000</v>
      </c>
      <c r="L71" s="35"/>
      <c r="M71" s="36"/>
      <c r="N71" s="36"/>
      <c r="O71" s="35"/>
      <c r="P71" s="37"/>
      <c r="Q71" s="36"/>
      <c r="R71" s="35"/>
      <c r="S71" s="36"/>
      <c r="T71" s="36"/>
      <c r="U71" s="35"/>
      <c r="V71" s="36"/>
      <c r="W71" s="38"/>
      <c r="X71" s="39"/>
      <c r="Y71" s="40"/>
      <c r="Z71" s="41"/>
      <c r="AA71" s="42"/>
      <c r="AB71" s="42"/>
      <c r="AC71" s="43"/>
      <c r="AD71" s="44"/>
      <c r="AE71" s="45"/>
      <c r="AF71" s="46"/>
      <c r="AG71" s="47"/>
    </row>
    <row r="72" spans="1:34" ht="27" x14ac:dyDescent="0.25">
      <c r="A72" s="23"/>
      <c r="B72" s="66">
        <v>39.03</v>
      </c>
      <c r="C72" s="27"/>
      <c r="D72" s="126" t="s">
        <v>147</v>
      </c>
      <c r="E72" s="27" t="s">
        <v>148</v>
      </c>
      <c r="F72" s="124" t="s">
        <v>144</v>
      </c>
      <c r="G72" s="52">
        <v>860000000</v>
      </c>
      <c r="H72" s="32">
        <v>3</v>
      </c>
      <c r="I72" s="33">
        <v>0</v>
      </c>
      <c r="J72" s="127">
        <v>3</v>
      </c>
      <c r="K72" s="58">
        <v>1346544000</v>
      </c>
      <c r="L72" s="35"/>
      <c r="M72" s="36"/>
      <c r="N72" s="36"/>
      <c r="O72" s="35"/>
      <c r="P72" s="37"/>
      <c r="Q72" s="36"/>
      <c r="R72" s="35"/>
      <c r="S72" s="36"/>
      <c r="T72" s="36"/>
      <c r="U72" s="35"/>
      <c r="V72" s="36"/>
      <c r="W72" s="38"/>
      <c r="X72" s="39"/>
      <c r="Y72" s="40"/>
      <c r="Z72" s="41"/>
      <c r="AA72" s="42"/>
      <c r="AB72" s="42"/>
      <c r="AC72" s="43"/>
      <c r="AD72" s="44"/>
      <c r="AE72" s="45"/>
      <c r="AF72" s="46"/>
      <c r="AG72" s="47"/>
    </row>
    <row r="73" spans="1:34" ht="27" x14ac:dyDescent="0.25">
      <c r="A73" s="23"/>
      <c r="B73" s="66"/>
      <c r="C73" s="27"/>
      <c r="D73" s="126"/>
      <c r="E73" s="62" t="s">
        <v>149</v>
      </c>
      <c r="F73" s="124" t="s">
        <v>144</v>
      </c>
      <c r="G73" s="33"/>
      <c r="H73" s="32">
        <v>0</v>
      </c>
      <c r="I73" s="33"/>
      <c r="J73" s="27">
        <v>3</v>
      </c>
      <c r="K73" s="58"/>
      <c r="L73" s="35"/>
      <c r="M73" s="36"/>
      <c r="N73" s="36"/>
      <c r="O73" s="35"/>
      <c r="P73" s="37"/>
      <c r="Q73" s="36"/>
      <c r="R73" s="35"/>
      <c r="S73" s="36"/>
      <c r="T73" s="36"/>
      <c r="U73" s="35"/>
      <c r="V73" s="36"/>
      <c r="W73" s="38"/>
      <c r="X73" s="39"/>
      <c r="Y73" s="40"/>
      <c r="Z73" s="41"/>
      <c r="AA73" s="42"/>
      <c r="AB73" s="42"/>
      <c r="AC73" s="43"/>
      <c r="AD73" s="44"/>
      <c r="AE73" s="45"/>
      <c r="AF73" s="46"/>
      <c r="AG73" s="47"/>
    </row>
    <row r="74" spans="1:34" ht="67.5" x14ac:dyDescent="0.25">
      <c r="A74" s="23"/>
      <c r="B74" s="66">
        <v>39.04</v>
      </c>
      <c r="C74" s="27"/>
      <c r="D74" s="126" t="s">
        <v>150</v>
      </c>
      <c r="E74" s="62" t="s">
        <v>151</v>
      </c>
      <c r="F74" s="128">
        <f>130/130*100</f>
        <v>100</v>
      </c>
      <c r="G74" s="58">
        <v>2200000000</v>
      </c>
      <c r="H74" s="32">
        <v>96.46</v>
      </c>
      <c r="I74" s="33">
        <v>2669933729</v>
      </c>
      <c r="J74" s="128">
        <f>130/130*100</f>
        <v>100</v>
      </c>
      <c r="K74" s="58">
        <v>3375170000</v>
      </c>
      <c r="L74" s="35"/>
      <c r="M74" s="36"/>
      <c r="N74" s="36"/>
      <c r="O74" s="35"/>
      <c r="P74" s="37"/>
      <c r="Q74" s="36"/>
      <c r="R74" s="35"/>
      <c r="S74" s="36"/>
      <c r="T74" s="36"/>
      <c r="U74" s="35"/>
      <c r="V74" s="36"/>
      <c r="W74" s="38"/>
      <c r="X74" s="39"/>
      <c r="Y74" s="40"/>
      <c r="Z74" s="41"/>
      <c r="AA74" s="42"/>
      <c r="AB74" s="42"/>
      <c r="AC74" s="43"/>
      <c r="AD74" s="44"/>
      <c r="AE74" s="45"/>
      <c r="AF74" s="46"/>
      <c r="AG74" s="47"/>
    </row>
    <row r="75" spans="1:34" ht="54" x14ac:dyDescent="0.25">
      <c r="A75" s="23"/>
      <c r="B75" s="66"/>
      <c r="C75" s="27"/>
      <c r="D75" s="126"/>
      <c r="E75" s="62" t="s">
        <v>152</v>
      </c>
      <c r="F75" s="77">
        <v>1</v>
      </c>
      <c r="G75" s="58"/>
      <c r="H75" s="32">
        <v>100</v>
      </c>
      <c r="I75" s="33"/>
      <c r="J75" s="77">
        <v>1</v>
      </c>
      <c r="K75" s="58"/>
      <c r="L75" s="35"/>
      <c r="M75" s="36"/>
      <c r="N75" s="36"/>
      <c r="O75" s="35"/>
      <c r="P75" s="37"/>
      <c r="Q75" s="36"/>
      <c r="R75" s="35"/>
      <c r="S75" s="36"/>
      <c r="T75" s="36"/>
      <c r="U75" s="35"/>
      <c r="V75" s="36"/>
      <c r="W75" s="38"/>
      <c r="X75" s="39"/>
      <c r="Y75" s="40"/>
      <c r="Z75" s="41"/>
      <c r="AA75" s="42"/>
      <c r="AB75" s="42"/>
      <c r="AC75" s="43"/>
      <c r="AD75" s="44"/>
      <c r="AE75" s="45"/>
      <c r="AF75" s="46"/>
      <c r="AG75" s="47"/>
    </row>
    <row r="76" spans="1:34" ht="81" x14ac:dyDescent="0.25">
      <c r="A76" s="23"/>
      <c r="B76" s="129">
        <v>39.049999999999997</v>
      </c>
      <c r="C76" s="27"/>
      <c r="D76" s="126" t="s">
        <v>153</v>
      </c>
      <c r="E76" s="62" t="s">
        <v>154</v>
      </c>
      <c r="F76" s="130" t="s">
        <v>155</v>
      </c>
      <c r="G76" s="58">
        <v>852000000</v>
      </c>
      <c r="H76" s="32">
        <v>8</v>
      </c>
      <c r="I76" s="33">
        <v>5913658180</v>
      </c>
      <c r="J76" s="59">
        <v>7</v>
      </c>
      <c r="K76" s="58">
        <v>4985339000</v>
      </c>
      <c r="L76" s="35"/>
      <c r="M76" s="36"/>
      <c r="N76" s="36"/>
      <c r="O76" s="35"/>
      <c r="P76" s="37"/>
      <c r="Q76" s="36"/>
      <c r="R76" s="35"/>
      <c r="S76" s="36"/>
      <c r="T76" s="36"/>
      <c r="U76" s="35"/>
      <c r="V76" s="36"/>
      <c r="W76" s="38"/>
      <c r="X76" s="39"/>
      <c r="Y76" s="40"/>
      <c r="Z76" s="41"/>
      <c r="AA76" s="42"/>
      <c r="AB76" s="42"/>
      <c r="AC76" s="43"/>
      <c r="AD76" s="44"/>
      <c r="AE76" s="45"/>
      <c r="AF76" s="46"/>
      <c r="AG76" s="47"/>
    </row>
    <row r="77" spans="1:34" ht="81" x14ac:dyDescent="0.25">
      <c r="A77" s="23"/>
      <c r="B77" s="129"/>
      <c r="C77" s="27"/>
      <c r="D77" s="126"/>
      <c r="E77" s="62" t="s">
        <v>156</v>
      </c>
      <c r="F77" s="130" t="s">
        <v>157</v>
      </c>
      <c r="G77" s="131"/>
      <c r="H77" s="32">
        <v>3</v>
      </c>
      <c r="I77" s="33"/>
      <c r="J77" s="59"/>
      <c r="K77" s="58"/>
      <c r="L77" s="35"/>
      <c r="M77" s="36"/>
      <c r="N77" s="36"/>
      <c r="O77" s="35"/>
      <c r="P77" s="37"/>
      <c r="Q77" s="36"/>
      <c r="R77" s="35"/>
      <c r="S77" s="36"/>
      <c r="T77" s="36"/>
      <c r="U77" s="35"/>
      <c r="V77" s="36"/>
      <c r="W77" s="38"/>
      <c r="X77" s="39"/>
      <c r="Y77" s="40"/>
      <c r="Z77" s="41"/>
      <c r="AA77" s="42"/>
      <c r="AB77" s="42"/>
      <c r="AC77" s="43"/>
      <c r="AD77" s="44"/>
      <c r="AE77" s="45"/>
      <c r="AF77" s="46"/>
      <c r="AG77" s="47"/>
    </row>
    <row r="78" spans="1:34" ht="54" x14ac:dyDescent="0.25">
      <c r="A78" s="23"/>
      <c r="B78" s="66">
        <v>39.06</v>
      </c>
      <c r="C78" s="27"/>
      <c r="D78" s="126" t="s">
        <v>158</v>
      </c>
      <c r="E78" s="62" t="s">
        <v>159</v>
      </c>
      <c r="F78" s="77">
        <v>1</v>
      </c>
      <c r="G78" s="58">
        <v>775000000</v>
      </c>
      <c r="H78" s="32">
        <v>100</v>
      </c>
      <c r="I78" s="33">
        <v>788308748</v>
      </c>
      <c r="J78" s="59">
        <v>100</v>
      </c>
      <c r="K78" s="58">
        <v>1117067000</v>
      </c>
      <c r="L78" s="35"/>
      <c r="M78" s="36"/>
      <c r="N78" s="36"/>
      <c r="O78" s="35"/>
      <c r="P78" s="37"/>
      <c r="Q78" s="36"/>
      <c r="R78" s="35"/>
      <c r="S78" s="36"/>
      <c r="T78" s="36"/>
      <c r="U78" s="35"/>
      <c r="V78" s="36"/>
      <c r="W78" s="38"/>
      <c r="X78" s="39"/>
      <c r="Y78" s="40"/>
      <c r="Z78" s="41"/>
      <c r="AA78" s="42"/>
      <c r="AB78" s="42"/>
      <c r="AC78" s="43"/>
      <c r="AD78" s="44"/>
      <c r="AE78" s="45"/>
      <c r="AF78" s="46"/>
      <c r="AG78" s="47"/>
    </row>
    <row r="79" spans="1:34" ht="67.5" x14ac:dyDescent="0.25">
      <c r="A79" s="132"/>
      <c r="B79" s="66">
        <v>39.07</v>
      </c>
      <c r="C79" s="66"/>
      <c r="D79" s="126" t="s">
        <v>160</v>
      </c>
      <c r="E79" s="62" t="s">
        <v>161</v>
      </c>
      <c r="F79" s="64">
        <v>1</v>
      </c>
      <c r="G79" s="58">
        <v>398000000</v>
      </c>
      <c r="H79" s="32">
        <v>76.92</v>
      </c>
      <c r="I79" s="33">
        <v>127145750</v>
      </c>
      <c r="J79" s="59">
        <v>85</v>
      </c>
      <c r="K79" s="58">
        <v>151537000</v>
      </c>
      <c r="L79" s="35"/>
      <c r="M79" s="36"/>
      <c r="N79" s="36"/>
      <c r="O79" s="35"/>
      <c r="P79" s="37"/>
      <c r="Q79" s="36"/>
      <c r="R79" s="35"/>
      <c r="S79" s="36"/>
      <c r="T79" s="36"/>
      <c r="U79" s="35"/>
      <c r="V79" s="36"/>
      <c r="W79" s="38"/>
      <c r="X79" s="39"/>
      <c r="Y79" s="40"/>
      <c r="Z79" s="41"/>
      <c r="AA79" s="42"/>
      <c r="AB79" s="42"/>
      <c r="AC79" s="43"/>
      <c r="AD79" s="44"/>
      <c r="AE79" s="45"/>
      <c r="AF79" s="46"/>
      <c r="AG79" s="47"/>
    </row>
    <row r="80" spans="1:34" x14ac:dyDescent="0.3">
      <c r="A80" s="133"/>
      <c r="B80" s="66"/>
      <c r="C80" s="66"/>
      <c r="D80" s="126"/>
      <c r="E80" s="126"/>
      <c r="F80" s="27"/>
      <c r="G80" s="124"/>
      <c r="H80" s="33"/>
      <c r="I80" s="32"/>
      <c r="J80" s="33"/>
      <c r="K80" s="124"/>
      <c r="L80" s="58"/>
      <c r="M80" s="35"/>
      <c r="N80" s="36"/>
      <c r="O80" s="36"/>
      <c r="P80" s="35"/>
      <c r="Q80" s="37"/>
      <c r="R80" s="36"/>
      <c r="S80" s="35"/>
      <c r="T80" s="36"/>
      <c r="U80" s="36"/>
      <c r="V80" s="35"/>
      <c r="W80" s="36"/>
      <c r="X80" s="268" t="s">
        <v>98</v>
      </c>
      <c r="Y80" s="269"/>
      <c r="Z80" s="40"/>
      <c r="AA80" s="41"/>
      <c r="AB80" s="42"/>
      <c r="AC80" s="42"/>
      <c r="AD80" s="43"/>
      <c r="AE80" s="44"/>
      <c r="AF80" s="45"/>
      <c r="AG80" s="46"/>
      <c r="AH80" s="47"/>
    </row>
    <row r="81" spans="1:34" x14ac:dyDescent="0.25">
      <c r="B81" s="23"/>
      <c r="C81" s="74"/>
      <c r="D81" s="27"/>
      <c r="E81" s="27"/>
      <c r="F81" s="27"/>
      <c r="G81" s="124"/>
      <c r="H81" s="33"/>
      <c r="I81" s="32"/>
      <c r="J81" s="33"/>
      <c r="K81" s="124"/>
      <c r="L81" s="58"/>
      <c r="M81" s="35"/>
      <c r="N81" s="36"/>
      <c r="O81" s="36"/>
      <c r="P81" s="35"/>
      <c r="Q81" s="37"/>
      <c r="R81" s="36"/>
      <c r="S81" s="35"/>
      <c r="T81" s="36"/>
      <c r="U81" s="36"/>
      <c r="V81" s="35"/>
      <c r="W81" s="36"/>
      <c r="X81" s="268" t="s">
        <v>99</v>
      </c>
      <c r="Y81" s="269"/>
      <c r="Z81" s="40"/>
      <c r="AA81" s="41"/>
      <c r="AB81" s="42"/>
      <c r="AC81" s="42"/>
      <c r="AD81" s="43"/>
      <c r="AE81" s="44"/>
      <c r="AF81" s="45"/>
      <c r="AG81" s="46"/>
      <c r="AH81" s="47"/>
    </row>
    <row r="82" spans="1:34" x14ac:dyDescent="0.25">
      <c r="A82" s="23"/>
      <c r="B82" s="74"/>
      <c r="C82" s="27"/>
      <c r="D82" s="27"/>
      <c r="E82" s="27"/>
      <c r="F82" s="124"/>
      <c r="G82" s="33"/>
      <c r="H82" s="32"/>
      <c r="I82" s="33"/>
      <c r="J82" s="124"/>
      <c r="K82" s="58"/>
      <c r="L82" s="35"/>
      <c r="M82" s="36"/>
      <c r="N82" s="36"/>
      <c r="O82" s="35"/>
      <c r="P82" s="37"/>
      <c r="Q82" s="36"/>
      <c r="R82" s="35"/>
      <c r="S82" s="36"/>
      <c r="T82" s="36"/>
      <c r="U82" s="35"/>
      <c r="V82" s="36"/>
      <c r="W82" s="38"/>
      <c r="X82" s="39"/>
      <c r="Y82" s="40"/>
      <c r="Z82" s="41"/>
      <c r="AA82" s="42"/>
      <c r="AB82" s="42"/>
      <c r="AC82" s="43"/>
      <c r="AD82" s="44"/>
      <c r="AE82" s="45"/>
      <c r="AF82" s="46"/>
      <c r="AG82" s="47"/>
    </row>
    <row r="83" spans="1:34" ht="42.75" x14ac:dyDescent="0.25">
      <c r="A83" s="23"/>
      <c r="B83" s="74"/>
      <c r="C83" s="27"/>
      <c r="D83" s="134" t="s">
        <v>162</v>
      </c>
      <c r="E83" s="27" t="s">
        <v>163</v>
      </c>
      <c r="F83" s="77">
        <v>1</v>
      </c>
      <c r="G83" s="58">
        <v>4162000000</v>
      </c>
      <c r="H83" s="77">
        <v>1</v>
      </c>
      <c r="I83" s="33"/>
      <c r="J83" s="77">
        <v>1</v>
      </c>
      <c r="K83" s="73">
        <f>SUM(K85:K111)</f>
        <v>4366205000</v>
      </c>
      <c r="L83" s="35"/>
      <c r="M83" s="36"/>
      <c r="N83" s="36"/>
      <c r="O83" s="35"/>
      <c r="P83" s="37"/>
      <c r="Q83" s="36"/>
      <c r="R83" s="35"/>
      <c r="S83" s="36"/>
      <c r="T83" s="36"/>
      <c r="U83" s="35"/>
      <c r="V83" s="36"/>
      <c r="W83" s="38"/>
      <c r="X83" s="39"/>
      <c r="Y83" s="40"/>
      <c r="Z83" s="41"/>
      <c r="AA83" s="42"/>
      <c r="AB83" s="42"/>
      <c r="AC83" s="43"/>
      <c r="AD83" s="44"/>
      <c r="AE83" s="45"/>
      <c r="AF83" s="46"/>
      <c r="AG83" s="47"/>
    </row>
    <row r="84" spans="1:34" ht="40.5" x14ac:dyDescent="0.25">
      <c r="A84" s="23"/>
      <c r="B84" s="74"/>
      <c r="C84" s="27"/>
      <c r="D84" s="134"/>
      <c r="E84" s="27" t="s">
        <v>164</v>
      </c>
      <c r="F84" s="77">
        <v>1</v>
      </c>
      <c r="G84" s="33"/>
      <c r="H84" s="77">
        <v>1</v>
      </c>
      <c r="I84" s="33"/>
      <c r="J84" s="77">
        <v>1</v>
      </c>
      <c r="K84" s="73"/>
      <c r="L84" s="35"/>
      <c r="M84" s="36"/>
      <c r="N84" s="36"/>
      <c r="O84" s="35"/>
      <c r="P84" s="37"/>
      <c r="Q84" s="36"/>
      <c r="R84" s="35"/>
      <c r="S84" s="36"/>
      <c r="T84" s="36"/>
      <c r="U84" s="35"/>
      <c r="V84" s="36"/>
      <c r="W84" s="38"/>
      <c r="X84" s="39"/>
      <c r="Y84" s="40"/>
      <c r="Z84" s="41"/>
      <c r="AA84" s="42"/>
      <c r="AB84" s="42"/>
      <c r="AC84" s="43"/>
      <c r="AD84" s="44"/>
      <c r="AE84" s="45"/>
      <c r="AF84" s="46"/>
      <c r="AG84" s="47"/>
    </row>
    <row r="85" spans="1:34" ht="27" x14ac:dyDescent="0.25">
      <c r="A85" s="23"/>
      <c r="B85" s="135" t="s">
        <v>165</v>
      </c>
      <c r="C85" s="27"/>
      <c r="D85" s="29" t="s">
        <v>166</v>
      </c>
      <c r="E85" s="27" t="s">
        <v>167</v>
      </c>
      <c r="F85" s="124" t="s">
        <v>168</v>
      </c>
      <c r="G85" s="58">
        <v>103500000</v>
      </c>
      <c r="H85" s="124">
        <v>12</v>
      </c>
      <c r="I85" s="33">
        <v>74849000</v>
      </c>
      <c r="J85" s="124">
        <v>12</v>
      </c>
      <c r="K85" s="58">
        <v>75000000</v>
      </c>
      <c r="L85" s="35"/>
      <c r="M85" s="36"/>
      <c r="N85" s="36"/>
      <c r="O85" s="35"/>
      <c r="P85" s="37"/>
      <c r="Q85" s="36"/>
      <c r="R85" s="35"/>
      <c r="S85" s="36"/>
      <c r="T85" s="36"/>
      <c r="U85" s="35"/>
      <c r="V85" s="36"/>
      <c r="W85" s="38"/>
      <c r="X85" s="39"/>
      <c r="Y85" s="40"/>
      <c r="Z85" s="41"/>
      <c r="AA85" s="42"/>
      <c r="AB85" s="42"/>
      <c r="AC85" s="43"/>
      <c r="AD85" s="44"/>
      <c r="AE85" s="45"/>
      <c r="AF85" s="46"/>
      <c r="AG85" s="47"/>
    </row>
    <row r="86" spans="1:34" ht="40.5" x14ac:dyDescent="0.25">
      <c r="A86" s="23"/>
      <c r="B86" s="135" t="s">
        <v>169</v>
      </c>
      <c r="C86" s="27"/>
      <c r="D86" s="29" t="s">
        <v>170</v>
      </c>
      <c r="E86" s="27" t="s">
        <v>171</v>
      </c>
      <c r="F86" s="59" t="s">
        <v>168</v>
      </c>
      <c r="G86" s="58">
        <v>750000000</v>
      </c>
      <c r="H86" s="124">
        <v>12</v>
      </c>
      <c r="I86" s="33">
        <v>367730673</v>
      </c>
      <c r="J86" s="124">
        <v>12</v>
      </c>
      <c r="K86" s="58">
        <v>756000000</v>
      </c>
      <c r="L86" s="35"/>
      <c r="M86" s="36"/>
      <c r="N86" s="36"/>
      <c r="O86" s="35"/>
      <c r="P86" s="37"/>
      <c r="Q86" s="36"/>
      <c r="R86" s="35"/>
      <c r="S86" s="36"/>
      <c r="T86" s="36"/>
      <c r="U86" s="35"/>
      <c r="V86" s="36"/>
      <c r="W86" s="38"/>
      <c r="X86" s="39"/>
      <c r="Y86" s="40"/>
      <c r="Z86" s="41"/>
      <c r="AA86" s="42"/>
      <c r="AB86" s="42"/>
      <c r="AC86" s="43"/>
      <c r="AD86" s="44"/>
      <c r="AE86" s="45"/>
      <c r="AF86" s="46"/>
      <c r="AG86" s="47"/>
    </row>
    <row r="87" spans="1:34" ht="27" x14ac:dyDescent="0.25">
      <c r="A87" s="23"/>
      <c r="B87" s="135"/>
      <c r="C87" s="27"/>
      <c r="D87" s="29"/>
      <c r="E87" s="27" t="s">
        <v>172</v>
      </c>
      <c r="F87" s="59" t="s">
        <v>168</v>
      </c>
      <c r="G87" s="33"/>
      <c r="H87" s="124">
        <v>12</v>
      </c>
      <c r="I87" s="33"/>
      <c r="J87" s="124">
        <v>12</v>
      </c>
      <c r="K87" s="58"/>
      <c r="L87" s="35"/>
      <c r="M87" s="36"/>
      <c r="N87" s="36"/>
      <c r="O87" s="35"/>
      <c r="P87" s="37"/>
      <c r="Q87" s="36"/>
      <c r="R87" s="35"/>
      <c r="S87" s="36"/>
      <c r="T87" s="36"/>
      <c r="U87" s="35"/>
      <c r="V87" s="36"/>
      <c r="W87" s="38"/>
      <c r="X87" s="39"/>
      <c r="Y87" s="40"/>
      <c r="Z87" s="41"/>
      <c r="AA87" s="42"/>
      <c r="AB87" s="42"/>
      <c r="AC87" s="43"/>
      <c r="AD87" s="44"/>
      <c r="AE87" s="45"/>
      <c r="AF87" s="46"/>
      <c r="AG87" s="47"/>
    </row>
    <row r="88" spans="1:34" x14ac:dyDescent="0.25">
      <c r="A88" s="23"/>
      <c r="B88" s="135"/>
      <c r="C88" s="27"/>
      <c r="D88" s="29"/>
      <c r="E88" s="27" t="s">
        <v>173</v>
      </c>
      <c r="F88" s="59" t="s">
        <v>168</v>
      </c>
      <c r="G88" s="33"/>
      <c r="H88" s="124">
        <v>12</v>
      </c>
      <c r="I88" s="33"/>
      <c r="J88" s="124">
        <v>12</v>
      </c>
      <c r="K88" s="58"/>
      <c r="L88" s="35"/>
      <c r="M88" s="36"/>
      <c r="N88" s="36"/>
      <c r="O88" s="35"/>
      <c r="P88" s="37"/>
      <c r="Q88" s="36"/>
      <c r="R88" s="35"/>
      <c r="S88" s="36"/>
      <c r="T88" s="36"/>
      <c r="U88" s="35"/>
      <c r="V88" s="36"/>
      <c r="W88" s="38"/>
      <c r="X88" s="39"/>
      <c r="Y88" s="40"/>
      <c r="Z88" s="41"/>
      <c r="AA88" s="42"/>
      <c r="AB88" s="42"/>
      <c r="AC88" s="43"/>
      <c r="AD88" s="44"/>
      <c r="AE88" s="45"/>
      <c r="AF88" s="46"/>
      <c r="AG88" s="47"/>
    </row>
    <row r="89" spans="1:34" ht="54" x14ac:dyDescent="0.25">
      <c r="A89" s="23"/>
      <c r="B89" s="135" t="s">
        <v>174</v>
      </c>
      <c r="C89" s="27"/>
      <c r="D89" s="29" t="s">
        <v>175</v>
      </c>
      <c r="E89" s="27" t="s">
        <v>176</v>
      </c>
      <c r="F89" s="59" t="s">
        <v>168</v>
      </c>
      <c r="G89" s="58">
        <v>150000000</v>
      </c>
      <c r="H89" s="124">
        <v>12</v>
      </c>
      <c r="I89" s="33">
        <v>70811300</v>
      </c>
      <c r="J89" s="124">
        <v>12</v>
      </c>
      <c r="K89" s="58">
        <v>100000000</v>
      </c>
      <c r="L89" s="35"/>
      <c r="M89" s="36"/>
      <c r="N89" s="36"/>
      <c r="O89" s="35"/>
      <c r="P89" s="37"/>
      <c r="Q89" s="36"/>
      <c r="R89" s="35"/>
      <c r="S89" s="36"/>
      <c r="T89" s="36"/>
      <c r="U89" s="35"/>
      <c r="V89" s="36"/>
      <c r="W89" s="38"/>
      <c r="X89" s="39"/>
      <c r="Y89" s="40"/>
      <c r="Z89" s="41"/>
      <c r="AA89" s="42"/>
      <c r="AB89" s="42"/>
      <c r="AC89" s="43"/>
      <c r="AD89" s="44"/>
      <c r="AE89" s="45"/>
      <c r="AF89" s="46"/>
      <c r="AG89" s="47"/>
    </row>
    <row r="90" spans="1:34" ht="27" x14ac:dyDescent="0.25">
      <c r="A90" s="23"/>
      <c r="B90" s="135"/>
      <c r="C90" s="27"/>
      <c r="D90" s="29"/>
      <c r="E90" s="27" t="s">
        <v>177</v>
      </c>
      <c r="F90" s="59" t="s">
        <v>168</v>
      </c>
      <c r="G90" s="58"/>
      <c r="H90" s="124">
        <v>12</v>
      </c>
      <c r="I90" s="33"/>
      <c r="J90" s="124">
        <v>12</v>
      </c>
      <c r="K90" s="58"/>
      <c r="L90" s="35"/>
      <c r="M90" s="36"/>
      <c r="N90" s="36"/>
      <c r="O90" s="35"/>
      <c r="P90" s="37"/>
      <c r="Q90" s="36"/>
      <c r="R90" s="35"/>
      <c r="S90" s="36"/>
      <c r="T90" s="36"/>
      <c r="U90" s="35"/>
      <c r="V90" s="36"/>
      <c r="W90" s="38"/>
      <c r="X90" s="39"/>
      <c r="Y90" s="40"/>
      <c r="Z90" s="41"/>
      <c r="AA90" s="42"/>
      <c r="AB90" s="42"/>
      <c r="AC90" s="43"/>
      <c r="AD90" s="44"/>
      <c r="AE90" s="45"/>
      <c r="AF90" s="46"/>
      <c r="AG90" s="47"/>
    </row>
    <row r="91" spans="1:34" ht="40.5" x14ac:dyDescent="0.25">
      <c r="A91" s="23"/>
      <c r="B91" s="135" t="s">
        <v>178</v>
      </c>
      <c r="C91" s="27"/>
      <c r="D91" s="29" t="s">
        <v>179</v>
      </c>
      <c r="E91" s="27" t="s">
        <v>180</v>
      </c>
      <c r="F91" s="77" t="s">
        <v>181</v>
      </c>
      <c r="G91" s="58">
        <v>1150000000</v>
      </c>
      <c r="H91" s="32">
        <v>15</v>
      </c>
      <c r="I91" s="33">
        <v>3938000000</v>
      </c>
      <c r="J91" s="128">
        <v>0</v>
      </c>
      <c r="K91" s="58">
        <v>1480000000</v>
      </c>
      <c r="L91" s="35"/>
      <c r="M91" s="36"/>
      <c r="N91" s="36"/>
      <c r="O91" s="35"/>
      <c r="P91" s="37"/>
      <c r="Q91" s="36"/>
      <c r="R91" s="35"/>
      <c r="S91" s="36"/>
      <c r="T91" s="36"/>
      <c r="U91" s="35"/>
      <c r="V91" s="36"/>
      <c r="W91" s="38"/>
      <c r="X91" s="39"/>
      <c r="Y91" s="40"/>
      <c r="Z91" s="41"/>
      <c r="AA91" s="42"/>
      <c r="AB91" s="42"/>
      <c r="AC91" s="43"/>
      <c r="AD91" s="44"/>
      <c r="AE91" s="45"/>
      <c r="AF91" s="46"/>
      <c r="AG91" s="47"/>
    </row>
    <row r="92" spans="1:34" ht="27" x14ac:dyDescent="0.25">
      <c r="A92" s="23"/>
      <c r="B92" s="135"/>
      <c r="C92" s="27"/>
      <c r="D92" s="29"/>
      <c r="E92" s="27" t="s">
        <v>182</v>
      </c>
      <c r="F92" s="136" t="s">
        <v>183</v>
      </c>
      <c r="G92" s="33"/>
      <c r="H92" s="32"/>
      <c r="I92" s="33"/>
      <c r="J92" s="136" t="s">
        <v>184</v>
      </c>
      <c r="K92" s="58"/>
      <c r="L92" s="35"/>
      <c r="M92" s="36"/>
      <c r="N92" s="36"/>
      <c r="O92" s="35"/>
      <c r="P92" s="37"/>
      <c r="Q92" s="36"/>
      <c r="R92" s="35"/>
      <c r="S92" s="36"/>
      <c r="T92" s="36"/>
      <c r="U92" s="35"/>
      <c r="V92" s="36"/>
      <c r="W92" s="38"/>
      <c r="X92" s="39"/>
      <c r="Y92" s="40"/>
      <c r="Z92" s="41"/>
      <c r="AA92" s="42"/>
      <c r="AB92" s="42"/>
      <c r="AC92" s="43"/>
      <c r="AD92" s="44"/>
      <c r="AE92" s="45"/>
      <c r="AF92" s="46"/>
      <c r="AG92" s="47"/>
    </row>
    <row r="93" spans="1:34" ht="27" x14ac:dyDescent="0.25">
      <c r="A93" s="23"/>
      <c r="B93" s="135"/>
      <c r="C93" s="27"/>
      <c r="D93" s="29"/>
      <c r="E93" s="27" t="s">
        <v>185</v>
      </c>
      <c r="F93" s="136" t="s">
        <v>186</v>
      </c>
      <c r="G93" s="33"/>
      <c r="H93" s="32"/>
      <c r="I93" s="33"/>
      <c r="J93" s="136">
        <f>87 + 21</f>
        <v>108</v>
      </c>
      <c r="K93" s="58"/>
      <c r="L93" s="35"/>
      <c r="M93" s="36"/>
      <c r="N93" s="36"/>
      <c r="O93" s="35"/>
      <c r="P93" s="37"/>
      <c r="Q93" s="36"/>
      <c r="R93" s="35"/>
      <c r="S93" s="36"/>
      <c r="T93" s="36"/>
      <c r="U93" s="35"/>
      <c r="V93" s="36"/>
      <c r="W93" s="38"/>
      <c r="X93" s="39"/>
      <c r="Y93" s="40"/>
      <c r="Z93" s="41"/>
      <c r="AA93" s="42"/>
      <c r="AB93" s="42"/>
      <c r="AC93" s="43"/>
      <c r="AD93" s="44"/>
      <c r="AE93" s="45"/>
      <c r="AF93" s="46"/>
      <c r="AG93" s="47"/>
    </row>
    <row r="94" spans="1:34" ht="40.5" x14ac:dyDescent="0.25">
      <c r="A94" s="23"/>
      <c r="B94" s="135" t="s">
        <v>187</v>
      </c>
      <c r="C94" s="27"/>
      <c r="D94" s="29" t="s">
        <v>188</v>
      </c>
      <c r="E94" s="59" t="s">
        <v>189</v>
      </c>
      <c r="F94" s="136" t="s">
        <v>190</v>
      </c>
      <c r="G94" s="58">
        <v>115000000</v>
      </c>
      <c r="H94" s="122" t="s">
        <v>137</v>
      </c>
      <c r="I94" s="33">
        <v>25700000</v>
      </c>
      <c r="J94" s="137" t="s">
        <v>191</v>
      </c>
      <c r="K94" s="58">
        <v>75000000</v>
      </c>
      <c r="L94" s="35"/>
      <c r="M94" s="36"/>
      <c r="N94" s="36"/>
      <c r="O94" s="35"/>
      <c r="P94" s="37"/>
      <c r="Q94" s="36"/>
      <c r="R94" s="35"/>
      <c r="S94" s="36"/>
      <c r="T94" s="36"/>
      <c r="U94" s="35"/>
      <c r="V94" s="36"/>
      <c r="W94" s="38"/>
      <c r="X94" s="39"/>
      <c r="Y94" s="40"/>
      <c r="Z94" s="41"/>
      <c r="AA94" s="42"/>
      <c r="AB94" s="42"/>
      <c r="AC94" s="43"/>
      <c r="AD94" s="44"/>
      <c r="AE94" s="45"/>
      <c r="AF94" s="46"/>
      <c r="AG94" s="47"/>
    </row>
    <row r="95" spans="1:34" ht="27" x14ac:dyDescent="0.25">
      <c r="A95" s="23"/>
      <c r="B95" s="135"/>
      <c r="C95" s="27"/>
      <c r="D95" s="29"/>
      <c r="E95" s="59" t="s">
        <v>192</v>
      </c>
      <c r="F95" s="136" t="s">
        <v>193</v>
      </c>
      <c r="G95" s="33"/>
      <c r="H95" s="122" t="s">
        <v>137</v>
      </c>
      <c r="I95" s="33"/>
      <c r="J95" s="137" t="s">
        <v>191</v>
      </c>
      <c r="K95" s="58"/>
      <c r="L95" s="35"/>
      <c r="M95" s="36"/>
      <c r="N95" s="36"/>
      <c r="O95" s="35"/>
      <c r="P95" s="37"/>
      <c r="Q95" s="36"/>
      <c r="R95" s="35"/>
      <c r="S95" s="36"/>
      <c r="T95" s="36"/>
      <c r="U95" s="35"/>
      <c r="V95" s="36"/>
      <c r="W95" s="38"/>
      <c r="X95" s="39"/>
      <c r="Y95" s="40"/>
      <c r="Z95" s="41"/>
      <c r="AA95" s="42"/>
      <c r="AB95" s="42"/>
      <c r="AC95" s="43"/>
      <c r="AD95" s="44"/>
      <c r="AE95" s="45"/>
      <c r="AF95" s="46"/>
      <c r="AG95" s="47"/>
    </row>
    <row r="96" spans="1:34" x14ac:dyDescent="0.25">
      <c r="A96" s="23"/>
      <c r="B96" s="135"/>
      <c r="C96" s="27"/>
      <c r="D96" s="29"/>
      <c r="E96" s="59" t="s">
        <v>194</v>
      </c>
      <c r="F96" s="136" t="s">
        <v>195</v>
      </c>
      <c r="G96" s="33"/>
      <c r="H96" s="122">
        <v>8</v>
      </c>
      <c r="I96" s="33"/>
      <c r="J96" s="137" t="s">
        <v>196</v>
      </c>
      <c r="K96" s="58"/>
      <c r="L96" s="35"/>
      <c r="M96" s="36"/>
      <c r="N96" s="36"/>
      <c r="O96" s="35"/>
      <c r="P96" s="37"/>
      <c r="Q96" s="36"/>
      <c r="R96" s="35"/>
      <c r="S96" s="36"/>
      <c r="T96" s="36"/>
      <c r="U96" s="35"/>
      <c r="V96" s="36"/>
      <c r="W96" s="38"/>
      <c r="X96" s="39"/>
      <c r="Y96" s="40"/>
      <c r="Z96" s="41"/>
      <c r="AA96" s="42"/>
      <c r="AB96" s="42"/>
      <c r="AC96" s="43"/>
      <c r="AD96" s="44"/>
      <c r="AE96" s="45"/>
      <c r="AF96" s="46"/>
      <c r="AG96" s="47"/>
    </row>
    <row r="97" spans="1:33" x14ac:dyDescent="0.25">
      <c r="A97" s="23"/>
      <c r="B97" s="135"/>
      <c r="C97" s="27"/>
      <c r="D97" s="29"/>
      <c r="E97" s="59" t="s">
        <v>197</v>
      </c>
      <c r="F97" s="136" t="s">
        <v>198</v>
      </c>
      <c r="G97" s="33"/>
      <c r="H97" s="122" t="s">
        <v>137</v>
      </c>
      <c r="I97" s="33"/>
      <c r="J97" s="137" t="s">
        <v>199</v>
      </c>
      <c r="K97" s="58"/>
      <c r="L97" s="35"/>
      <c r="M97" s="36"/>
      <c r="N97" s="36"/>
      <c r="O97" s="35"/>
      <c r="P97" s="37"/>
      <c r="Q97" s="36"/>
      <c r="R97" s="35"/>
      <c r="S97" s="36"/>
      <c r="T97" s="36"/>
      <c r="U97" s="35"/>
      <c r="V97" s="36"/>
      <c r="W97" s="38"/>
      <c r="X97" s="39"/>
      <c r="Y97" s="40"/>
      <c r="Z97" s="41"/>
      <c r="AA97" s="42"/>
      <c r="AB97" s="42"/>
      <c r="AC97" s="43"/>
      <c r="AD97" s="44"/>
      <c r="AE97" s="45"/>
      <c r="AF97" s="46"/>
      <c r="AG97" s="47"/>
    </row>
    <row r="98" spans="1:33" ht="40.5" x14ac:dyDescent="0.25">
      <c r="A98" s="23"/>
      <c r="B98" s="135" t="s">
        <v>200</v>
      </c>
      <c r="C98" s="27"/>
      <c r="D98" s="29" t="s">
        <v>201</v>
      </c>
      <c r="E98" s="27" t="s">
        <v>202</v>
      </c>
      <c r="F98" s="136" t="s">
        <v>203</v>
      </c>
      <c r="G98" s="58">
        <v>200000000</v>
      </c>
      <c r="H98" s="122" t="s">
        <v>137</v>
      </c>
      <c r="I98" s="33"/>
      <c r="J98" s="136" t="s">
        <v>204</v>
      </c>
      <c r="K98" s="58">
        <v>300000000</v>
      </c>
      <c r="L98" s="35"/>
      <c r="M98" s="36"/>
      <c r="N98" s="36"/>
      <c r="O98" s="35"/>
      <c r="P98" s="37"/>
      <c r="Q98" s="36"/>
      <c r="R98" s="35"/>
      <c r="S98" s="36"/>
      <c r="T98" s="36"/>
      <c r="U98" s="35"/>
      <c r="V98" s="36"/>
      <c r="W98" s="38"/>
      <c r="X98" s="39"/>
      <c r="Y98" s="40"/>
      <c r="Z98" s="41"/>
      <c r="AA98" s="42"/>
      <c r="AB98" s="42"/>
      <c r="AC98" s="43"/>
      <c r="AD98" s="44"/>
      <c r="AE98" s="45"/>
      <c r="AF98" s="46"/>
      <c r="AG98" s="47"/>
    </row>
    <row r="99" spans="1:33" x14ac:dyDescent="0.25">
      <c r="A99" s="23"/>
      <c r="B99" s="135"/>
      <c r="C99" s="27"/>
      <c r="D99" s="29"/>
      <c r="E99" s="27" t="s">
        <v>205</v>
      </c>
      <c r="F99" s="136" t="s">
        <v>206</v>
      </c>
      <c r="G99" s="33"/>
      <c r="H99" s="32" t="s">
        <v>137</v>
      </c>
      <c r="I99" s="33"/>
      <c r="J99" s="136" t="s">
        <v>207</v>
      </c>
      <c r="K99" s="58"/>
      <c r="L99" s="35"/>
      <c r="M99" s="36"/>
      <c r="N99" s="36"/>
      <c r="O99" s="35"/>
      <c r="P99" s="37"/>
      <c r="Q99" s="36"/>
      <c r="R99" s="35"/>
      <c r="S99" s="36"/>
      <c r="T99" s="36"/>
      <c r="U99" s="35"/>
      <c r="V99" s="36"/>
      <c r="W99" s="38"/>
      <c r="X99" s="39"/>
      <c r="Y99" s="40"/>
      <c r="Z99" s="41"/>
      <c r="AA99" s="42"/>
      <c r="AB99" s="42"/>
      <c r="AC99" s="43"/>
      <c r="AD99" s="44"/>
      <c r="AE99" s="45"/>
      <c r="AF99" s="46"/>
      <c r="AG99" s="47"/>
    </row>
    <row r="100" spans="1:33" x14ac:dyDescent="0.25">
      <c r="A100" s="23"/>
      <c r="B100" s="135"/>
      <c r="C100" s="27"/>
      <c r="D100" s="29"/>
      <c r="E100" s="27" t="s">
        <v>208</v>
      </c>
      <c r="F100" s="136" t="s">
        <v>207</v>
      </c>
      <c r="G100" s="33"/>
      <c r="H100" s="32" t="s">
        <v>137</v>
      </c>
      <c r="I100" s="33"/>
      <c r="J100" s="136" t="s">
        <v>209</v>
      </c>
      <c r="K100" s="58"/>
      <c r="L100" s="35"/>
      <c r="M100" s="36"/>
      <c r="N100" s="36"/>
      <c r="O100" s="35"/>
      <c r="P100" s="37"/>
      <c r="Q100" s="36"/>
      <c r="R100" s="35"/>
      <c r="S100" s="36"/>
      <c r="T100" s="36"/>
      <c r="U100" s="35"/>
      <c r="V100" s="36"/>
      <c r="W100" s="38"/>
      <c r="X100" s="39"/>
      <c r="Y100" s="40"/>
      <c r="Z100" s="41"/>
      <c r="AA100" s="42"/>
      <c r="AB100" s="42"/>
      <c r="AC100" s="43"/>
      <c r="AD100" s="44"/>
      <c r="AE100" s="45"/>
      <c r="AF100" s="46"/>
      <c r="AG100" s="47"/>
    </row>
    <row r="101" spans="1:33" x14ac:dyDescent="0.25">
      <c r="A101" s="23"/>
      <c r="B101" s="135"/>
      <c r="C101" s="27"/>
      <c r="D101" s="29"/>
      <c r="E101" s="27" t="s">
        <v>210</v>
      </c>
      <c r="F101" s="136" t="s">
        <v>211</v>
      </c>
      <c r="G101" s="33"/>
      <c r="H101" s="32" t="s">
        <v>137</v>
      </c>
      <c r="I101" s="33"/>
      <c r="J101" s="136" t="s">
        <v>207</v>
      </c>
      <c r="K101" s="58"/>
      <c r="L101" s="35"/>
      <c r="M101" s="36"/>
      <c r="N101" s="36"/>
      <c r="O101" s="35"/>
      <c r="P101" s="37"/>
      <c r="Q101" s="36"/>
      <c r="R101" s="35"/>
      <c r="S101" s="36"/>
      <c r="T101" s="36"/>
      <c r="U101" s="35"/>
      <c r="V101" s="36"/>
      <c r="W101" s="38"/>
      <c r="X101" s="39"/>
      <c r="Y101" s="40"/>
      <c r="Z101" s="41"/>
      <c r="AA101" s="42"/>
      <c r="AB101" s="42"/>
      <c r="AC101" s="43"/>
      <c r="AD101" s="44"/>
      <c r="AE101" s="45"/>
      <c r="AF101" s="46"/>
      <c r="AG101" s="47"/>
    </row>
    <row r="102" spans="1:33" ht="27" x14ac:dyDescent="0.25">
      <c r="A102" s="23"/>
      <c r="B102" s="135" t="s">
        <v>212</v>
      </c>
      <c r="C102" s="27"/>
      <c r="D102" s="29" t="s">
        <v>213</v>
      </c>
      <c r="E102" s="59" t="s">
        <v>214</v>
      </c>
      <c r="F102" s="136" t="s">
        <v>196</v>
      </c>
      <c r="G102" s="33">
        <v>0</v>
      </c>
      <c r="H102" s="32">
        <v>1</v>
      </c>
      <c r="I102" s="33"/>
      <c r="J102" s="136" t="s">
        <v>196</v>
      </c>
      <c r="K102" s="58">
        <v>90000000</v>
      </c>
      <c r="L102" s="35"/>
      <c r="M102" s="36"/>
      <c r="N102" s="36"/>
      <c r="O102" s="35"/>
      <c r="P102" s="37"/>
      <c r="Q102" s="36"/>
      <c r="R102" s="35"/>
      <c r="S102" s="36"/>
      <c r="T102" s="36"/>
      <c r="U102" s="35"/>
      <c r="V102" s="36"/>
      <c r="W102" s="38"/>
      <c r="X102" s="39"/>
      <c r="Y102" s="40"/>
      <c r="Z102" s="41"/>
      <c r="AA102" s="42"/>
      <c r="AB102" s="42"/>
      <c r="AC102" s="43"/>
      <c r="AD102" s="44"/>
      <c r="AE102" s="45"/>
      <c r="AF102" s="46"/>
      <c r="AG102" s="47"/>
    </row>
    <row r="103" spans="1:33" ht="40.5" x14ac:dyDescent="0.25">
      <c r="A103" s="23"/>
      <c r="B103" s="135" t="s">
        <v>215</v>
      </c>
      <c r="C103" s="27"/>
      <c r="D103" s="29" t="s">
        <v>216</v>
      </c>
      <c r="E103" s="27" t="s">
        <v>217</v>
      </c>
      <c r="F103" s="136" t="s">
        <v>218</v>
      </c>
      <c r="G103" s="58">
        <v>8500000</v>
      </c>
      <c r="H103" s="122" t="s">
        <v>137</v>
      </c>
      <c r="I103" s="33"/>
      <c r="J103" s="136" t="s">
        <v>218</v>
      </c>
      <c r="K103" s="58">
        <v>5000000</v>
      </c>
      <c r="L103" s="35"/>
      <c r="M103" s="36"/>
      <c r="N103" s="36"/>
      <c r="O103" s="35"/>
      <c r="P103" s="37"/>
      <c r="Q103" s="36"/>
      <c r="R103" s="35"/>
      <c r="S103" s="36"/>
      <c r="T103" s="36"/>
      <c r="U103" s="35"/>
      <c r="V103" s="36"/>
      <c r="W103" s="38"/>
      <c r="X103" s="39"/>
      <c r="Y103" s="40"/>
      <c r="Z103" s="41"/>
      <c r="AA103" s="42"/>
      <c r="AB103" s="42"/>
      <c r="AC103" s="43"/>
      <c r="AD103" s="44"/>
      <c r="AE103" s="45"/>
      <c r="AF103" s="46"/>
      <c r="AG103" s="47"/>
    </row>
    <row r="104" spans="1:33" ht="40.5" x14ac:dyDescent="0.25">
      <c r="A104" s="23"/>
      <c r="B104" s="135" t="s">
        <v>219</v>
      </c>
      <c r="C104" s="27"/>
      <c r="D104" s="138" t="s">
        <v>220</v>
      </c>
      <c r="E104" s="27" t="s">
        <v>221</v>
      </c>
      <c r="F104" s="136" t="s">
        <v>222</v>
      </c>
      <c r="G104" s="58">
        <v>25000000</v>
      </c>
      <c r="H104" s="122" t="s">
        <v>137</v>
      </c>
      <c r="I104" s="33"/>
      <c r="J104" s="136" t="s">
        <v>223</v>
      </c>
      <c r="K104" s="58">
        <v>7500000</v>
      </c>
      <c r="L104" s="35"/>
      <c r="M104" s="36"/>
      <c r="N104" s="36"/>
      <c r="O104" s="35"/>
      <c r="P104" s="37"/>
      <c r="Q104" s="36"/>
      <c r="R104" s="35"/>
      <c r="S104" s="36"/>
      <c r="T104" s="36"/>
      <c r="U104" s="35"/>
      <c r="V104" s="36"/>
      <c r="W104" s="38"/>
      <c r="X104" s="39"/>
      <c r="Y104" s="40"/>
      <c r="Z104" s="41"/>
      <c r="AA104" s="42"/>
      <c r="AB104" s="42"/>
      <c r="AC104" s="43"/>
      <c r="AD104" s="44"/>
      <c r="AE104" s="45"/>
      <c r="AF104" s="46"/>
      <c r="AG104" s="47"/>
    </row>
    <row r="105" spans="1:33" ht="67.5" x14ac:dyDescent="0.25">
      <c r="A105" s="23"/>
      <c r="B105" s="135" t="s">
        <v>224</v>
      </c>
      <c r="C105" s="27"/>
      <c r="D105" s="138" t="s">
        <v>225</v>
      </c>
      <c r="E105" s="27" t="s">
        <v>226</v>
      </c>
      <c r="F105" s="59" t="s">
        <v>168</v>
      </c>
      <c r="G105" s="58">
        <v>70000000</v>
      </c>
      <c r="H105" s="59" t="s">
        <v>168</v>
      </c>
      <c r="I105" s="33"/>
      <c r="J105" s="59" t="s">
        <v>168</v>
      </c>
      <c r="K105" s="58">
        <v>75000000</v>
      </c>
      <c r="L105" s="35"/>
      <c r="M105" s="36"/>
      <c r="N105" s="36"/>
      <c r="O105" s="35"/>
      <c r="P105" s="37"/>
      <c r="Q105" s="36"/>
      <c r="R105" s="35"/>
      <c r="S105" s="36"/>
      <c r="T105" s="36"/>
      <c r="U105" s="35"/>
      <c r="V105" s="36"/>
      <c r="W105" s="38"/>
      <c r="X105" s="39"/>
      <c r="Y105" s="40"/>
      <c r="Z105" s="41"/>
      <c r="AA105" s="42"/>
      <c r="AB105" s="42"/>
      <c r="AC105" s="43"/>
      <c r="AD105" s="44"/>
      <c r="AE105" s="45"/>
      <c r="AF105" s="46"/>
      <c r="AG105" s="47"/>
    </row>
    <row r="106" spans="1:33" ht="27" x14ac:dyDescent="0.25">
      <c r="A106" s="23"/>
      <c r="B106" s="135" t="s">
        <v>227</v>
      </c>
      <c r="C106" s="27"/>
      <c r="D106" s="138" t="s">
        <v>228</v>
      </c>
      <c r="E106" s="27" t="s">
        <v>229</v>
      </c>
      <c r="F106" s="136" t="s">
        <v>230</v>
      </c>
      <c r="G106" s="58">
        <v>225000000</v>
      </c>
      <c r="H106" s="32">
        <v>0</v>
      </c>
      <c r="I106" s="33"/>
      <c r="J106" s="124">
        <v>0</v>
      </c>
      <c r="K106" s="58">
        <v>0</v>
      </c>
      <c r="L106" s="35"/>
      <c r="M106" s="36"/>
      <c r="N106" s="36"/>
      <c r="O106" s="35"/>
      <c r="P106" s="37"/>
      <c r="Q106" s="36"/>
      <c r="R106" s="35"/>
      <c r="S106" s="36"/>
      <c r="T106" s="36"/>
      <c r="U106" s="35"/>
      <c r="V106" s="36"/>
      <c r="W106" s="38"/>
      <c r="X106" s="39"/>
      <c r="Y106" s="40"/>
      <c r="Z106" s="41"/>
      <c r="AA106" s="42"/>
      <c r="AB106" s="42"/>
      <c r="AC106" s="43"/>
      <c r="AD106" s="44"/>
      <c r="AE106" s="45"/>
      <c r="AF106" s="46"/>
      <c r="AG106" s="47"/>
    </row>
    <row r="107" spans="1:33" ht="40.5" x14ac:dyDescent="0.25">
      <c r="A107" s="23"/>
      <c r="B107" s="135" t="s">
        <v>231</v>
      </c>
      <c r="C107" s="27"/>
      <c r="D107" s="138" t="s">
        <v>232</v>
      </c>
      <c r="E107" s="27" t="s">
        <v>233</v>
      </c>
      <c r="F107" s="59" t="s">
        <v>168</v>
      </c>
      <c r="G107" s="58">
        <v>70000000</v>
      </c>
      <c r="H107" s="59" t="s">
        <v>168</v>
      </c>
      <c r="I107" s="33"/>
      <c r="J107" s="59" t="s">
        <v>168</v>
      </c>
      <c r="K107" s="58">
        <v>80325000</v>
      </c>
      <c r="L107" s="35"/>
      <c r="M107" s="36"/>
      <c r="N107" s="36"/>
      <c r="O107" s="35"/>
      <c r="P107" s="37"/>
      <c r="Q107" s="36"/>
      <c r="R107" s="35"/>
      <c r="S107" s="36"/>
      <c r="T107" s="36"/>
      <c r="U107" s="35"/>
      <c r="V107" s="36"/>
      <c r="W107" s="38"/>
      <c r="X107" s="39"/>
      <c r="Y107" s="40"/>
      <c r="Z107" s="41"/>
      <c r="AA107" s="42"/>
      <c r="AB107" s="42"/>
      <c r="AC107" s="43"/>
      <c r="AD107" s="44"/>
      <c r="AE107" s="45"/>
      <c r="AF107" s="46"/>
      <c r="AG107" s="47"/>
    </row>
    <row r="108" spans="1:33" ht="40.5" x14ac:dyDescent="0.25">
      <c r="A108" s="23"/>
      <c r="B108" s="135" t="s">
        <v>234</v>
      </c>
      <c r="C108" s="27"/>
      <c r="D108" s="138" t="s">
        <v>235</v>
      </c>
      <c r="E108" s="27" t="s">
        <v>236</v>
      </c>
      <c r="F108" s="137" t="s">
        <v>237</v>
      </c>
      <c r="G108" s="58">
        <v>415000000</v>
      </c>
      <c r="H108" s="32">
        <v>949</v>
      </c>
      <c r="I108" s="33"/>
      <c r="J108" s="139" t="s">
        <v>238</v>
      </c>
      <c r="K108" s="58">
        <v>397500000</v>
      </c>
      <c r="L108" s="35"/>
      <c r="M108" s="36"/>
      <c r="N108" s="36"/>
      <c r="O108" s="35"/>
      <c r="P108" s="37"/>
      <c r="Q108" s="36"/>
      <c r="R108" s="35"/>
      <c r="S108" s="36"/>
      <c r="T108" s="36"/>
      <c r="U108" s="35"/>
      <c r="V108" s="36"/>
      <c r="W108" s="38"/>
      <c r="X108" s="39"/>
      <c r="Y108" s="40"/>
      <c r="Z108" s="41"/>
      <c r="AA108" s="42"/>
      <c r="AB108" s="42"/>
      <c r="AC108" s="43"/>
      <c r="AD108" s="44"/>
      <c r="AE108" s="45"/>
      <c r="AF108" s="46"/>
      <c r="AG108" s="47"/>
    </row>
    <row r="109" spans="1:33" ht="27" x14ac:dyDescent="0.25">
      <c r="A109" s="23"/>
      <c r="B109" s="135"/>
      <c r="C109" s="27"/>
      <c r="D109" s="138"/>
      <c r="E109" s="27" t="s">
        <v>239</v>
      </c>
      <c r="F109" s="137" t="s">
        <v>240</v>
      </c>
      <c r="G109" s="33"/>
      <c r="H109" s="32">
        <v>9</v>
      </c>
      <c r="I109" s="33"/>
      <c r="J109" s="139" t="s">
        <v>241</v>
      </c>
      <c r="K109" s="58"/>
      <c r="L109" s="35"/>
      <c r="M109" s="36"/>
      <c r="N109" s="36"/>
      <c r="O109" s="35"/>
      <c r="P109" s="37"/>
      <c r="Q109" s="36"/>
      <c r="R109" s="35"/>
      <c r="S109" s="36"/>
      <c r="T109" s="36"/>
      <c r="U109" s="35"/>
      <c r="V109" s="36"/>
      <c r="W109" s="38"/>
      <c r="X109" s="39"/>
      <c r="Y109" s="40"/>
      <c r="Z109" s="41"/>
      <c r="AA109" s="42"/>
      <c r="AB109" s="42"/>
      <c r="AC109" s="43"/>
      <c r="AD109" s="44"/>
      <c r="AE109" s="45"/>
      <c r="AF109" s="46"/>
      <c r="AG109" s="47"/>
    </row>
    <row r="110" spans="1:33" ht="27" x14ac:dyDescent="0.25">
      <c r="A110" s="23"/>
      <c r="B110" s="135" t="s">
        <v>242</v>
      </c>
      <c r="C110" s="27"/>
      <c r="D110" s="29" t="s">
        <v>243</v>
      </c>
      <c r="E110" s="27" t="s">
        <v>244</v>
      </c>
      <c r="F110" s="59" t="s">
        <v>168</v>
      </c>
      <c r="G110" s="58">
        <v>390000000</v>
      </c>
      <c r="H110" s="59" t="s">
        <v>168</v>
      </c>
      <c r="I110" s="33"/>
      <c r="J110" s="59" t="s">
        <v>168</v>
      </c>
      <c r="K110" s="58">
        <v>400000000</v>
      </c>
      <c r="L110" s="35"/>
      <c r="M110" s="36"/>
      <c r="N110" s="36"/>
      <c r="O110" s="35"/>
      <c r="P110" s="37"/>
      <c r="Q110" s="36"/>
      <c r="R110" s="35"/>
      <c r="S110" s="36"/>
      <c r="T110" s="36"/>
      <c r="U110" s="35"/>
      <c r="V110" s="36"/>
      <c r="W110" s="38"/>
      <c r="X110" s="39"/>
      <c r="Y110" s="40"/>
      <c r="Z110" s="41"/>
      <c r="AA110" s="42"/>
      <c r="AB110" s="42"/>
      <c r="AC110" s="43"/>
      <c r="AD110" s="44"/>
      <c r="AE110" s="45"/>
      <c r="AF110" s="46"/>
      <c r="AG110" s="47"/>
    </row>
    <row r="111" spans="1:33" ht="40.5" x14ac:dyDescent="0.25">
      <c r="A111" s="23"/>
      <c r="B111" s="135" t="s">
        <v>245</v>
      </c>
      <c r="C111" s="27"/>
      <c r="D111" s="29" t="s">
        <v>246</v>
      </c>
      <c r="E111" s="27" t="s">
        <v>247</v>
      </c>
      <c r="F111" s="59" t="s">
        <v>168</v>
      </c>
      <c r="G111" s="58">
        <v>490000000</v>
      </c>
      <c r="H111" s="32">
        <v>3</v>
      </c>
      <c r="I111" s="33"/>
      <c r="J111" s="59" t="s">
        <v>168</v>
      </c>
      <c r="K111" s="58">
        <v>524880000</v>
      </c>
      <c r="L111" s="35"/>
      <c r="M111" s="36"/>
      <c r="N111" s="36"/>
      <c r="O111" s="35"/>
      <c r="P111" s="37"/>
      <c r="Q111" s="36"/>
      <c r="R111" s="35"/>
      <c r="S111" s="36"/>
      <c r="T111" s="36"/>
      <c r="U111" s="35"/>
      <c r="V111" s="36"/>
      <c r="W111" s="38"/>
      <c r="X111" s="39"/>
      <c r="Y111" s="40"/>
      <c r="Z111" s="41"/>
      <c r="AA111" s="42"/>
      <c r="AB111" s="42"/>
      <c r="AC111" s="43"/>
      <c r="AD111" s="44"/>
      <c r="AE111" s="45"/>
      <c r="AF111" s="46"/>
      <c r="AG111" s="47"/>
    </row>
    <row r="112" spans="1:33" x14ac:dyDescent="0.25">
      <c r="A112" s="23"/>
      <c r="B112" s="135"/>
      <c r="C112" s="27"/>
      <c r="D112" s="29"/>
      <c r="E112" s="27"/>
      <c r="F112" s="59"/>
      <c r="G112" s="33"/>
      <c r="H112" s="32"/>
      <c r="I112" s="33"/>
      <c r="J112" s="59"/>
      <c r="K112" s="58"/>
      <c r="L112" s="35"/>
      <c r="M112" s="36"/>
      <c r="N112" s="36"/>
      <c r="O112" s="35"/>
      <c r="P112" s="37"/>
      <c r="Q112" s="36"/>
      <c r="R112" s="35"/>
      <c r="S112" s="36"/>
      <c r="T112" s="36"/>
      <c r="U112" s="35"/>
      <c r="V112" s="36"/>
      <c r="W112" s="38"/>
      <c r="X112" s="268" t="s">
        <v>98</v>
      </c>
      <c r="Y112" s="269"/>
      <c r="Z112" s="41"/>
      <c r="AA112" s="42"/>
      <c r="AB112" s="42"/>
      <c r="AC112" s="43"/>
      <c r="AD112" s="44"/>
      <c r="AE112" s="45"/>
      <c r="AF112" s="46"/>
      <c r="AG112" s="47"/>
    </row>
    <row r="113" spans="1:33" x14ac:dyDescent="0.25">
      <c r="A113" s="23"/>
      <c r="B113" s="135"/>
      <c r="C113" s="27"/>
      <c r="D113" s="29"/>
      <c r="E113" s="27"/>
      <c r="F113" s="59"/>
      <c r="G113" s="33"/>
      <c r="H113" s="32"/>
      <c r="I113" s="33"/>
      <c r="J113" s="59"/>
      <c r="K113" s="58"/>
      <c r="L113" s="35"/>
      <c r="M113" s="36"/>
      <c r="N113" s="36"/>
      <c r="O113" s="35"/>
      <c r="P113" s="37"/>
      <c r="Q113" s="36"/>
      <c r="R113" s="35"/>
      <c r="S113" s="36"/>
      <c r="T113" s="36"/>
      <c r="U113" s="35"/>
      <c r="V113" s="36"/>
      <c r="W113" s="38"/>
      <c r="X113" s="268" t="s">
        <v>99</v>
      </c>
      <c r="Y113" s="269"/>
      <c r="Z113" s="41"/>
      <c r="AA113" s="42"/>
      <c r="AB113" s="42"/>
      <c r="AC113" s="43"/>
      <c r="AD113" s="44"/>
      <c r="AE113" s="45"/>
      <c r="AF113" s="46"/>
      <c r="AG113" s="47"/>
    </row>
    <row r="114" spans="1:33" ht="71.25" x14ac:dyDescent="0.25">
      <c r="A114" s="23"/>
      <c r="B114" s="74"/>
      <c r="C114" s="27"/>
      <c r="D114" s="134" t="s">
        <v>248</v>
      </c>
      <c r="E114" s="59" t="s">
        <v>249</v>
      </c>
      <c r="F114" s="59" t="s">
        <v>250</v>
      </c>
      <c r="G114" s="33">
        <v>501000000</v>
      </c>
      <c r="H114" s="32">
        <v>62.84</v>
      </c>
      <c r="I114" s="33"/>
      <c r="J114" s="59" t="s">
        <v>251</v>
      </c>
      <c r="K114" s="73">
        <f>SUM(K116:K122)</f>
        <v>220254000</v>
      </c>
      <c r="L114" s="35"/>
      <c r="M114" s="36"/>
      <c r="N114" s="36"/>
      <c r="O114" s="35"/>
      <c r="P114" s="37"/>
      <c r="Q114" s="36"/>
      <c r="R114" s="35"/>
      <c r="S114" s="36"/>
      <c r="T114" s="36"/>
      <c r="U114" s="35"/>
      <c r="V114" s="36"/>
      <c r="W114" s="38"/>
      <c r="X114" s="39"/>
      <c r="Y114" s="40"/>
      <c r="Z114" s="41"/>
      <c r="AA114" s="42"/>
      <c r="AB114" s="42"/>
      <c r="AC114" s="43"/>
      <c r="AD114" s="44"/>
      <c r="AE114" s="45"/>
      <c r="AF114" s="46"/>
      <c r="AG114" s="47"/>
    </row>
    <row r="115" spans="1:33" ht="27" x14ac:dyDescent="0.25">
      <c r="A115" s="23"/>
      <c r="B115" s="74"/>
      <c r="C115" s="27"/>
      <c r="D115" s="134"/>
      <c r="E115" s="27" t="s">
        <v>252</v>
      </c>
      <c r="F115" s="77">
        <v>0.85</v>
      </c>
      <c r="G115" s="33"/>
      <c r="H115" s="32">
        <v>80.680000000000007</v>
      </c>
      <c r="I115" s="33"/>
      <c r="J115" s="77">
        <v>0.85</v>
      </c>
      <c r="K115" s="73"/>
      <c r="L115" s="35"/>
      <c r="M115" s="36"/>
      <c r="N115" s="36"/>
      <c r="O115" s="35"/>
      <c r="P115" s="37"/>
      <c r="Q115" s="36"/>
      <c r="R115" s="35"/>
      <c r="S115" s="36"/>
      <c r="T115" s="36"/>
      <c r="U115" s="35"/>
      <c r="V115" s="36"/>
      <c r="W115" s="38"/>
      <c r="X115" s="39"/>
      <c r="Y115" s="40"/>
      <c r="Z115" s="41"/>
      <c r="AA115" s="42"/>
      <c r="AB115" s="42"/>
      <c r="AC115" s="43"/>
      <c r="AD115" s="44"/>
      <c r="AE115" s="45"/>
      <c r="AF115" s="46"/>
      <c r="AG115" s="47"/>
    </row>
    <row r="116" spans="1:33" ht="40.5" x14ac:dyDescent="0.25">
      <c r="A116" s="23"/>
      <c r="B116" s="74"/>
      <c r="C116" s="27"/>
      <c r="D116" s="29" t="s">
        <v>253</v>
      </c>
      <c r="E116" s="27" t="s">
        <v>254</v>
      </c>
      <c r="F116" s="140" t="s">
        <v>255</v>
      </c>
      <c r="G116" s="58">
        <v>65000000</v>
      </c>
      <c r="H116" s="32"/>
      <c r="I116" s="33"/>
      <c r="J116" s="140" t="s">
        <v>255</v>
      </c>
      <c r="K116" s="58">
        <v>54750000</v>
      </c>
      <c r="L116" s="35"/>
      <c r="M116" s="36"/>
      <c r="N116" s="36"/>
      <c r="O116" s="35"/>
      <c r="P116" s="37"/>
      <c r="Q116" s="36"/>
      <c r="R116" s="35"/>
      <c r="S116" s="36"/>
      <c r="T116" s="36"/>
      <c r="U116" s="35"/>
      <c r="V116" s="36"/>
      <c r="W116" s="38"/>
      <c r="X116" s="39"/>
      <c r="Y116" s="40"/>
      <c r="Z116" s="41"/>
      <c r="AA116" s="42"/>
      <c r="AB116" s="42"/>
      <c r="AC116" s="43"/>
      <c r="AD116" s="44"/>
      <c r="AE116" s="45"/>
      <c r="AF116" s="46"/>
      <c r="AG116" s="47"/>
    </row>
    <row r="117" spans="1:33" ht="40.5" x14ac:dyDescent="0.25">
      <c r="A117" s="23"/>
      <c r="B117" s="74"/>
      <c r="C117" s="27"/>
      <c r="D117" s="29" t="s">
        <v>256</v>
      </c>
      <c r="E117" s="27" t="s">
        <v>257</v>
      </c>
      <c r="F117" s="27" t="s">
        <v>258</v>
      </c>
      <c r="G117" s="58">
        <v>55000000</v>
      </c>
      <c r="H117" s="27" t="s">
        <v>258</v>
      </c>
      <c r="I117" s="33"/>
      <c r="J117" s="27" t="s">
        <v>258</v>
      </c>
      <c r="K117" s="58">
        <v>25000000</v>
      </c>
      <c r="L117" s="35"/>
      <c r="M117" s="36"/>
      <c r="N117" s="36"/>
      <c r="O117" s="35"/>
      <c r="P117" s="37"/>
      <c r="Q117" s="36"/>
      <c r="R117" s="35"/>
      <c r="S117" s="36"/>
      <c r="T117" s="36"/>
      <c r="U117" s="35"/>
      <c r="V117" s="36"/>
      <c r="W117" s="38"/>
      <c r="X117" s="39"/>
      <c r="Y117" s="40"/>
      <c r="Z117" s="41"/>
      <c r="AA117" s="42"/>
      <c r="AB117" s="42"/>
      <c r="AC117" s="43"/>
      <c r="AD117" s="44"/>
      <c r="AE117" s="45"/>
      <c r="AF117" s="46"/>
      <c r="AG117" s="47"/>
    </row>
    <row r="118" spans="1:33" ht="67.5" x14ac:dyDescent="0.25">
      <c r="A118" s="23"/>
      <c r="B118" s="74"/>
      <c r="C118" s="27"/>
      <c r="D118" s="29" t="s">
        <v>259</v>
      </c>
      <c r="E118" s="27" t="s">
        <v>260</v>
      </c>
      <c r="F118" s="140" t="s">
        <v>255</v>
      </c>
      <c r="G118" s="58">
        <v>15000000</v>
      </c>
      <c r="H118" s="32">
        <v>0</v>
      </c>
      <c r="I118" s="33"/>
      <c r="J118" s="140" t="s">
        <v>255</v>
      </c>
      <c r="K118" s="58">
        <v>17356000</v>
      </c>
      <c r="L118" s="35"/>
      <c r="M118" s="36"/>
      <c r="N118" s="36"/>
      <c r="O118" s="35"/>
      <c r="P118" s="37"/>
      <c r="Q118" s="36"/>
      <c r="R118" s="35"/>
      <c r="S118" s="36"/>
      <c r="T118" s="36"/>
      <c r="U118" s="35"/>
      <c r="V118" s="36"/>
      <c r="W118" s="38"/>
      <c r="X118" s="39"/>
      <c r="Y118" s="40"/>
      <c r="Z118" s="41"/>
      <c r="AA118" s="42"/>
      <c r="AB118" s="42"/>
      <c r="AC118" s="43"/>
      <c r="AD118" s="44"/>
      <c r="AE118" s="45"/>
      <c r="AF118" s="46"/>
      <c r="AG118" s="47"/>
    </row>
    <row r="119" spans="1:33" ht="40.5" x14ac:dyDescent="0.25">
      <c r="A119" s="23"/>
      <c r="B119" s="74"/>
      <c r="C119" s="27"/>
      <c r="D119" s="29" t="s">
        <v>261</v>
      </c>
      <c r="E119" s="27" t="s">
        <v>262</v>
      </c>
      <c r="F119" s="27" t="s">
        <v>258</v>
      </c>
      <c r="G119" s="58">
        <v>66000000</v>
      </c>
      <c r="H119" s="27" t="s">
        <v>258</v>
      </c>
      <c r="I119" s="33"/>
      <c r="J119" s="27" t="s">
        <v>258</v>
      </c>
      <c r="K119" s="58">
        <v>30000000</v>
      </c>
      <c r="L119" s="35"/>
      <c r="M119" s="36"/>
      <c r="N119" s="36"/>
      <c r="O119" s="35"/>
      <c r="P119" s="37"/>
      <c r="Q119" s="36"/>
      <c r="R119" s="35"/>
      <c r="S119" s="36"/>
      <c r="T119" s="36"/>
      <c r="U119" s="35"/>
      <c r="V119" s="36"/>
      <c r="W119" s="38"/>
      <c r="X119" s="39"/>
      <c r="Y119" s="40"/>
      <c r="Z119" s="41"/>
      <c r="AA119" s="42"/>
      <c r="AB119" s="42"/>
      <c r="AC119" s="43"/>
      <c r="AD119" s="44"/>
      <c r="AE119" s="45"/>
      <c r="AF119" s="46"/>
      <c r="AG119" s="47"/>
    </row>
    <row r="120" spans="1:33" ht="40.5" x14ac:dyDescent="0.25">
      <c r="A120" s="23"/>
      <c r="B120" s="66"/>
      <c r="C120" s="27"/>
      <c r="D120" s="29" t="s">
        <v>263</v>
      </c>
      <c r="E120" s="27" t="s">
        <v>264</v>
      </c>
      <c r="F120" s="140" t="s">
        <v>265</v>
      </c>
      <c r="G120" s="58">
        <v>110000000</v>
      </c>
      <c r="H120" s="32">
        <v>0</v>
      </c>
      <c r="I120" s="33"/>
      <c r="J120" s="140" t="s">
        <v>266</v>
      </c>
      <c r="K120" s="49">
        <v>35797000</v>
      </c>
      <c r="L120" s="35"/>
      <c r="M120" s="36"/>
      <c r="N120" s="36"/>
      <c r="O120" s="35"/>
      <c r="P120" s="37"/>
      <c r="Q120" s="36"/>
      <c r="R120" s="35"/>
      <c r="S120" s="36"/>
      <c r="T120" s="36"/>
      <c r="U120" s="35"/>
      <c r="V120" s="36"/>
      <c r="W120" s="38"/>
      <c r="X120" s="39"/>
      <c r="Y120" s="40"/>
      <c r="Z120" s="41"/>
      <c r="AA120" s="42"/>
      <c r="AB120" s="42"/>
      <c r="AC120" s="43"/>
      <c r="AD120" s="44"/>
      <c r="AE120" s="45"/>
      <c r="AF120" s="46"/>
      <c r="AG120" s="47"/>
    </row>
    <row r="121" spans="1:33" ht="40.5" x14ac:dyDescent="0.25">
      <c r="A121" s="23"/>
      <c r="B121" s="66"/>
      <c r="C121" s="27"/>
      <c r="D121" s="29"/>
      <c r="E121" s="27" t="s">
        <v>267</v>
      </c>
      <c r="F121" s="140" t="s">
        <v>255</v>
      </c>
      <c r="G121" s="33"/>
      <c r="H121" s="140" t="s">
        <v>255</v>
      </c>
      <c r="I121" s="33"/>
      <c r="J121" s="140" t="s">
        <v>255</v>
      </c>
      <c r="K121" s="49"/>
      <c r="L121" s="35"/>
      <c r="M121" s="36"/>
      <c r="N121" s="36"/>
      <c r="O121" s="35"/>
      <c r="P121" s="37"/>
      <c r="Q121" s="36"/>
      <c r="R121" s="35"/>
      <c r="S121" s="36"/>
      <c r="T121" s="36"/>
      <c r="U121" s="35"/>
      <c r="V121" s="36"/>
      <c r="W121" s="38"/>
      <c r="X121" s="39"/>
      <c r="Y121" s="40"/>
      <c r="Z121" s="41"/>
      <c r="AA121" s="42"/>
      <c r="AB121" s="42"/>
      <c r="AC121" s="43"/>
      <c r="AD121" s="44"/>
      <c r="AE121" s="45"/>
      <c r="AF121" s="46"/>
      <c r="AG121" s="47"/>
    </row>
    <row r="122" spans="1:33" ht="81" x14ac:dyDescent="0.25">
      <c r="A122" s="23"/>
      <c r="B122" s="66"/>
      <c r="C122" s="27"/>
      <c r="D122" s="29" t="s">
        <v>268</v>
      </c>
      <c r="E122" s="27" t="s">
        <v>269</v>
      </c>
      <c r="F122" s="140" t="s">
        <v>270</v>
      </c>
      <c r="G122" s="58">
        <v>190000000</v>
      </c>
      <c r="H122" s="140" t="s">
        <v>270</v>
      </c>
      <c r="I122" s="33"/>
      <c r="J122" s="140" t="s">
        <v>270</v>
      </c>
      <c r="K122" s="49">
        <v>57351000</v>
      </c>
      <c r="L122" s="35"/>
      <c r="M122" s="36"/>
      <c r="N122" s="36"/>
      <c r="O122" s="35"/>
      <c r="P122" s="37"/>
      <c r="Q122" s="36"/>
      <c r="R122" s="35"/>
      <c r="S122" s="36"/>
      <c r="T122" s="36"/>
      <c r="U122" s="35"/>
      <c r="V122" s="36"/>
      <c r="W122" s="38"/>
      <c r="X122" s="39"/>
      <c r="Y122" s="40"/>
      <c r="Z122" s="41"/>
      <c r="AA122" s="42"/>
      <c r="AB122" s="42"/>
      <c r="AC122" s="43"/>
      <c r="AD122" s="44"/>
      <c r="AE122" s="45"/>
      <c r="AF122" s="46"/>
      <c r="AG122" s="47"/>
    </row>
    <row r="123" spans="1:33" ht="40.5" x14ac:dyDescent="0.25">
      <c r="A123" s="23"/>
      <c r="B123" s="66"/>
      <c r="C123" s="27"/>
      <c r="D123" s="29"/>
      <c r="E123" s="27" t="s">
        <v>271</v>
      </c>
      <c r="F123" s="140" t="s">
        <v>258</v>
      </c>
      <c r="G123" s="33"/>
      <c r="H123" s="140" t="s">
        <v>258</v>
      </c>
      <c r="I123" s="33"/>
      <c r="J123" s="140" t="s">
        <v>258</v>
      </c>
      <c r="K123" s="49"/>
      <c r="L123" s="35"/>
      <c r="M123" s="36"/>
      <c r="N123" s="36"/>
      <c r="O123" s="35"/>
      <c r="P123" s="37"/>
      <c r="Q123" s="36"/>
      <c r="R123" s="35"/>
      <c r="S123" s="36"/>
      <c r="T123" s="36"/>
      <c r="U123" s="35"/>
      <c r="V123" s="36"/>
      <c r="W123" s="38"/>
      <c r="X123" s="39"/>
      <c r="Y123" s="40"/>
      <c r="Z123" s="41"/>
      <c r="AA123" s="42"/>
      <c r="AB123" s="42"/>
      <c r="AC123" s="43"/>
      <c r="AD123" s="44"/>
      <c r="AE123" s="45"/>
      <c r="AF123" s="46"/>
      <c r="AG123" s="47"/>
    </row>
    <row r="124" spans="1:33" ht="40.5" x14ac:dyDescent="0.25">
      <c r="A124" s="23"/>
      <c r="B124" s="66"/>
      <c r="C124" s="27"/>
      <c r="D124" s="29"/>
      <c r="E124" s="27" t="s">
        <v>272</v>
      </c>
      <c r="F124" s="140" t="s">
        <v>258</v>
      </c>
      <c r="G124" s="33"/>
      <c r="H124" s="140" t="s">
        <v>258</v>
      </c>
      <c r="I124" s="33"/>
      <c r="J124" s="140" t="s">
        <v>258</v>
      </c>
      <c r="K124" s="49"/>
      <c r="L124" s="35"/>
      <c r="M124" s="36"/>
      <c r="N124" s="36"/>
      <c r="O124" s="35"/>
      <c r="P124" s="37"/>
      <c r="Q124" s="36"/>
      <c r="R124" s="35"/>
      <c r="S124" s="36"/>
      <c r="T124" s="36"/>
      <c r="U124" s="35"/>
      <c r="V124" s="36"/>
      <c r="W124" s="38"/>
      <c r="X124" s="39"/>
      <c r="Y124" s="40"/>
      <c r="Z124" s="41"/>
      <c r="AA124" s="42"/>
      <c r="AB124" s="42"/>
      <c r="AC124" s="43"/>
      <c r="AD124" s="44"/>
      <c r="AE124" s="45"/>
      <c r="AF124" s="46"/>
      <c r="AG124" s="47"/>
    </row>
    <row r="125" spans="1:33" x14ac:dyDescent="0.25">
      <c r="A125" s="23"/>
      <c r="B125" s="66"/>
      <c r="C125" s="27"/>
      <c r="D125" s="29"/>
      <c r="E125" s="27"/>
      <c r="F125" s="140"/>
      <c r="G125" s="33"/>
      <c r="H125" s="140"/>
      <c r="I125" s="33"/>
      <c r="J125" s="140"/>
      <c r="K125" s="49"/>
      <c r="L125" s="35"/>
      <c r="M125" s="36"/>
      <c r="N125" s="36"/>
      <c r="O125" s="35"/>
      <c r="P125" s="37"/>
      <c r="Q125" s="36"/>
      <c r="R125" s="35"/>
      <c r="S125" s="36"/>
      <c r="T125" s="36"/>
      <c r="U125" s="35"/>
      <c r="V125" s="36"/>
      <c r="W125" s="38"/>
      <c r="X125" s="268" t="s">
        <v>98</v>
      </c>
      <c r="Y125" s="269"/>
      <c r="Z125" s="41"/>
      <c r="AA125" s="42"/>
      <c r="AB125" s="42"/>
      <c r="AC125" s="43"/>
      <c r="AD125" s="44"/>
      <c r="AE125" s="45"/>
      <c r="AF125" s="46"/>
      <c r="AG125" s="47"/>
    </row>
    <row r="126" spans="1:33" x14ac:dyDescent="0.25">
      <c r="A126" s="23"/>
      <c r="B126" s="66"/>
      <c r="C126" s="27"/>
      <c r="D126" s="29"/>
      <c r="E126" s="27"/>
      <c r="F126" s="140"/>
      <c r="G126" s="33"/>
      <c r="H126" s="140"/>
      <c r="I126" s="33"/>
      <c r="J126" s="140"/>
      <c r="K126" s="49"/>
      <c r="L126" s="35"/>
      <c r="M126" s="36"/>
      <c r="N126" s="36"/>
      <c r="O126" s="35"/>
      <c r="P126" s="37"/>
      <c r="Q126" s="36"/>
      <c r="R126" s="35"/>
      <c r="S126" s="36"/>
      <c r="T126" s="36"/>
      <c r="U126" s="35"/>
      <c r="V126" s="36"/>
      <c r="W126" s="38"/>
      <c r="X126" s="268" t="s">
        <v>99</v>
      </c>
      <c r="Y126" s="269"/>
      <c r="Z126" s="41"/>
      <c r="AA126" s="42"/>
      <c r="AB126" s="42"/>
      <c r="AC126" s="43"/>
      <c r="AD126" s="44"/>
      <c r="AE126" s="45"/>
      <c r="AF126" s="46"/>
      <c r="AG126" s="47"/>
    </row>
    <row r="127" spans="1:33" ht="42.75" x14ac:dyDescent="0.25">
      <c r="A127" s="23"/>
      <c r="B127" s="66"/>
      <c r="C127" s="27"/>
      <c r="D127" s="141" t="s">
        <v>273</v>
      </c>
      <c r="E127" s="27" t="s">
        <v>274</v>
      </c>
      <c r="F127" s="77">
        <v>1</v>
      </c>
      <c r="G127" s="33">
        <v>200000000</v>
      </c>
      <c r="H127" s="32">
        <v>100</v>
      </c>
      <c r="I127" s="33"/>
      <c r="J127" s="77">
        <v>1</v>
      </c>
      <c r="K127" s="33">
        <f>K128</f>
        <v>100000000</v>
      </c>
      <c r="L127" s="35"/>
      <c r="M127" s="36"/>
      <c r="N127" s="36"/>
      <c r="O127" s="35"/>
      <c r="P127" s="37"/>
      <c r="Q127" s="36"/>
      <c r="R127" s="35"/>
      <c r="S127" s="36"/>
      <c r="T127" s="36"/>
      <c r="U127" s="35"/>
      <c r="V127" s="36"/>
      <c r="W127" s="38"/>
      <c r="X127" s="39"/>
      <c r="Y127" s="40"/>
      <c r="Z127" s="41"/>
      <c r="AA127" s="42"/>
      <c r="AB127" s="42"/>
      <c r="AC127" s="43"/>
      <c r="AD127" s="44"/>
      <c r="AE127" s="45"/>
      <c r="AF127" s="46"/>
      <c r="AG127" s="47"/>
    </row>
    <row r="128" spans="1:33" ht="54" x14ac:dyDescent="0.25">
      <c r="A128" s="23"/>
      <c r="B128" s="66"/>
      <c r="C128" s="27"/>
      <c r="D128" s="29" t="s">
        <v>275</v>
      </c>
      <c r="E128" s="27" t="s">
        <v>276</v>
      </c>
      <c r="F128" s="77">
        <v>1</v>
      </c>
      <c r="G128" s="33">
        <v>200000000</v>
      </c>
      <c r="H128" s="32">
        <v>0</v>
      </c>
      <c r="I128" s="33"/>
      <c r="J128" s="77">
        <v>1</v>
      </c>
      <c r="K128" s="49">
        <v>100000000</v>
      </c>
      <c r="L128" s="35"/>
      <c r="M128" s="36"/>
      <c r="N128" s="36"/>
      <c r="O128" s="35"/>
      <c r="P128" s="37"/>
      <c r="Q128" s="36"/>
      <c r="R128" s="35"/>
      <c r="S128" s="36"/>
      <c r="T128" s="36"/>
      <c r="U128" s="35"/>
      <c r="V128" s="36"/>
      <c r="W128" s="38"/>
      <c r="X128" s="39"/>
      <c r="Y128" s="40"/>
      <c r="Z128" s="41"/>
      <c r="AA128" s="42"/>
      <c r="AB128" s="42"/>
      <c r="AC128" s="43"/>
      <c r="AD128" s="44"/>
      <c r="AE128" s="45"/>
      <c r="AF128" s="46"/>
      <c r="AG128" s="47"/>
    </row>
    <row r="129" spans="1:41" ht="27" x14ac:dyDescent="0.25">
      <c r="A129" s="23"/>
      <c r="B129" s="66"/>
      <c r="C129" s="27"/>
      <c r="D129" s="27"/>
      <c r="E129" s="27" t="s">
        <v>277</v>
      </c>
      <c r="F129" s="77">
        <v>1</v>
      </c>
      <c r="G129" s="33"/>
      <c r="H129" s="32">
        <v>0</v>
      </c>
      <c r="I129" s="33"/>
      <c r="J129" s="77">
        <v>1</v>
      </c>
      <c r="K129" s="49"/>
      <c r="L129" s="35"/>
      <c r="M129" s="36"/>
      <c r="N129" s="36"/>
      <c r="O129" s="35"/>
      <c r="P129" s="37"/>
      <c r="Q129" s="36"/>
      <c r="R129" s="35"/>
      <c r="S129" s="36"/>
      <c r="T129" s="36"/>
      <c r="U129" s="35"/>
      <c r="V129" s="36"/>
      <c r="W129" s="38"/>
      <c r="X129" s="39"/>
      <c r="Y129" s="40"/>
      <c r="Z129" s="41"/>
      <c r="AA129" s="42"/>
      <c r="AB129" s="42"/>
      <c r="AC129" s="43"/>
      <c r="AD129" s="44"/>
      <c r="AE129" s="45"/>
      <c r="AF129" s="46"/>
      <c r="AG129" s="47"/>
    </row>
    <row r="130" spans="1:41" x14ac:dyDescent="0.25">
      <c r="A130" s="23"/>
      <c r="B130" s="66"/>
      <c r="C130" s="27"/>
      <c r="D130" s="27"/>
      <c r="E130" s="27"/>
      <c r="F130" s="30"/>
      <c r="G130" s="33"/>
      <c r="H130" s="32"/>
      <c r="I130" s="33"/>
      <c r="J130" s="53"/>
      <c r="K130" s="49"/>
      <c r="L130" s="35"/>
      <c r="M130" s="36"/>
      <c r="N130" s="36"/>
      <c r="O130" s="35"/>
      <c r="P130" s="37"/>
      <c r="Q130" s="36"/>
      <c r="R130" s="35"/>
      <c r="S130" s="36"/>
      <c r="T130" s="36"/>
      <c r="U130" s="35"/>
      <c r="V130" s="36"/>
      <c r="W130" s="38"/>
      <c r="X130" s="268" t="s">
        <v>98</v>
      </c>
      <c r="Y130" s="269"/>
      <c r="Z130" s="41"/>
      <c r="AA130" s="42"/>
      <c r="AB130" s="42"/>
      <c r="AC130" s="43"/>
      <c r="AD130" s="44"/>
      <c r="AE130" s="45"/>
      <c r="AF130" s="46"/>
      <c r="AG130" s="47"/>
    </row>
    <row r="131" spans="1:41" x14ac:dyDescent="0.25">
      <c r="A131" s="23"/>
      <c r="B131" s="66"/>
      <c r="C131" s="27"/>
      <c r="D131" s="27"/>
      <c r="E131" s="27"/>
      <c r="F131" s="30"/>
      <c r="G131" s="33"/>
      <c r="H131" s="32"/>
      <c r="I131" s="33"/>
      <c r="J131" s="53"/>
      <c r="K131" s="49"/>
      <c r="L131" s="35"/>
      <c r="M131" s="36"/>
      <c r="N131" s="36"/>
      <c r="O131" s="35"/>
      <c r="P131" s="37"/>
      <c r="Q131" s="36"/>
      <c r="R131" s="35"/>
      <c r="S131" s="36"/>
      <c r="T131" s="36"/>
      <c r="U131" s="35"/>
      <c r="V131" s="36"/>
      <c r="W131" s="38"/>
      <c r="X131" s="268" t="s">
        <v>99</v>
      </c>
      <c r="Y131" s="269"/>
      <c r="Z131" s="41"/>
      <c r="AA131" s="42"/>
      <c r="AB131" s="42"/>
      <c r="AC131" s="43"/>
      <c r="AD131" s="44"/>
      <c r="AE131" s="45"/>
      <c r="AF131" s="46"/>
      <c r="AG131" s="47"/>
    </row>
    <row r="132" spans="1:41" x14ac:dyDescent="0.25">
      <c r="A132" s="23"/>
      <c r="B132" s="66"/>
      <c r="C132" s="27"/>
      <c r="D132" s="27"/>
      <c r="E132" s="27"/>
      <c r="F132" s="30"/>
      <c r="G132" s="33"/>
      <c r="H132" s="32"/>
      <c r="I132" s="33"/>
      <c r="J132" s="53"/>
      <c r="K132" s="49"/>
      <c r="L132" s="35"/>
      <c r="M132" s="36"/>
      <c r="N132" s="36"/>
      <c r="O132" s="35"/>
      <c r="P132" s="37"/>
      <c r="Q132" s="36"/>
      <c r="R132" s="35"/>
      <c r="S132" s="36"/>
      <c r="T132" s="36"/>
      <c r="U132" s="35"/>
      <c r="V132" s="36"/>
      <c r="W132" s="38"/>
      <c r="X132" s="39"/>
      <c r="Y132" s="40"/>
      <c r="Z132" s="41"/>
      <c r="AA132" s="42"/>
      <c r="AB132" s="42"/>
      <c r="AC132" s="43"/>
      <c r="AD132" s="44"/>
      <c r="AE132" s="45"/>
      <c r="AF132" s="46"/>
      <c r="AG132" s="47"/>
    </row>
    <row r="133" spans="1:41" ht="24" customHeight="1" x14ac:dyDescent="0.25">
      <c r="B133" s="142"/>
      <c r="C133" s="274" t="s">
        <v>278</v>
      </c>
      <c r="D133" s="275"/>
      <c r="E133" s="275"/>
      <c r="F133" s="143"/>
      <c r="G133" s="144"/>
      <c r="H133" s="143"/>
      <c r="I133" s="144"/>
      <c r="J133" s="143"/>
      <c r="K133" s="145"/>
      <c r="L133" s="146"/>
      <c r="M133" s="147"/>
      <c r="N133" s="147"/>
      <c r="O133" s="146"/>
      <c r="P133" s="147"/>
      <c r="Q133" s="148"/>
      <c r="R133" s="146"/>
      <c r="S133" s="147"/>
      <c r="T133" s="149"/>
      <c r="U133" s="146"/>
      <c r="V133" s="147"/>
      <c r="W133" s="150"/>
      <c r="X133" s="151"/>
      <c r="Y133" s="152"/>
      <c r="Z133" s="153"/>
      <c r="AA133" s="154"/>
      <c r="AB133" s="155"/>
      <c r="AC133" s="156"/>
      <c r="AD133" s="155"/>
      <c r="AE133" s="157"/>
      <c r="AF133" s="155"/>
      <c r="AG133" s="155"/>
      <c r="AH133" s="158"/>
      <c r="AI133" s="158"/>
      <c r="AJ133" s="158"/>
      <c r="AK133" s="158"/>
      <c r="AL133" s="158"/>
      <c r="AM133" s="158"/>
      <c r="AN133" s="158"/>
      <c r="AO133" s="158"/>
    </row>
    <row r="134" spans="1:41" ht="18" customHeight="1" x14ac:dyDescent="0.25">
      <c r="A134" s="23"/>
      <c r="B134" s="159"/>
      <c r="C134" s="276" t="s">
        <v>279</v>
      </c>
      <c r="D134" s="277"/>
      <c r="E134" s="277"/>
      <c r="F134" s="277"/>
      <c r="G134" s="277"/>
      <c r="H134" s="277"/>
      <c r="I134" s="277"/>
      <c r="J134" s="277"/>
      <c r="K134" s="278"/>
      <c r="L134" s="160"/>
      <c r="M134" s="161"/>
      <c r="N134" s="161"/>
      <c r="O134" s="160"/>
      <c r="P134" s="161"/>
      <c r="Q134" s="161"/>
      <c r="R134" s="160"/>
      <c r="S134" s="161"/>
      <c r="T134" s="161"/>
      <c r="U134" s="160"/>
      <c r="V134" s="161"/>
      <c r="W134" s="162"/>
      <c r="X134" s="151"/>
      <c r="Y134" s="161"/>
      <c r="Z134" s="163"/>
      <c r="AA134" s="164"/>
      <c r="AB134" s="42"/>
      <c r="AC134" s="43"/>
      <c r="AD134" s="165"/>
      <c r="AE134" s="45"/>
      <c r="AF134" s="166"/>
      <c r="AG134" s="23"/>
    </row>
    <row r="135" spans="1:41" ht="18" customHeight="1" x14ac:dyDescent="0.25">
      <c r="A135" s="23"/>
      <c r="B135" s="159"/>
      <c r="C135" s="167"/>
      <c r="D135" s="168"/>
      <c r="E135" s="168"/>
      <c r="F135" s="168"/>
      <c r="G135" s="168"/>
      <c r="H135" s="168"/>
      <c r="I135" s="168"/>
      <c r="J135" s="168"/>
      <c r="K135" s="169"/>
      <c r="L135" s="170"/>
      <c r="M135" s="170"/>
      <c r="N135" s="170"/>
      <c r="O135" s="170"/>
      <c r="P135" s="170"/>
      <c r="Q135" s="171"/>
      <c r="R135" s="170"/>
      <c r="S135" s="170"/>
      <c r="T135" s="171"/>
      <c r="U135" s="172"/>
      <c r="V135" s="173"/>
      <c r="W135" s="150"/>
      <c r="X135" s="170" t="e">
        <f>X134/J133*100</f>
        <v>#DIV/0!</v>
      </c>
      <c r="Y135" s="170"/>
      <c r="Z135" s="163"/>
      <c r="AA135" s="164"/>
      <c r="AB135" s="42"/>
      <c r="AC135" s="43"/>
      <c r="AD135" s="165"/>
      <c r="AE135" s="45"/>
      <c r="AF135" s="166"/>
      <c r="AG135" s="23"/>
    </row>
    <row r="136" spans="1:41" ht="18" customHeight="1" x14ac:dyDescent="0.25">
      <c r="A136" s="23"/>
      <c r="B136" s="159"/>
      <c r="C136" s="276" t="s">
        <v>280</v>
      </c>
      <c r="D136" s="277"/>
      <c r="E136" s="277"/>
      <c r="F136" s="277"/>
      <c r="G136" s="277"/>
      <c r="H136" s="277"/>
      <c r="I136" s="277"/>
      <c r="J136" s="277"/>
      <c r="K136" s="277"/>
      <c r="L136" s="277"/>
      <c r="M136" s="277"/>
      <c r="N136" s="277"/>
      <c r="O136" s="277"/>
      <c r="P136" s="277"/>
      <c r="Q136" s="277"/>
      <c r="R136" s="277"/>
      <c r="S136" s="277"/>
      <c r="T136" s="277"/>
      <c r="U136" s="277"/>
      <c r="V136" s="277"/>
      <c r="W136" s="277"/>
      <c r="X136" s="277"/>
      <c r="Y136" s="278"/>
      <c r="Z136" s="163"/>
      <c r="AA136" s="163"/>
      <c r="AB136" s="42"/>
      <c r="AC136" s="43"/>
      <c r="AD136" s="163" t="e">
        <f>(#REF!+#REF!+#REF!+#REF!+#REF!+#REF!+#REF!+#REF!+#REF!+#REF!+#REF!+#REF!+#REF!+#REF!)/15</f>
        <v>#REF!</v>
      </c>
      <c r="AE136" s="163" t="e">
        <f>(#REF!+#REF!+#REF!+#REF!+#REF!+#REF!+#REF!+#REF!+#REF!+#REF!+#REF!+#REF!+#REF!+#REF!)/15</f>
        <v>#REF!</v>
      </c>
      <c r="AF136" s="166"/>
      <c r="AG136" s="23"/>
      <c r="AJ136" s="174">
        <f>19096783586-Y133</f>
        <v>19096783586</v>
      </c>
    </row>
    <row r="137" spans="1:41" ht="25.5" customHeight="1" x14ac:dyDescent="0.25">
      <c r="A137" s="23"/>
      <c r="B137" s="159"/>
      <c r="C137" s="276" t="s">
        <v>281</v>
      </c>
      <c r="D137" s="277"/>
      <c r="E137" s="277"/>
      <c r="F137" s="277"/>
      <c r="G137" s="277"/>
      <c r="H137" s="277"/>
      <c r="I137" s="277"/>
      <c r="J137" s="277"/>
      <c r="K137" s="277"/>
      <c r="L137" s="277"/>
      <c r="M137" s="277"/>
      <c r="N137" s="277"/>
      <c r="O137" s="277"/>
      <c r="P137" s="277"/>
      <c r="Q137" s="277"/>
      <c r="R137" s="277"/>
      <c r="S137" s="277"/>
      <c r="T137" s="277"/>
      <c r="U137" s="277"/>
      <c r="V137" s="277"/>
      <c r="W137" s="277"/>
      <c r="X137" s="277"/>
      <c r="Y137" s="278"/>
      <c r="Z137" s="175" t="s">
        <v>282</v>
      </c>
      <c r="AA137" s="175" t="s">
        <v>282</v>
      </c>
      <c r="AB137" s="42"/>
      <c r="AC137" s="43"/>
      <c r="AD137" s="175" t="s">
        <v>283</v>
      </c>
      <c r="AE137" s="175" t="s">
        <v>284</v>
      </c>
      <c r="AF137" s="166"/>
      <c r="AG137" s="23"/>
    </row>
    <row r="138" spans="1:41" ht="25.5" customHeight="1" x14ac:dyDescent="0.25">
      <c r="A138" s="271" t="s">
        <v>285</v>
      </c>
      <c r="B138" s="272"/>
      <c r="C138" s="272"/>
      <c r="D138" s="272"/>
      <c r="E138" s="272"/>
      <c r="F138" s="272"/>
      <c r="G138" s="272"/>
      <c r="H138" s="272"/>
      <c r="I138" s="272"/>
      <c r="J138" s="272"/>
      <c r="K138" s="272"/>
      <c r="L138" s="272"/>
      <c r="M138" s="272"/>
      <c r="N138" s="272"/>
      <c r="O138" s="272"/>
      <c r="P138" s="272"/>
      <c r="Q138" s="272"/>
      <c r="R138" s="272"/>
      <c r="S138" s="272"/>
      <c r="T138" s="272"/>
      <c r="U138" s="272"/>
      <c r="V138" s="272"/>
      <c r="W138" s="272"/>
      <c r="X138" s="272"/>
      <c r="Y138" s="272"/>
      <c r="Z138" s="272"/>
      <c r="AA138" s="272"/>
      <c r="AB138" s="272"/>
      <c r="AC138" s="272"/>
      <c r="AD138" s="272"/>
      <c r="AE138" s="272"/>
      <c r="AF138" s="272"/>
      <c r="AG138" s="273"/>
    </row>
    <row r="139" spans="1:41" ht="25.5" customHeight="1" x14ac:dyDescent="0.25">
      <c r="A139" s="271" t="s">
        <v>286</v>
      </c>
      <c r="B139" s="272"/>
      <c r="C139" s="272"/>
      <c r="D139" s="272"/>
      <c r="E139" s="272"/>
      <c r="F139" s="272"/>
      <c r="G139" s="272"/>
      <c r="H139" s="272"/>
      <c r="I139" s="272"/>
      <c r="J139" s="272"/>
      <c r="K139" s="272"/>
      <c r="L139" s="272"/>
      <c r="M139" s="272"/>
      <c r="N139" s="272"/>
      <c r="O139" s="272"/>
      <c r="P139" s="272"/>
      <c r="Q139" s="272"/>
      <c r="R139" s="272"/>
      <c r="S139" s="272"/>
      <c r="T139" s="272"/>
      <c r="U139" s="272"/>
      <c r="V139" s="272"/>
      <c r="W139" s="272"/>
      <c r="X139" s="272"/>
      <c r="Y139" s="272"/>
      <c r="Z139" s="272"/>
      <c r="AA139" s="272"/>
      <c r="AB139" s="272"/>
      <c r="AC139" s="272"/>
      <c r="AD139" s="272"/>
      <c r="AE139" s="272"/>
      <c r="AF139" s="272"/>
      <c r="AG139" s="273"/>
    </row>
    <row r="140" spans="1:41" ht="25.5" customHeight="1" x14ac:dyDescent="0.25">
      <c r="A140" s="271" t="s">
        <v>287</v>
      </c>
      <c r="B140" s="272"/>
      <c r="C140" s="272"/>
      <c r="D140" s="272"/>
      <c r="E140" s="272"/>
      <c r="F140" s="272"/>
      <c r="G140" s="272"/>
      <c r="H140" s="272"/>
      <c r="I140" s="272"/>
      <c r="J140" s="272"/>
      <c r="K140" s="272"/>
      <c r="L140" s="272"/>
      <c r="M140" s="272"/>
      <c r="N140" s="272"/>
      <c r="O140" s="272"/>
      <c r="P140" s="272"/>
      <c r="Q140" s="272"/>
      <c r="R140" s="272"/>
      <c r="S140" s="272"/>
      <c r="T140" s="272"/>
      <c r="U140" s="272"/>
      <c r="V140" s="272"/>
      <c r="W140" s="272"/>
      <c r="X140" s="272"/>
      <c r="Y140" s="272"/>
      <c r="Z140" s="272"/>
      <c r="AA140" s="272"/>
      <c r="AB140" s="272"/>
      <c r="AC140" s="272"/>
      <c r="AD140" s="272"/>
      <c r="AE140" s="272"/>
      <c r="AF140" s="272"/>
      <c r="AG140" s="273"/>
    </row>
    <row r="141" spans="1:41" ht="25.5" customHeight="1" x14ac:dyDescent="0.25">
      <c r="A141" s="271" t="s">
        <v>288</v>
      </c>
      <c r="B141" s="272"/>
      <c r="C141" s="272"/>
      <c r="D141" s="272"/>
      <c r="E141" s="272"/>
      <c r="F141" s="272"/>
      <c r="G141" s="272"/>
      <c r="H141" s="272"/>
      <c r="I141" s="272"/>
      <c r="J141" s="272"/>
      <c r="K141" s="272"/>
      <c r="L141" s="272"/>
      <c r="M141" s="272"/>
      <c r="N141" s="272"/>
      <c r="O141" s="272"/>
      <c r="P141" s="272"/>
      <c r="Q141" s="272"/>
      <c r="R141" s="272"/>
      <c r="S141" s="272"/>
      <c r="T141" s="272"/>
      <c r="U141" s="272"/>
      <c r="V141" s="272"/>
      <c r="W141" s="272"/>
      <c r="X141" s="272"/>
      <c r="Y141" s="272"/>
      <c r="Z141" s="272"/>
      <c r="AA141" s="272"/>
      <c r="AB141" s="272"/>
      <c r="AC141" s="272"/>
      <c r="AD141" s="272"/>
      <c r="AE141" s="272"/>
      <c r="AF141" s="272"/>
      <c r="AG141" s="273"/>
    </row>
    <row r="142" spans="1:41" x14ac:dyDescent="0.25">
      <c r="B142" s="176"/>
      <c r="C142" s="177"/>
      <c r="D142" s="177"/>
      <c r="E142" s="178"/>
      <c r="F142" s="179"/>
      <c r="G142" s="180"/>
      <c r="H142" s="181"/>
      <c r="I142" s="182"/>
      <c r="J142" s="179"/>
      <c r="K142" s="180"/>
      <c r="L142" s="183"/>
      <c r="M142" s="184"/>
      <c r="N142" s="184"/>
      <c r="O142" s="183"/>
      <c r="P142" s="185"/>
      <c r="Q142" s="185"/>
      <c r="R142" s="186"/>
      <c r="S142" s="180"/>
      <c r="T142" s="180"/>
      <c r="U142" s="187"/>
      <c r="V142" s="188"/>
      <c r="W142" s="189"/>
      <c r="X142" s="190"/>
      <c r="Y142" s="188"/>
      <c r="Z142" s="191"/>
      <c r="AA142" s="192"/>
      <c r="AB142" s="187"/>
      <c r="AC142" s="193"/>
      <c r="AD142" s="187"/>
      <c r="AE142" s="194"/>
      <c r="AF142" s="187"/>
      <c r="AG142" s="187"/>
      <c r="AH142" s="158"/>
      <c r="AI142" s="158"/>
      <c r="AJ142" s="158"/>
      <c r="AK142" s="158"/>
      <c r="AL142" s="158"/>
      <c r="AM142" s="158"/>
      <c r="AN142" s="158"/>
      <c r="AO142" s="158"/>
    </row>
    <row r="143" spans="1:41" x14ac:dyDescent="0.25">
      <c r="B143" s="195"/>
      <c r="C143" s="196"/>
      <c r="D143" s="195" t="s">
        <v>289</v>
      </c>
      <c r="E143" s="195"/>
      <c r="F143" s="195"/>
      <c r="G143" s="195"/>
      <c r="H143" s="195"/>
      <c r="I143" s="195"/>
      <c r="J143" s="197"/>
      <c r="K143" s="195"/>
      <c r="L143" s="195"/>
      <c r="M143" s="198"/>
      <c r="N143" s="195"/>
      <c r="O143" s="195"/>
      <c r="P143" s="195"/>
      <c r="Q143" s="195"/>
      <c r="R143" s="195"/>
      <c r="S143" s="199"/>
      <c r="T143" s="195"/>
      <c r="U143" s="195"/>
      <c r="V143" s="195"/>
      <c r="W143" s="200"/>
      <c r="X143" s="201"/>
      <c r="Y143" s="202"/>
      <c r="Z143" s="195"/>
      <c r="AA143" s="195"/>
      <c r="AB143" s="197"/>
      <c r="AC143" s="281" t="s">
        <v>290</v>
      </c>
      <c r="AD143" s="281"/>
      <c r="AE143" s="195"/>
      <c r="AF143" s="195"/>
      <c r="AG143" s="195"/>
      <c r="AH143" s="195"/>
      <c r="AI143" s="195"/>
      <c r="AJ143" s="195"/>
      <c r="AK143" s="195"/>
      <c r="AL143" s="195"/>
      <c r="AM143" s="195"/>
      <c r="AN143" s="195"/>
      <c r="AO143" s="195"/>
    </row>
    <row r="144" spans="1:41" x14ac:dyDescent="0.25">
      <c r="B144" s="195"/>
      <c r="C144" s="195"/>
      <c r="D144" s="195"/>
      <c r="E144" s="195"/>
      <c r="F144" s="195"/>
      <c r="G144" s="195"/>
      <c r="H144" s="195"/>
      <c r="I144" s="195"/>
      <c r="J144" s="197"/>
      <c r="K144" s="195"/>
      <c r="L144" s="195"/>
      <c r="M144" s="195"/>
      <c r="N144" s="195"/>
      <c r="O144" s="195"/>
      <c r="P144" s="202"/>
      <c r="Q144" s="195"/>
      <c r="R144" s="195"/>
      <c r="S144" s="199"/>
      <c r="T144" s="195"/>
      <c r="U144" s="195"/>
      <c r="V144" s="195"/>
      <c r="W144" s="203"/>
      <c r="X144" s="195"/>
      <c r="Y144" s="202"/>
      <c r="Z144" s="195"/>
      <c r="AA144" s="195"/>
      <c r="AB144" s="195"/>
      <c r="AC144" s="281" t="s">
        <v>291</v>
      </c>
      <c r="AD144" s="281"/>
      <c r="AE144" s="195"/>
      <c r="AF144" s="195"/>
      <c r="AG144" s="195"/>
      <c r="AH144" s="195"/>
      <c r="AI144" s="195"/>
      <c r="AJ144" s="195"/>
      <c r="AK144" s="195"/>
      <c r="AL144" s="195"/>
      <c r="AM144" s="195"/>
      <c r="AN144" s="195"/>
      <c r="AO144" s="195"/>
    </row>
    <row r="145" spans="2:41" x14ac:dyDescent="0.25">
      <c r="B145" s="195"/>
      <c r="C145" s="195"/>
      <c r="D145" s="195"/>
      <c r="E145" s="195"/>
      <c r="F145" s="195"/>
      <c r="G145" s="195"/>
      <c r="H145" s="195"/>
      <c r="I145" s="195"/>
      <c r="J145" s="197"/>
      <c r="K145" s="195"/>
      <c r="L145" s="195"/>
      <c r="M145" s="195"/>
      <c r="N145" s="195"/>
      <c r="O145" s="195"/>
      <c r="P145" s="195"/>
      <c r="Q145" s="195"/>
      <c r="R145" s="195"/>
      <c r="S145" s="195"/>
      <c r="T145" s="195"/>
      <c r="U145" s="195"/>
      <c r="V145" s="195"/>
      <c r="W145" s="204"/>
      <c r="X145" s="195"/>
      <c r="Y145" s="202"/>
      <c r="Z145" s="201"/>
      <c r="AA145" s="195"/>
      <c r="AB145" s="195"/>
      <c r="AC145" s="281" t="s">
        <v>292</v>
      </c>
      <c r="AD145" s="281"/>
      <c r="AE145" s="195"/>
      <c r="AF145" s="195"/>
      <c r="AG145" s="195"/>
      <c r="AH145" s="195"/>
      <c r="AI145" s="195"/>
      <c r="AJ145" s="195"/>
      <c r="AK145" s="195"/>
      <c r="AL145" s="195"/>
      <c r="AM145" s="195"/>
      <c r="AN145" s="195"/>
      <c r="AO145" s="195"/>
    </row>
    <row r="146" spans="2:41" x14ac:dyDescent="0.25">
      <c r="B146" s="195"/>
      <c r="C146" s="195"/>
      <c r="D146" s="195"/>
      <c r="E146" s="195"/>
      <c r="F146" s="195"/>
      <c r="G146" s="195"/>
      <c r="H146" s="195"/>
      <c r="I146" s="195"/>
      <c r="J146" s="197"/>
      <c r="K146" s="195"/>
      <c r="L146" s="195"/>
      <c r="M146" s="195"/>
      <c r="N146" s="195"/>
      <c r="O146" s="195"/>
      <c r="P146" s="195"/>
      <c r="Q146" s="195"/>
      <c r="R146" s="195"/>
      <c r="S146" s="195"/>
      <c r="T146" s="195"/>
      <c r="U146" s="195"/>
      <c r="V146" s="198"/>
      <c r="W146" s="203"/>
      <c r="X146" s="195"/>
      <c r="Y146" s="195"/>
      <c r="Z146" s="201"/>
      <c r="AA146" s="195"/>
      <c r="AB146" s="195"/>
      <c r="AC146" s="205"/>
      <c r="AD146" s="205"/>
      <c r="AE146" s="195"/>
      <c r="AF146" s="195"/>
      <c r="AG146" s="195"/>
      <c r="AH146" s="195"/>
      <c r="AI146" s="195"/>
      <c r="AJ146" s="195"/>
      <c r="AK146" s="195"/>
      <c r="AL146" s="195"/>
      <c r="AM146" s="195"/>
      <c r="AN146" s="195"/>
      <c r="AO146" s="195"/>
    </row>
    <row r="148" spans="2:41" x14ac:dyDescent="0.25">
      <c r="B148" s="195"/>
      <c r="C148" s="195"/>
      <c r="D148" s="195"/>
      <c r="E148" s="195"/>
      <c r="F148" s="195"/>
      <c r="G148" s="195"/>
      <c r="H148" s="195"/>
      <c r="I148" s="195"/>
      <c r="J148" s="197"/>
      <c r="K148" s="195"/>
      <c r="L148" s="195"/>
      <c r="M148" s="195"/>
      <c r="N148" s="195"/>
      <c r="O148" s="195"/>
      <c r="P148" s="195"/>
      <c r="Q148" s="195"/>
      <c r="R148" s="195"/>
      <c r="S148" s="195"/>
      <c r="T148" s="195"/>
      <c r="U148" s="195"/>
      <c r="V148" s="195"/>
      <c r="W148" s="203"/>
      <c r="X148" s="195"/>
      <c r="Y148" s="195"/>
      <c r="Z148" s="195"/>
      <c r="AA148" s="195"/>
      <c r="AB148" s="195"/>
      <c r="AC148" s="282" t="s">
        <v>293</v>
      </c>
      <c r="AD148" s="282"/>
      <c r="AE148" s="195"/>
      <c r="AF148" s="195"/>
      <c r="AG148" s="195"/>
      <c r="AH148" s="195"/>
      <c r="AI148" s="195"/>
      <c r="AJ148" s="195"/>
      <c r="AK148" s="195"/>
      <c r="AL148" s="195"/>
      <c r="AM148" s="195"/>
      <c r="AN148" s="195"/>
      <c r="AO148" s="195"/>
    </row>
    <row r="149" spans="2:41" x14ac:dyDescent="0.25">
      <c r="B149" s="195"/>
      <c r="C149" s="195"/>
      <c r="D149" s="195"/>
      <c r="E149" s="195"/>
      <c r="F149" s="195"/>
      <c r="G149" s="195"/>
      <c r="H149" s="195"/>
      <c r="I149" s="195"/>
      <c r="J149" s="197"/>
      <c r="K149" s="195"/>
      <c r="L149" s="195"/>
      <c r="M149" s="195"/>
      <c r="N149" s="195"/>
      <c r="O149" s="195"/>
      <c r="P149" s="195"/>
      <c r="Q149" s="195"/>
      <c r="R149" s="195"/>
      <c r="S149" s="195"/>
      <c r="T149" s="195"/>
      <c r="U149" s="195"/>
      <c r="V149" s="195"/>
      <c r="W149" s="203"/>
      <c r="X149" s="195"/>
      <c r="Y149" s="195"/>
      <c r="Z149" s="195"/>
      <c r="AA149" s="195"/>
      <c r="AB149" s="195"/>
      <c r="AC149" s="279" t="s">
        <v>294</v>
      </c>
      <c r="AD149" s="279"/>
      <c r="AE149" s="195"/>
      <c r="AF149" s="195"/>
      <c r="AG149" s="195"/>
      <c r="AH149" s="195"/>
      <c r="AI149" s="195"/>
      <c r="AJ149" s="195"/>
      <c r="AK149" s="195"/>
      <c r="AL149" s="195"/>
      <c r="AM149" s="195"/>
      <c r="AN149" s="195"/>
      <c r="AO149" s="195"/>
    </row>
    <row r="329" spans="2:20" x14ac:dyDescent="0.25">
      <c r="B329" s="46"/>
      <c r="C329" s="46"/>
      <c r="D329" s="46"/>
      <c r="E329" s="46"/>
      <c r="F329" s="206"/>
      <c r="G329" s="207">
        <v>142205994823</v>
      </c>
      <c r="H329" s="46"/>
      <c r="I329" s="208"/>
      <c r="J329" s="209"/>
      <c r="K329" s="49">
        <v>24945316026</v>
      </c>
      <c r="L329" s="2"/>
      <c r="M329" s="2"/>
      <c r="N329" s="2"/>
      <c r="O329" s="2"/>
      <c r="P329" s="2"/>
      <c r="Q329" s="2"/>
      <c r="R329" s="2"/>
      <c r="S329" s="210"/>
      <c r="T329" s="210"/>
    </row>
    <row r="330" spans="2:20" x14ac:dyDescent="0.25">
      <c r="B330" s="46"/>
      <c r="C330" s="46"/>
      <c r="D330" s="46"/>
      <c r="E330" s="46"/>
      <c r="F330" s="206"/>
      <c r="G330" s="211"/>
      <c r="H330" s="46"/>
      <c r="I330" s="212"/>
      <c r="J330" s="209"/>
      <c r="K330" s="49"/>
      <c r="L330" s="2"/>
      <c r="M330" s="2"/>
      <c r="N330" s="2"/>
      <c r="O330" s="2"/>
      <c r="P330" s="2"/>
      <c r="Q330" s="2"/>
      <c r="R330" s="2"/>
      <c r="S330" s="210"/>
      <c r="T330" s="210"/>
    </row>
    <row r="331" spans="2:20" x14ac:dyDescent="0.25">
      <c r="B331" s="213" t="s">
        <v>295</v>
      </c>
      <c r="C331" s="213"/>
      <c r="D331" s="213"/>
      <c r="E331" s="280" t="s">
        <v>296</v>
      </c>
      <c r="F331" s="214"/>
      <c r="G331" s="215"/>
      <c r="H331" s="166"/>
      <c r="I331" s="216"/>
      <c r="J331" s="214"/>
      <c r="K331" s="216"/>
      <c r="L331" s="2"/>
      <c r="M331" s="2"/>
      <c r="N331" s="2"/>
      <c r="O331" s="2"/>
      <c r="P331" s="2"/>
      <c r="Q331" s="2"/>
      <c r="R331" s="2"/>
      <c r="S331" s="210"/>
      <c r="T331" s="210"/>
    </row>
    <row r="332" spans="2:20" ht="42.75" x14ac:dyDescent="0.25">
      <c r="B332" s="166"/>
      <c r="C332" s="217" t="s">
        <v>297</v>
      </c>
      <c r="D332" s="217"/>
      <c r="E332" s="280"/>
      <c r="F332" s="214"/>
      <c r="G332" s="207">
        <v>10912521159</v>
      </c>
      <c r="H332" s="218"/>
      <c r="I332" s="33"/>
      <c r="J332" s="214"/>
      <c r="K332" s="49">
        <v>1969721159</v>
      </c>
      <c r="L332" s="2"/>
      <c r="M332" s="2"/>
      <c r="N332" s="2"/>
      <c r="O332" s="2"/>
      <c r="P332" s="2"/>
      <c r="Q332" s="2"/>
      <c r="R332" s="2"/>
      <c r="S332" s="210"/>
      <c r="T332" s="210"/>
    </row>
    <row r="333" spans="2:20" ht="40.5" x14ac:dyDescent="0.25">
      <c r="B333" s="219" t="s">
        <v>298</v>
      </c>
      <c r="C333" s="220" t="s">
        <v>299</v>
      </c>
      <c r="D333" s="220"/>
      <c r="E333" s="280"/>
      <c r="F333" s="214"/>
      <c r="G333" s="207">
        <v>9000000</v>
      </c>
      <c r="H333" s="161"/>
      <c r="I333" s="49"/>
      <c r="J333" s="214"/>
      <c r="K333" s="49">
        <v>1200000</v>
      </c>
      <c r="L333" s="2"/>
      <c r="M333" s="2"/>
      <c r="N333" s="2"/>
      <c r="O333" s="2"/>
      <c r="P333" s="2"/>
      <c r="Q333" s="2"/>
      <c r="R333" s="2"/>
      <c r="S333" s="210"/>
      <c r="T333" s="210"/>
    </row>
    <row r="334" spans="2:20" ht="40.5" x14ac:dyDescent="0.25">
      <c r="B334" s="219" t="s">
        <v>300</v>
      </c>
      <c r="C334" s="220" t="s">
        <v>301</v>
      </c>
      <c r="D334" s="220"/>
      <c r="E334" s="280"/>
      <c r="F334" s="214"/>
      <c r="G334" s="207">
        <v>1230200000</v>
      </c>
      <c r="H334" s="161"/>
      <c r="I334" s="49"/>
      <c r="J334" s="214"/>
      <c r="K334" s="49">
        <v>225200000</v>
      </c>
      <c r="L334" s="2"/>
      <c r="M334" s="2"/>
      <c r="N334" s="2"/>
      <c r="O334" s="2"/>
      <c r="P334" s="2"/>
      <c r="Q334" s="2"/>
      <c r="R334" s="2"/>
      <c r="S334" s="210"/>
      <c r="T334" s="210"/>
    </row>
    <row r="335" spans="2:20" ht="67.5" x14ac:dyDescent="0.25">
      <c r="B335" s="219" t="s">
        <v>302</v>
      </c>
      <c r="C335" s="220" t="s">
        <v>303</v>
      </c>
      <c r="D335" s="220"/>
      <c r="E335" s="46"/>
      <c r="F335" s="214"/>
      <c r="G335" s="207">
        <v>121950000</v>
      </c>
      <c r="H335" s="161"/>
      <c r="I335" s="49"/>
      <c r="J335" s="214"/>
      <c r="K335" s="49">
        <v>17950000</v>
      </c>
      <c r="L335" s="2"/>
      <c r="M335" s="2"/>
      <c r="N335" s="2"/>
      <c r="O335" s="2"/>
      <c r="P335" s="2"/>
      <c r="Q335" s="2"/>
      <c r="R335" s="2"/>
      <c r="S335" s="210"/>
      <c r="T335" s="210"/>
    </row>
    <row r="336" spans="2:20" ht="67.5" x14ac:dyDescent="0.25">
      <c r="B336" s="142" t="s">
        <v>304</v>
      </c>
      <c r="C336" s="221" t="s">
        <v>305</v>
      </c>
      <c r="D336" s="221"/>
      <c r="E336" s="46"/>
      <c r="F336" s="214"/>
      <c r="G336" s="207">
        <v>4812240000</v>
      </c>
      <c r="H336" s="161"/>
      <c r="I336" s="49"/>
      <c r="J336" s="214"/>
      <c r="K336" s="49">
        <v>902240000</v>
      </c>
      <c r="L336" s="2"/>
      <c r="M336" s="2"/>
      <c r="N336" s="2"/>
      <c r="O336" s="2"/>
      <c r="P336" s="2"/>
      <c r="Q336" s="2"/>
      <c r="R336" s="2"/>
      <c r="S336" s="210"/>
      <c r="T336" s="210"/>
    </row>
    <row r="337" spans="2:20" ht="54" x14ac:dyDescent="0.25">
      <c r="B337" s="142" t="s">
        <v>306</v>
      </c>
      <c r="C337" s="221" t="s">
        <v>307</v>
      </c>
      <c r="D337" s="221"/>
      <c r="E337" s="46"/>
      <c r="F337" s="214"/>
      <c r="G337" s="207">
        <v>479531929</v>
      </c>
      <c r="H337" s="161"/>
      <c r="I337" s="49"/>
      <c r="J337" s="214"/>
      <c r="K337" s="49">
        <v>74531929</v>
      </c>
      <c r="L337" s="2"/>
      <c r="M337" s="2"/>
      <c r="N337" s="2"/>
      <c r="O337" s="2"/>
      <c r="P337" s="2"/>
      <c r="Q337" s="2"/>
      <c r="R337" s="2"/>
      <c r="S337" s="210"/>
      <c r="T337" s="210"/>
    </row>
    <row r="338" spans="2:20" ht="40.5" x14ac:dyDescent="0.25">
      <c r="B338" s="142" t="s">
        <v>308</v>
      </c>
      <c r="C338" s="221" t="s">
        <v>309</v>
      </c>
      <c r="D338" s="221"/>
      <c r="E338" s="46"/>
      <c r="F338" s="214"/>
      <c r="G338" s="207">
        <v>449160000</v>
      </c>
      <c r="H338" s="161"/>
      <c r="I338" s="49"/>
      <c r="J338" s="214"/>
      <c r="K338" s="49">
        <v>74160000</v>
      </c>
      <c r="L338" s="2"/>
      <c r="M338" s="2"/>
      <c r="N338" s="2"/>
      <c r="O338" s="2"/>
      <c r="P338" s="2"/>
      <c r="Q338" s="2"/>
      <c r="R338" s="2"/>
      <c r="S338" s="210"/>
      <c r="T338" s="210"/>
    </row>
    <row r="339" spans="2:20" ht="27" x14ac:dyDescent="0.25">
      <c r="B339" s="142" t="s">
        <v>310</v>
      </c>
      <c r="C339" s="221" t="s">
        <v>311</v>
      </c>
      <c r="D339" s="221"/>
      <c r="E339" s="46"/>
      <c r="F339" s="214"/>
      <c r="G339" s="207">
        <v>109107500</v>
      </c>
      <c r="H339" s="161"/>
      <c r="I339" s="49"/>
      <c r="J339" s="214"/>
      <c r="K339" s="49">
        <v>15107500</v>
      </c>
      <c r="L339" s="2"/>
      <c r="M339" s="2"/>
      <c r="N339" s="2"/>
      <c r="O339" s="2"/>
      <c r="P339" s="2"/>
      <c r="Q339" s="2"/>
      <c r="R339" s="2"/>
      <c r="S339" s="210"/>
      <c r="T339" s="210"/>
    </row>
    <row r="340" spans="2:20" ht="40.5" x14ac:dyDescent="0.25">
      <c r="B340" s="142" t="s">
        <v>312</v>
      </c>
      <c r="C340" s="221" t="s">
        <v>313</v>
      </c>
      <c r="D340" s="221"/>
      <c r="E340" s="46"/>
      <c r="F340" s="214"/>
      <c r="G340" s="207">
        <v>406607230</v>
      </c>
      <c r="H340" s="161"/>
      <c r="I340" s="49"/>
      <c r="J340" s="214"/>
      <c r="K340" s="49">
        <v>72607230</v>
      </c>
      <c r="L340" s="2"/>
      <c r="M340" s="2"/>
      <c r="N340" s="2"/>
      <c r="O340" s="2"/>
      <c r="P340" s="2"/>
      <c r="Q340" s="2"/>
      <c r="R340" s="2"/>
      <c r="S340" s="210"/>
      <c r="T340" s="210"/>
    </row>
    <row r="341" spans="2:20" ht="40.5" x14ac:dyDescent="0.25">
      <c r="B341" s="142" t="s">
        <v>314</v>
      </c>
      <c r="C341" s="221" t="s">
        <v>315</v>
      </c>
      <c r="D341" s="221"/>
      <c r="E341" s="46"/>
      <c r="F341" s="214"/>
      <c r="G341" s="207">
        <v>1222330000</v>
      </c>
      <c r="H341" s="161"/>
      <c r="I341" s="49"/>
      <c r="J341" s="214"/>
      <c r="K341" s="49">
        <v>212330000</v>
      </c>
      <c r="L341" s="2"/>
      <c r="M341" s="2"/>
      <c r="N341" s="2"/>
      <c r="O341" s="2"/>
      <c r="P341" s="2"/>
      <c r="Q341" s="2"/>
      <c r="R341" s="2"/>
      <c r="S341" s="210"/>
      <c r="T341" s="210"/>
    </row>
    <row r="342" spans="2:20" ht="67.5" x14ac:dyDescent="0.25">
      <c r="B342" s="142" t="s">
        <v>316</v>
      </c>
      <c r="C342" s="221" t="s">
        <v>317</v>
      </c>
      <c r="D342" s="221"/>
      <c r="E342" s="46"/>
      <c r="F342" s="214"/>
      <c r="G342" s="207">
        <v>172318000</v>
      </c>
      <c r="H342" s="161"/>
      <c r="I342" s="49"/>
      <c r="J342" s="214"/>
      <c r="K342" s="49">
        <v>27318000</v>
      </c>
      <c r="L342" s="2"/>
      <c r="M342" s="2"/>
      <c r="N342" s="2"/>
      <c r="O342" s="2"/>
      <c r="P342" s="2"/>
      <c r="Q342" s="2"/>
      <c r="R342" s="2"/>
      <c r="S342" s="210"/>
      <c r="T342" s="210"/>
    </row>
    <row r="343" spans="2:20" ht="81" x14ac:dyDescent="0.25">
      <c r="B343" s="219" t="s">
        <v>318</v>
      </c>
      <c r="C343" s="220" t="s">
        <v>319</v>
      </c>
      <c r="D343" s="220"/>
      <c r="E343" s="46"/>
      <c r="F343" s="214"/>
      <c r="G343" s="207">
        <v>163600000</v>
      </c>
      <c r="H343" s="161"/>
      <c r="I343" s="49"/>
      <c r="J343" s="214"/>
      <c r="K343" s="49">
        <v>27600000</v>
      </c>
      <c r="L343" s="2"/>
      <c r="M343" s="2"/>
      <c r="N343" s="2"/>
      <c r="O343" s="2"/>
      <c r="P343" s="2"/>
      <c r="Q343" s="2"/>
      <c r="R343" s="2"/>
      <c r="S343" s="210"/>
      <c r="T343" s="210"/>
    </row>
    <row r="344" spans="2:20" ht="40.5" x14ac:dyDescent="0.25">
      <c r="B344" s="219" t="s">
        <v>320</v>
      </c>
      <c r="C344" s="220" t="s">
        <v>321</v>
      </c>
      <c r="D344" s="220"/>
      <c r="E344" s="46"/>
      <c r="F344" s="214"/>
      <c r="G344" s="207">
        <v>591776500</v>
      </c>
      <c r="H344" s="161"/>
      <c r="I344" s="49"/>
      <c r="J344" s="214"/>
      <c r="K344" s="49">
        <v>101776500</v>
      </c>
      <c r="L344" s="2"/>
      <c r="M344" s="2"/>
      <c r="N344" s="2"/>
      <c r="O344" s="2"/>
      <c r="P344" s="2"/>
      <c r="Q344" s="2"/>
      <c r="R344" s="2"/>
      <c r="S344" s="210"/>
      <c r="T344" s="210"/>
    </row>
    <row r="345" spans="2:20" ht="54" x14ac:dyDescent="0.25">
      <c r="B345" s="222" t="s">
        <v>322</v>
      </c>
      <c r="C345" s="221" t="s">
        <v>323</v>
      </c>
      <c r="D345" s="221"/>
      <c r="E345" s="46"/>
      <c r="F345" s="214"/>
      <c r="G345" s="207">
        <v>1144700000</v>
      </c>
      <c r="H345" s="161"/>
      <c r="I345" s="49"/>
      <c r="J345" s="214"/>
      <c r="K345" s="49">
        <v>217700000</v>
      </c>
      <c r="L345" s="2"/>
      <c r="M345" s="2"/>
      <c r="N345" s="2"/>
      <c r="O345" s="2"/>
      <c r="P345" s="2"/>
      <c r="Q345" s="2"/>
      <c r="R345" s="2"/>
      <c r="S345" s="210"/>
      <c r="T345" s="210"/>
    </row>
    <row r="346" spans="2:20" ht="57" x14ac:dyDescent="0.25">
      <c r="B346" s="223" t="s">
        <v>169</v>
      </c>
      <c r="C346" s="217" t="s">
        <v>324</v>
      </c>
      <c r="D346" s="217"/>
      <c r="E346" s="46"/>
      <c r="F346" s="214"/>
      <c r="G346" s="207">
        <v>11477524600</v>
      </c>
      <c r="H346" s="218"/>
      <c r="I346" s="33"/>
      <c r="J346" s="214"/>
      <c r="K346" s="49">
        <v>2166524600</v>
      </c>
      <c r="L346" s="2"/>
      <c r="M346" s="2"/>
      <c r="N346" s="2"/>
      <c r="O346" s="2"/>
      <c r="P346" s="2"/>
      <c r="Q346" s="2"/>
      <c r="R346" s="2"/>
      <c r="S346" s="210"/>
      <c r="T346" s="210"/>
    </row>
    <row r="347" spans="2:20" ht="40.5" x14ac:dyDescent="0.25">
      <c r="B347" s="223"/>
      <c r="C347" s="220" t="s">
        <v>325</v>
      </c>
      <c r="D347" s="220"/>
      <c r="E347" s="46"/>
      <c r="F347" s="214"/>
      <c r="G347" s="207"/>
      <c r="H347" s="218"/>
      <c r="I347" s="33"/>
      <c r="J347" s="214"/>
      <c r="K347" s="49">
        <v>34550000</v>
      </c>
      <c r="L347" s="2"/>
      <c r="M347" s="2"/>
      <c r="N347" s="2"/>
      <c r="O347" s="2"/>
      <c r="P347" s="2"/>
      <c r="Q347" s="2"/>
      <c r="R347" s="2"/>
      <c r="S347" s="210"/>
      <c r="T347" s="210"/>
    </row>
    <row r="348" spans="2:20" ht="27" x14ac:dyDescent="0.25">
      <c r="B348" s="142" t="s">
        <v>326</v>
      </c>
      <c r="C348" s="221" t="s">
        <v>327</v>
      </c>
      <c r="D348" s="221"/>
      <c r="E348" s="46"/>
      <c r="F348" s="214"/>
      <c r="G348" s="207">
        <v>1733589600</v>
      </c>
      <c r="H348" s="161"/>
      <c r="I348" s="49"/>
      <c r="J348" s="214"/>
      <c r="K348" s="49">
        <v>308589600</v>
      </c>
      <c r="L348" s="2"/>
      <c r="M348" s="2"/>
      <c r="N348" s="2"/>
      <c r="O348" s="2"/>
      <c r="P348" s="2"/>
      <c r="Q348" s="2"/>
      <c r="R348" s="2"/>
      <c r="S348" s="210"/>
      <c r="T348" s="210"/>
    </row>
    <row r="349" spans="2:20" ht="40.5" x14ac:dyDescent="0.25">
      <c r="B349" s="224" t="s">
        <v>328</v>
      </c>
      <c r="C349" s="221" t="s">
        <v>329</v>
      </c>
      <c r="D349" s="221"/>
      <c r="E349" s="46"/>
      <c r="F349" s="214"/>
      <c r="G349" s="207">
        <v>4029050000</v>
      </c>
      <c r="H349" s="161"/>
      <c r="I349" s="49"/>
      <c r="J349" s="214"/>
      <c r="K349" s="49">
        <v>784050000</v>
      </c>
      <c r="L349" s="2"/>
      <c r="M349" s="2"/>
      <c r="N349" s="2"/>
      <c r="O349" s="2"/>
      <c r="P349" s="2"/>
      <c r="Q349" s="2"/>
      <c r="R349" s="2"/>
      <c r="S349" s="210"/>
      <c r="T349" s="210"/>
    </row>
    <row r="350" spans="2:20" ht="54" x14ac:dyDescent="0.25">
      <c r="B350" s="142" t="s">
        <v>330</v>
      </c>
      <c r="C350" s="221" t="s">
        <v>331</v>
      </c>
      <c r="D350" s="221"/>
      <c r="E350" s="46"/>
      <c r="F350" s="214"/>
      <c r="G350" s="207">
        <v>139000000</v>
      </c>
      <c r="H350" s="161"/>
      <c r="I350" s="49"/>
      <c r="J350" s="214"/>
      <c r="K350" s="49">
        <v>22000000</v>
      </c>
      <c r="L350" s="2"/>
      <c r="M350" s="2"/>
      <c r="N350" s="2"/>
      <c r="O350" s="2"/>
      <c r="P350" s="2"/>
      <c r="Q350" s="2"/>
      <c r="R350" s="2"/>
      <c r="S350" s="210"/>
      <c r="T350" s="210"/>
    </row>
    <row r="351" spans="2:20" ht="54" x14ac:dyDescent="0.25">
      <c r="B351" s="142" t="s">
        <v>332</v>
      </c>
      <c r="C351" s="221" t="s">
        <v>333</v>
      </c>
      <c r="D351" s="221"/>
      <c r="E351" s="46"/>
      <c r="F351" s="214"/>
      <c r="G351" s="207">
        <v>2176975000</v>
      </c>
      <c r="H351" s="161"/>
      <c r="I351" s="49"/>
      <c r="J351" s="214"/>
      <c r="K351" s="49">
        <v>406975000</v>
      </c>
      <c r="L351" s="2"/>
      <c r="M351" s="2"/>
      <c r="N351" s="2"/>
      <c r="O351" s="2"/>
      <c r="P351" s="2"/>
      <c r="Q351" s="2"/>
      <c r="R351" s="2"/>
      <c r="S351" s="210"/>
      <c r="T351" s="210"/>
    </row>
    <row r="352" spans="2:20" ht="54" x14ac:dyDescent="0.25">
      <c r="B352" s="142" t="s">
        <v>334</v>
      </c>
      <c r="C352" s="221" t="s">
        <v>335</v>
      </c>
      <c r="D352" s="221"/>
      <c r="E352" s="46"/>
      <c r="F352" s="214"/>
      <c r="G352" s="207">
        <v>2702310000</v>
      </c>
      <c r="H352" s="161"/>
      <c r="I352" s="49"/>
      <c r="J352" s="214"/>
      <c r="K352" s="49">
        <v>492310000</v>
      </c>
      <c r="L352" s="2"/>
      <c r="M352" s="2"/>
      <c r="N352" s="2"/>
      <c r="O352" s="2"/>
      <c r="P352" s="2"/>
      <c r="Q352" s="2"/>
      <c r="R352" s="2"/>
      <c r="S352" s="210"/>
      <c r="T352" s="210"/>
    </row>
    <row r="353" spans="2:20" ht="67.5" x14ac:dyDescent="0.25">
      <c r="B353" s="142" t="s">
        <v>336</v>
      </c>
      <c r="C353" s="221" t="s">
        <v>337</v>
      </c>
      <c r="D353" s="221"/>
      <c r="E353" s="46"/>
      <c r="F353" s="214"/>
      <c r="G353" s="207">
        <v>662050000</v>
      </c>
      <c r="H353" s="161"/>
      <c r="I353" s="49"/>
      <c r="J353" s="214"/>
      <c r="K353" s="49">
        <v>118050000</v>
      </c>
      <c r="L353" s="2"/>
      <c r="M353" s="2"/>
      <c r="N353" s="2"/>
      <c r="O353" s="2"/>
      <c r="P353" s="2"/>
      <c r="Q353" s="2"/>
      <c r="R353" s="2"/>
      <c r="S353" s="210"/>
      <c r="T353" s="210"/>
    </row>
    <row r="354" spans="2:20" ht="42.75" x14ac:dyDescent="0.25">
      <c r="B354" s="223" t="s">
        <v>174</v>
      </c>
      <c r="C354" s="225" t="s">
        <v>338</v>
      </c>
      <c r="D354" s="225"/>
      <c r="E354" s="46"/>
      <c r="F354" s="214"/>
      <c r="G354" s="207">
        <v>1128050000</v>
      </c>
      <c r="H354" s="218"/>
      <c r="I354" s="33"/>
      <c r="J354" s="214"/>
      <c r="K354" s="49">
        <v>128050000</v>
      </c>
      <c r="L354" s="2"/>
      <c r="M354" s="2"/>
      <c r="N354" s="2"/>
      <c r="O354" s="2"/>
      <c r="P354" s="2"/>
      <c r="Q354" s="2"/>
      <c r="R354" s="2"/>
      <c r="S354" s="210"/>
      <c r="T354" s="210"/>
    </row>
    <row r="355" spans="2:20" ht="40.5" x14ac:dyDescent="0.25">
      <c r="B355" s="142" t="s">
        <v>339</v>
      </c>
      <c r="C355" s="221" t="s">
        <v>340</v>
      </c>
      <c r="D355" s="221"/>
      <c r="E355" s="46"/>
      <c r="F355" s="214"/>
      <c r="G355" s="207">
        <v>1128050000</v>
      </c>
      <c r="H355" s="161"/>
      <c r="I355" s="49"/>
      <c r="J355" s="214"/>
      <c r="K355" s="49">
        <v>128050000</v>
      </c>
      <c r="L355" s="2"/>
      <c r="M355" s="2"/>
      <c r="N355" s="2"/>
      <c r="O355" s="2"/>
      <c r="P355" s="2"/>
      <c r="Q355" s="2"/>
      <c r="R355" s="2"/>
      <c r="S355" s="210"/>
      <c r="T355" s="210"/>
    </row>
    <row r="356" spans="2:20" ht="57" x14ac:dyDescent="0.25">
      <c r="B356" s="223" t="s">
        <v>187</v>
      </c>
      <c r="C356" s="225" t="s">
        <v>341</v>
      </c>
      <c r="D356" s="225"/>
      <c r="E356" s="46"/>
      <c r="F356" s="214"/>
      <c r="G356" s="207">
        <v>1117807500</v>
      </c>
      <c r="H356" s="218"/>
      <c r="I356" s="33"/>
      <c r="J356" s="214"/>
      <c r="K356" s="49">
        <v>167807500</v>
      </c>
      <c r="L356" s="2"/>
      <c r="M356" s="2"/>
      <c r="N356" s="2"/>
      <c r="O356" s="2"/>
      <c r="P356" s="2"/>
      <c r="Q356" s="2"/>
      <c r="R356" s="2"/>
      <c r="S356" s="210"/>
      <c r="T356" s="210"/>
    </row>
    <row r="357" spans="2:20" x14ac:dyDescent="0.25">
      <c r="B357" s="142" t="s">
        <v>342</v>
      </c>
      <c r="C357" s="221" t="s">
        <v>343</v>
      </c>
      <c r="D357" s="221"/>
      <c r="E357" s="46"/>
      <c r="F357" s="214"/>
      <c r="G357" s="207">
        <v>1117807500</v>
      </c>
      <c r="H357" s="161"/>
      <c r="I357" s="49"/>
      <c r="J357" s="214"/>
      <c r="K357" s="49">
        <v>167807500</v>
      </c>
      <c r="L357" s="2"/>
      <c r="M357" s="2"/>
      <c r="N357" s="2"/>
      <c r="O357" s="2"/>
      <c r="P357" s="2"/>
      <c r="Q357" s="2"/>
      <c r="R357" s="2"/>
      <c r="S357" s="210"/>
      <c r="T357" s="210"/>
    </row>
    <row r="358" spans="2:20" ht="85.5" x14ac:dyDescent="0.25">
      <c r="B358" s="223" t="s">
        <v>200</v>
      </c>
      <c r="C358" s="225" t="s">
        <v>344</v>
      </c>
      <c r="D358" s="225"/>
      <c r="E358" s="46"/>
      <c r="F358" s="214"/>
      <c r="G358" s="207">
        <v>928000000</v>
      </c>
      <c r="H358" s="218"/>
      <c r="I358" s="33"/>
      <c r="J358" s="214"/>
      <c r="K358" s="49">
        <v>143000000</v>
      </c>
      <c r="L358" s="2"/>
      <c r="M358" s="2"/>
      <c r="N358" s="2"/>
      <c r="O358" s="2"/>
      <c r="P358" s="2"/>
      <c r="Q358" s="2"/>
      <c r="R358" s="2"/>
      <c r="S358" s="210"/>
      <c r="T358" s="210"/>
    </row>
    <row r="359" spans="2:20" ht="81" x14ac:dyDescent="0.25">
      <c r="B359" s="142" t="s">
        <v>345</v>
      </c>
      <c r="C359" s="221" t="s">
        <v>346</v>
      </c>
      <c r="D359" s="221"/>
      <c r="E359" s="46"/>
      <c r="F359" s="214"/>
      <c r="G359" s="207">
        <v>928000000</v>
      </c>
      <c r="H359" s="161"/>
      <c r="I359" s="49"/>
      <c r="J359" s="214"/>
      <c r="K359" s="49">
        <v>143000000</v>
      </c>
      <c r="L359" s="2"/>
      <c r="M359" s="2"/>
      <c r="N359" s="2"/>
      <c r="O359" s="2"/>
      <c r="P359" s="2"/>
      <c r="Q359" s="2"/>
      <c r="R359" s="2"/>
      <c r="S359" s="210"/>
      <c r="T359" s="210"/>
    </row>
    <row r="360" spans="2:20" x14ac:dyDescent="0.25">
      <c r="B360" s="226"/>
      <c r="C360" s="227" t="s">
        <v>347</v>
      </c>
      <c r="D360" s="227"/>
      <c r="E360" s="226"/>
      <c r="F360" s="228"/>
      <c r="G360" s="229">
        <v>25563903259</v>
      </c>
      <c r="H360" s="230"/>
      <c r="I360" s="230"/>
      <c r="J360" s="228"/>
      <c r="K360" s="231">
        <v>4575103259</v>
      </c>
      <c r="L360" s="2"/>
      <c r="M360" s="2"/>
      <c r="N360" s="2"/>
      <c r="O360" s="2"/>
      <c r="P360" s="2"/>
      <c r="Q360" s="2"/>
      <c r="R360" s="2"/>
      <c r="S360" s="210"/>
      <c r="T360" s="210"/>
    </row>
    <row r="361" spans="2:20" x14ac:dyDescent="0.25">
      <c r="B361" s="166"/>
      <c r="C361" s="166"/>
      <c r="D361" s="166"/>
      <c r="E361" s="166"/>
      <c r="F361" s="26"/>
      <c r="G361" s="232"/>
      <c r="H361" s="166"/>
      <c r="I361" s="233"/>
      <c r="J361" s="26"/>
      <c r="K361" s="233"/>
      <c r="L361" s="2"/>
      <c r="M361" s="2"/>
      <c r="N361" s="2"/>
      <c r="O361" s="2"/>
      <c r="P361" s="2"/>
      <c r="Q361" s="2"/>
      <c r="R361" s="2"/>
      <c r="S361" s="210"/>
      <c r="T361" s="210"/>
    </row>
    <row r="362" spans="2:20" x14ac:dyDescent="0.25">
      <c r="B362" s="166"/>
      <c r="C362" s="227" t="s">
        <v>348</v>
      </c>
      <c r="D362" s="227"/>
      <c r="E362" s="166"/>
      <c r="F362" s="234"/>
      <c r="G362" s="2"/>
      <c r="H362" s="166"/>
      <c r="I362" s="233"/>
      <c r="J362" s="26"/>
      <c r="K362" s="235">
        <v>29520419285</v>
      </c>
      <c r="L362" s="2"/>
      <c r="M362" s="2"/>
      <c r="N362" s="2"/>
      <c r="O362" s="2"/>
      <c r="P362" s="2"/>
      <c r="Q362" s="2"/>
      <c r="R362" s="2"/>
      <c r="S362" s="210"/>
      <c r="T362" s="210"/>
    </row>
  </sheetData>
  <mergeCells count="58">
    <mergeCell ref="AC149:AD149"/>
    <mergeCell ref="E331:E334"/>
    <mergeCell ref="A140:AG140"/>
    <mergeCell ref="A141:AG141"/>
    <mergeCell ref="AC143:AD143"/>
    <mergeCell ref="AC144:AD144"/>
    <mergeCell ref="AC145:AD145"/>
    <mergeCell ref="AC148:AD148"/>
    <mergeCell ref="A139:AG139"/>
    <mergeCell ref="X112:Y112"/>
    <mergeCell ref="X113:Y113"/>
    <mergeCell ref="X125:Y125"/>
    <mergeCell ref="X126:Y126"/>
    <mergeCell ref="X130:Y130"/>
    <mergeCell ref="X131:Y131"/>
    <mergeCell ref="C133:E133"/>
    <mergeCell ref="C134:K134"/>
    <mergeCell ref="C136:Y136"/>
    <mergeCell ref="C137:Y137"/>
    <mergeCell ref="A138:AG138"/>
    <mergeCell ref="X81:Y81"/>
    <mergeCell ref="R9:S9"/>
    <mergeCell ref="U9:V9"/>
    <mergeCell ref="X9:Y9"/>
    <mergeCell ref="Z9:AA9"/>
    <mergeCell ref="X46:Y46"/>
    <mergeCell ref="X47:Y47"/>
    <mergeCell ref="X67:Y67"/>
    <mergeCell ref="X68:Y68"/>
    <mergeCell ref="X80:Y80"/>
    <mergeCell ref="AB9:AC9"/>
    <mergeCell ref="AD9:AE9"/>
    <mergeCell ref="AG6:AG7"/>
    <mergeCell ref="L7:M7"/>
    <mergeCell ref="O7:P7"/>
    <mergeCell ref="R7:S7"/>
    <mergeCell ref="U7:V7"/>
    <mergeCell ref="L6:V6"/>
    <mergeCell ref="X6:Y7"/>
    <mergeCell ref="Z6:AA7"/>
    <mergeCell ref="AB6:AC7"/>
    <mergeCell ref="AD6:AE7"/>
    <mergeCell ref="AF6:AF7"/>
    <mergeCell ref="F9:G9"/>
    <mergeCell ref="H9:I9"/>
    <mergeCell ref="J9:K9"/>
    <mergeCell ref="L9:M9"/>
    <mergeCell ref="O9:P9"/>
    <mergeCell ref="A1:AG1"/>
    <mergeCell ref="A2:AG2"/>
    <mergeCell ref="A3:AG3"/>
    <mergeCell ref="A6:A8"/>
    <mergeCell ref="B6:C8"/>
    <mergeCell ref="D6:D8"/>
    <mergeCell ref="E6:E8"/>
    <mergeCell ref="F6:G7"/>
    <mergeCell ref="H6:I7"/>
    <mergeCell ref="J6:K7"/>
  </mergeCells>
  <pageMargins left="1.2" right="0" top="0.62" bottom="0.57999999999999996" header="0.3" footer="0.3"/>
  <pageSetup paperSize="5" scale="65" orientation="landscape" verticalDpi="200" r:id="rId1"/>
  <colBreaks count="1" manualBreakCount="1">
    <brk id="3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AO362"/>
  <sheetViews>
    <sheetView tabSelected="1" zoomScale="110" zoomScaleNormal="110" zoomScaleSheetLayoutView="110" zoomScalePageLayoutView="40" workbookViewId="0">
      <pane xSplit="5" ySplit="9" topLeftCell="R53" activePane="bottomRight" state="frozen"/>
      <selection pane="topRight" activeCell="F1" sqref="F1"/>
      <selection pane="bottomLeft" activeCell="A10" sqref="A10"/>
      <selection pane="bottomRight" activeCell="W53" sqref="W53"/>
    </sheetView>
  </sheetViews>
  <sheetFormatPr defaultRowHeight="16.5" x14ac:dyDescent="0.25"/>
  <cols>
    <col min="1" max="1" width="2.42578125" style="1" customWidth="1"/>
    <col min="2" max="2" width="4.85546875" style="1" customWidth="1"/>
    <col min="3" max="3" width="17.5703125" style="1" customWidth="1"/>
    <col min="4" max="4" width="17" style="1" customWidth="1"/>
    <col min="5" max="5" width="18.5703125" style="1" customWidth="1"/>
    <col min="6" max="6" width="7.140625" style="1" customWidth="1"/>
    <col min="7" max="7" width="13.85546875" style="1" customWidth="1"/>
    <col min="8" max="8" width="8.28515625" style="1" customWidth="1"/>
    <col min="9" max="9" width="14.42578125" style="1" customWidth="1"/>
    <col min="10" max="10" width="6.7109375" style="236" customWidth="1"/>
    <col min="11" max="11" width="16.140625" style="1" customWidth="1"/>
    <col min="12" max="12" width="7" style="1" customWidth="1"/>
    <col min="13" max="13" width="14.7109375" style="1" customWidth="1"/>
    <col min="14" max="14" width="18.140625" style="1" customWidth="1"/>
    <col min="15" max="15" width="7.28515625" style="1" customWidth="1"/>
    <col min="16" max="16" width="14.28515625" style="1" customWidth="1"/>
    <col min="17" max="17" width="18" style="1" customWidth="1"/>
    <col min="18" max="18" width="7.28515625" style="1" customWidth="1"/>
    <col min="19" max="19" width="13.140625" style="1" customWidth="1"/>
    <col min="20" max="20" width="20.85546875" style="1" customWidth="1"/>
    <col min="21" max="21" width="9.140625" style="1" customWidth="1"/>
    <col min="22" max="22" width="15.140625" style="1" customWidth="1"/>
    <col min="23" max="23" width="24" style="237" customWidth="1"/>
    <col min="24" max="24" width="8.5703125" style="1" customWidth="1"/>
    <col min="25" max="25" width="15" style="1" customWidth="1"/>
    <col min="26" max="26" width="9.85546875" style="1" customWidth="1"/>
    <col min="27" max="27" width="8.85546875" style="1" customWidth="1"/>
    <col min="28" max="28" width="7.5703125" style="1" hidden="1" customWidth="1"/>
    <col min="29" max="29" width="15.42578125" style="1" hidden="1" customWidth="1"/>
    <col min="30" max="30" width="7.42578125" style="1" hidden="1" customWidth="1"/>
    <col min="31" max="31" width="8" style="1" hidden="1" customWidth="1"/>
    <col min="32" max="32" width="7.140625" style="1" hidden="1" customWidth="1"/>
    <col min="33" max="33" width="36.140625" style="1" customWidth="1"/>
    <col min="34" max="35" width="9.140625" style="1"/>
    <col min="36" max="36" width="16.85546875" style="1" bestFit="1" customWidth="1"/>
    <col min="37" max="16384" width="9.140625" style="1"/>
  </cols>
  <sheetData>
    <row r="1" spans="1:33" x14ac:dyDescent="0.25">
      <c r="A1" s="245" t="s">
        <v>0</v>
      </c>
      <c r="B1" s="245"/>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245"/>
      <c r="AD1" s="245"/>
      <c r="AE1" s="245"/>
      <c r="AF1" s="245"/>
      <c r="AG1" s="245"/>
    </row>
    <row r="2" spans="1:33" x14ac:dyDescent="0.25">
      <c r="A2" s="246" t="s">
        <v>1</v>
      </c>
      <c r="B2" s="246"/>
      <c r="C2" s="246"/>
      <c r="D2" s="246"/>
      <c r="E2" s="246"/>
      <c r="F2" s="246"/>
      <c r="G2" s="246"/>
      <c r="H2" s="246"/>
      <c r="I2" s="246"/>
      <c r="J2" s="246"/>
      <c r="K2" s="246"/>
      <c r="L2" s="246"/>
      <c r="M2" s="246"/>
      <c r="N2" s="246"/>
      <c r="O2" s="246"/>
      <c r="P2" s="246"/>
      <c r="Q2" s="246"/>
      <c r="R2" s="246"/>
      <c r="S2" s="246"/>
      <c r="T2" s="246"/>
      <c r="U2" s="246"/>
      <c r="V2" s="246"/>
      <c r="W2" s="246"/>
      <c r="X2" s="246"/>
      <c r="Y2" s="246"/>
      <c r="Z2" s="246"/>
      <c r="AA2" s="246"/>
      <c r="AB2" s="246"/>
      <c r="AC2" s="246"/>
      <c r="AD2" s="246"/>
      <c r="AE2" s="246"/>
      <c r="AF2" s="246"/>
      <c r="AG2" s="246"/>
    </row>
    <row r="3" spans="1:33" x14ac:dyDescent="0.25">
      <c r="A3" s="245" t="s">
        <v>349</v>
      </c>
      <c r="B3" s="245"/>
      <c r="C3" s="245"/>
      <c r="D3" s="245"/>
      <c r="E3" s="245"/>
      <c r="F3" s="245"/>
      <c r="G3" s="245"/>
      <c r="H3" s="245"/>
      <c r="I3" s="245"/>
      <c r="J3" s="245"/>
      <c r="K3" s="245"/>
      <c r="L3" s="245"/>
      <c r="M3" s="245"/>
      <c r="N3" s="245"/>
      <c r="O3" s="245"/>
      <c r="P3" s="245"/>
      <c r="Q3" s="245"/>
      <c r="R3" s="245"/>
      <c r="S3" s="245"/>
      <c r="T3" s="245"/>
      <c r="U3" s="245"/>
      <c r="V3" s="245"/>
      <c r="W3" s="245"/>
      <c r="X3" s="245"/>
      <c r="Y3" s="245"/>
      <c r="Z3" s="245"/>
      <c r="AA3" s="245"/>
      <c r="AB3" s="245"/>
      <c r="AC3" s="245"/>
      <c r="AD3" s="245"/>
      <c r="AE3" s="245"/>
      <c r="AF3" s="245"/>
      <c r="AG3" s="245"/>
    </row>
    <row r="4" spans="1:33" x14ac:dyDescent="0.25">
      <c r="A4" s="2"/>
      <c r="B4" s="2"/>
      <c r="C4" s="2"/>
      <c r="D4" s="2"/>
      <c r="E4" s="3"/>
      <c r="F4" s="4"/>
      <c r="G4" s="3"/>
      <c r="H4" s="3"/>
      <c r="I4" s="3"/>
      <c r="J4" s="4"/>
      <c r="K4" s="5"/>
      <c r="L4" s="3"/>
      <c r="M4" s="3"/>
      <c r="N4" s="3"/>
      <c r="O4" s="3"/>
      <c r="P4" s="6"/>
      <c r="Q4" s="7"/>
      <c r="R4" s="3"/>
      <c r="S4" s="3"/>
      <c r="T4" s="8"/>
      <c r="U4" s="3"/>
      <c r="V4" s="3"/>
      <c r="W4" s="9"/>
      <c r="X4" s="4"/>
      <c r="Y4" s="10"/>
      <c r="Z4" s="10"/>
      <c r="AA4" s="10"/>
      <c r="AB4" s="3"/>
      <c r="AC4" s="10"/>
      <c r="AD4" s="3"/>
      <c r="AE4" s="3"/>
      <c r="AF4" s="3"/>
      <c r="AG4" s="3"/>
    </row>
    <row r="5" spans="1:33" x14ac:dyDescent="0.25">
      <c r="A5" s="2"/>
      <c r="B5" s="11"/>
      <c r="C5" s="11"/>
      <c r="D5" s="11"/>
      <c r="E5" s="11"/>
      <c r="F5" s="12"/>
      <c r="G5" s="11"/>
      <c r="H5" s="11"/>
      <c r="I5" s="11"/>
      <c r="J5" s="12"/>
      <c r="K5" s="11"/>
      <c r="L5" s="11"/>
      <c r="M5" s="11"/>
      <c r="N5" s="13"/>
      <c r="O5" s="11"/>
      <c r="P5" s="11"/>
      <c r="Q5" s="11"/>
      <c r="R5" s="11"/>
      <c r="S5" s="11"/>
      <c r="T5" s="11"/>
      <c r="U5" s="11"/>
      <c r="V5" s="11"/>
      <c r="W5" s="14"/>
      <c r="X5" s="12"/>
      <c r="Y5" s="15"/>
      <c r="Z5" s="16"/>
      <c r="AA5" s="15"/>
      <c r="AB5" s="11"/>
      <c r="AC5" s="16"/>
      <c r="AD5" s="11"/>
      <c r="AE5" s="11"/>
      <c r="AF5" s="11"/>
      <c r="AG5" s="17"/>
    </row>
    <row r="6" spans="1:33" x14ac:dyDescent="0.25">
      <c r="A6" s="247" t="s">
        <v>2</v>
      </c>
      <c r="B6" s="250" t="s">
        <v>3</v>
      </c>
      <c r="C6" s="251"/>
      <c r="D6" s="256" t="s">
        <v>4</v>
      </c>
      <c r="E6" s="256" t="s">
        <v>5</v>
      </c>
      <c r="F6" s="259" t="s">
        <v>6</v>
      </c>
      <c r="G6" s="259"/>
      <c r="H6" s="259" t="s">
        <v>7</v>
      </c>
      <c r="I6" s="259"/>
      <c r="J6" s="259" t="s">
        <v>8</v>
      </c>
      <c r="K6" s="259"/>
      <c r="L6" s="259" t="s">
        <v>9</v>
      </c>
      <c r="M6" s="259"/>
      <c r="N6" s="259"/>
      <c r="O6" s="259"/>
      <c r="P6" s="259"/>
      <c r="Q6" s="259"/>
      <c r="R6" s="259"/>
      <c r="S6" s="259"/>
      <c r="T6" s="259"/>
      <c r="U6" s="259"/>
      <c r="V6" s="259"/>
      <c r="W6" s="243"/>
      <c r="X6" s="259" t="s">
        <v>10</v>
      </c>
      <c r="Y6" s="259"/>
      <c r="Z6" s="264" t="s">
        <v>11</v>
      </c>
      <c r="AA6" s="265"/>
      <c r="AB6" s="259" t="s">
        <v>12</v>
      </c>
      <c r="AC6" s="259"/>
      <c r="AD6" s="259" t="s">
        <v>13</v>
      </c>
      <c r="AE6" s="259"/>
      <c r="AF6" s="259" t="s">
        <v>14</v>
      </c>
      <c r="AG6" s="259" t="s">
        <v>15</v>
      </c>
    </row>
    <row r="7" spans="1:33" ht="45.75" customHeight="1" x14ac:dyDescent="0.25">
      <c r="A7" s="248"/>
      <c r="B7" s="252"/>
      <c r="C7" s="253"/>
      <c r="D7" s="257"/>
      <c r="E7" s="257"/>
      <c r="F7" s="259"/>
      <c r="G7" s="259"/>
      <c r="H7" s="259"/>
      <c r="I7" s="259"/>
      <c r="J7" s="259"/>
      <c r="K7" s="259"/>
      <c r="L7" s="259" t="s">
        <v>16</v>
      </c>
      <c r="M7" s="259"/>
      <c r="N7" s="243" t="s">
        <v>17</v>
      </c>
      <c r="O7" s="259" t="s">
        <v>18</v>
      </c>
      <c r="P7" s="259"/>
      <c r="Q7" s="243" t="s">
        <v>17</v>
      </c>
      <c r="R7" s="259" t="s">
        <v>19</v>
      </c>
      <c r="S7" s="259"/>
      <c r="T7" s="243" t="s">
        <v>17</v>
      </c>
      <c r="U7" s="259" t="s">
        <v>20</v>
      </c>
      <c r="V7" s="259"/>
      <c r="W7" s="243" t="s">
        <v>17</v>
      </c>
      <c r="X7" s="259"/>
      <c r="Y7" s="259"/>
      <c r="Z7" s="266"/>
      <c r="AA7" s="267"/>
      <c r="AB7" s="259"/>
      <c r="AC7" s="259"/>
      <c r="AD7" s="259"/>
      <c r="AE7" s="259"/>
      <c r="AF7" s="259"/>
      <c r="AG7" s="259"/>
    </row>
    <row r="8" spans="1:33" ht="23.25" customHeight="1" x14ac:dyDescent="0.25">
      <c r="A8" s="249"/>
      <c r="B8" s="254"/>
      <c r="C8" s="255"/>
      <c r="D8" s="258"/>
      <c r="E8" s="258"/>
      <c r="F8" s="19" t="s">
        <v>21</v>
      </c>
      <c r="G8" s="20" t="s">
        <v>22</v>
      </c>
      <c r="H8" s="20" t="s">
        <v>21</v>
      </c>
      <c r="I8" s="20" t="s">
        <v>22</v>
      </c>
      <c r="J8" s="19" t="s">
        <v>21</v>
      </c>
      <c r="K8" s="20" t="s">
        <v>22</v>
      </c>
      <c r="L8" s="20" t="s">
        <v>21</v>
      </c>
      <c r="M8" s="20" t="s">
        <v>22</v>
      </c>
      <c r="N8" s="20"/>
      <c r="O8" s="20" t="s">
        <v>21</v>
      </c>
      <c r="P8" s="20" t="s">
        <v>22</v>
      </c>
      <c r="Q8" s="20"/>
      <c r="R8" s="20" t="s">
        <v>21</v>
      </c>
      <c r="S8" s="20" t="s">
        <v>22</v>
      </c>
      <c r="T8" s="20"/>
      <c r="U8" s="20" t="s">
        <v>21</v>
      </c>
      <c r="V8" s="20" t="s">
        <v>22</v>
      </c>
      <c r="W8" s="21"/>
      <c r="X8" s="19" t="s">
        <v>21</v>
      </c>
      <c r="Y8" s="20" t="s">
        <v>22</v>
      </c>
      <c r="Z8" s="20" t="s">
        <v>21</v>
      </c>
      <c r="AA8" s="20" t="s">
        <v>22</v>
      </c>
      <c r="AB8" s="20" t="s">
        <v>21</v>
      </c>
      <c r="AC8" s="20" t="s">
        <v>22</v>
      </c>
      <c r="AD8" s="20" t="s">
        <v>21</v>
      </c>
      <c r="AE8" s="20" t="s">
        <v>22</v>
      </c>
      <c r="AF8" s="22"/>
      <c r="AG8" s="22"/>
    </row>
    <row r="9" spans="1:33" ht="23.25" customHeight="1" x14ac:dyDescent="0.25">
      <c r="A9" s="23">
        <v>1</v>
      </c>
      <c r="B9" s="242"/>
      <c r="C9" s="242">
        <v>3</v>
      </c>
      <c r="D9" s="242"/>
      <c r="E9" s="242">
        <v>4</v>
      </c>
      <c r="F9" s="260">
        <v>5</v>
      </c>
      <c r="G9" s="260"/>
      <c r="H9" s="261">
        <v>6</v>
      </c>
      <c r="I9" s="262"/>
      <c r="J9" s="260">
        <v>7</v>
      </c>
      <c r="K9" s="260"/>
      <c r="L9" s="260">
        <v>8</v>
      </c>
      <c r="M9" s="260"/>
      <c r="N9" s="242"/>
      <c r="O9" s="260">
        <v>9</v>
      </c>
      <c r="P9" s="260"/>
      <c r="Q9" s="242"/>
      <c r="R9" s="260">
        <v>10</v>
      </c>
      <c r="S9" s="260"/>
      <c r="T9" s="242"/>
      <c r="U9" s="260">
        <v>11</v>
      </c>
      <c r="V9" s="260"/>
      <c r="W9" s="25"/>
      <c r="X9" s="263" t="s">
        <v>23</v>
      </c>
      <c r="Y9" s="260"/>
      <c r="Z9" s="270" t="s">
        <v>24</v>
      </c>
      <c r="AA9" s="262"/>
      <c r="AB9" s="263" t="s">
        <v>25</v>
      </c>
      <c r="AC9" s="260"/>
      <c r="AD9" s="263" t="s">
        <v>26</v>
      </c>
      <c r="AE9" s="260"/>
      <c r="AF9" s="242">
        <v>16</v>
      </c>
      <c r="AG9" s="242">
        <v>17</v>
      </c>
    </row>
    <row r="10" spans="1:33" ht="48" customHeight="1" x14ac:dyDescent="0.25">
      <c r="A10" s="23"/>
      <c r="B10" s="26"/>
      <c r="C10" s="27" t="s">
        <v>27</v>
      </c>
      <c r="D10" s="28" t="s">
        <v>28</v>
      </c>
      <c r="E10" s="29" t="s">
        <v>29</v>
      </c>
      <c r="F10" s="30">
        <v>92.31</v>
      </c>
      <c r="G10" s="31">
        <v>8825000000</v>
      </c>
      <c r="H10" s="32" t="s">
        <v>30</v>
      </c>
      <c r="I10" s="33"/>
      <c r="J10" s="34">
        <v>3</v>
      </c>
      <c r="K10" s="33">
        <f>K12+K15+K17+K18+K19+K21+K23+K24+K26+K28+K30+K32+K33+K34+K35+K36+K37+K40+K41+K43+K44+K45</f>
        <v>13026091000</v>
      </c>
      <c r="L10" s="35"/>
      <c r="M10" s="36"/>
      <c r="N10" s="36"/>
      <c r="O10" s="35"/>
      <c r="P10" s="37"/>
      <c r="Q10" s="36"/>
      <c r="R10" s="35"/>
      <c r="S10" s="36"/>
      <c r="T10" s="36"/>
      <c r="U10" s="35"/>
      <c r="V10" s="36"/>
      <c r="W10" s="38"/>
      <c r="X10" s="39"/>
      <c r="Y10" s="40"/>
      <c r="Z10" s="41">
        <f>X10/J10*100</f>
        <v>0</v>
      </c>
      <c r="AA10" s="42"/>
      <c r="AB10" s="42"/>
      <c r="AC10" s="43"/>
      <c r="AD10" s="44"/>
      <c r="AE10" s="45"/>
      <c r="AF10" s="46" t="s">
        <v>31</v>
      </c>
      <c r="AG10" s="47"/>
    </row>
    <row r="11" spans="1:33" ht="27" x14ac:dyDescent="0.25">
      <c r="A11" s="23"/>
      <c r="B11" s="26"/>
      <c r="C11" s="29"/>
      <c r="D11" s="28"/>
      <c r="E11" s="29" t="s">
        <v>32</v>
      </c>
      <c r="F11" s="48" t="s">
        <v>33</v>
      </c>
      <c r="G11" s="33"/>
      <c r="H11" s="32">
        <v>7.06</v>
      </c>
      <c r="I11" s="33"/>
      <c r="J11" s="48" t="s">
        <v>33</v>
      </c>
      <c r="K11" s="49"/>
      <c r="L11" s="35"/>
      <c r="M11" s="36"/>
      <c r="N11" s="36"/>
      <c r="O11" s="35"/>
      <c r="P11" s="37"/>
      <c r="Q11" s="36"/>
      <c r="R11" s="35"/>
      <c r="S11" s="36"/>
      <c r="T11" s="36"/>
      <c r="U11" s="35"/>
      <c r="V11" s="36"/>
      <c r="W11" s="38"/>
      <c r="X11" s="39"/>
      <c r="Y11" s="40"/>
      <c r="Z11" s="41"/>
      <c r="AA11" s="42"/>
      <c r="AB11" s="42"/>
      <c r="AC11" s="43"/>
      <c r="AD11" s="44"/>
      <c r="AE11" s="45"/>
      <c r="AF11" s="46"/>
      <c r="AG11" s="47"/>
    </row>
    <row r="12" spans="1:33" ht="40.5" x14ac:dyDescent="0.25">
      <c r="A12" s="23"/>
      <c r="B12" s="50">
        <v>37.01</v>
      </c>
      <c r="C12" s="29"/>
      <c r="D12" s="27" t="s">
        <v>34</v>
      </c>
      <c r="E12" s="51" t="s">
        <v>35</v>
      </c>
      <c r="F12" s="30">
        <v>100</v>
      </c>
      <c r="G12" s="52">
        <v>950000000</v>
      </c>
      <c r="H12" s="32">
        <v>94.655510970716293</v>
      </c>
      <c r="I12" s="33">
        <v>430347275</v>
      </c>
      <c r="J12" s="53">
        <v>100</v>
      </c>
      <c r="K12" s="49">
        <v>597000000</v>
      </c>
      <c r="L12" s="35"/>
      <c r="M12" s="36"/>
      <c r="N12" s="36"/>
      <c r="O12" s="35"/>
      <c r="P12" s="37"/>
      <c r="Q12" s="36"/>
      <c r="R12" s="35"/>
      <c r="S12" s="36"/>
      <c r="T12" s="36"/>
      <c r="U12" s="35"/>
      <c r="V12" s="36"/>
      <c r="W12" s="38"/>
      <c r="X12" s="39">
        <f>L12+O12+R12+U12</f>
        <v>0</v>
      </c>
      <c r="Y12" s="40">
        <f>M12+P12+S12+V12</f>
        <v>0</v>
      </c>
      <c r="Z12" s="41"/>
      <c r="AA12" s="42"/>
      <c r="AB12" s="42"/>
      <c r="AC12" s="43"/>
      <c r="AD12" s="44"/>
      <c r="AE12" s="45"/>
      <c r="AF12" s="46"/>
      <c r="AG12" s="47"/>
    </row>
    <row r="13" spans="1:33" ht="40.5" x14ac:dyDescent="0.25">
      <c r="A13" s="23"/>
      <c r="B13" s="26"/>
      <c r="C13" s="29"/>
      <c r="D13" s="28"/>
      <c r="E13" s="51" t="s">
        <v>36</v>
      </c>
      <c r="F13" s="30">
        <v>100</v>
      </c>
      <c r="G13" s="33"/>
      <c r="H13" s="32">
        <v>96.243291592128799</v>
      </c>
      <c r="I13" s="33"/>
      <c r="J13" s="53">
        <v>100</v>
      </c>
      <c r="K13" s="49"/>
      <c r="L13" s="35"/>
      <c r="M13" s="36"/>
      <c r="N13" s="36"/>
      <c r="O13" s="35"/>
      <c r="P13" s="37"/>
      <c r="Q13" s="36"/>
      <c r="R13" s="35"/>
      <c r="S13" s="36"/>
      <c r="T13" s="36"/>
      <c r="U13" s="35"/>
      <c r="V13" s="36"/>
      <c r="W13" s="38"/>
      <c r="X13" s="39">
        <f t="shared" ref="X13:Y14" si="0">L13+O13+R13+U13</f>
        <v>0</v>
      </c>
      <c r="Y13" s="40">
        <f t="shared" si="0"/>
        <v>0</v>
      </c>
      <c r="Z13" s="41"/>
      <c r="AA13" s="42"/>
      <c r="AB13" s="42"/>
      <c r="AC13" s="43"/>
      <c r="AD13" s="44"/>
      <c r="AE13" s="45"/>
      <c r="AF13" s="46"/>
      <c r="AG13" s="47"/>
    </row>
    <row r="14" spans="1:33" ht="40.5" x14ac:dyDescent="0.25">
      <c r="A14" s="23"/>
      <c r="B14" s="26"/>
      <c r="C14" s="29"/>
      <c r="D14" s="28"/>
      <c r="E14" s="51" t="s">
        <v>37</v>
      </c>
      <c r="F14" s="30">
        <v>100</v>
      </c>
      <c r="G14" s="33"/>
      <c r="H14" s="32">
        <v>94.459808259587021</v>
      </c>
      <c r="I14" s="33"/>
      <c r="J14" s="53">
        <v>100</v>
      </c>
      <c r="K14" s="49"/>
      <c r="L14" s="35"/>
      <c r="M14" s="36"/>
      <c r="N14" s="36"/>
      <c r="O14" s="35"/>
      <c r="P14" s="37"/>
      <c r="Q14" s="36"/>
      <c r="R14" s="35"/>
      <c r="S14" s="36"/>
      <c r="T14" s="36"/>
      <c r="U14" s="35"/>
      <c r="V14" s="36"/>
      <c r="W14" s="38"/>
      <c r="X14" s="39">
        <f t="shared" si="0"/>
        <v>0</v>
      </c>
      <c r="Y14" s="40">
        <f t="shared" si="0"/>
        <v>0</v>
      </c>
      <c r="Z14" s="41"/>
      <c r="AA14" s="42"/>
      <c r="AB14" s="42"/>
      <c r="AC14" s="43"/>
      <c r="AD14" s="44"/>
      <c r="AE14" s="45"/>
      <c r="AF14" s="46"/>
      <c r="AG14" s="47"/>
    </row>
    <row r="15" spans="1:33" ht="40.5" x14ac:dyDescent="0.25">
      <c r="A15" s="23"/>
      <c r="B15" s="26"/>
      <c r="C15" s="29"/>
      <c r="D15" s="54" t="s">
        <v>38</v>
      </c>
      <c r="E15" s="51" t="s">
        <v>39</v>
      </c>
      <c r="F15" s="55">
        <v>36</v>
      </c>
      <c r="G15" s="56">
        <v>440000000</v>
      </c>
      <c r="H15" s="32">
        <v>38.921779027603051</v>
      </c>
      <c r="I15" s="33">
        <v>342475000</v>
      </c>
      <c r="J15" s="57">
        <v>33</v>
      </c>
      <c r="K15" s="49">
        <v>236574000</v>
      </c>
      <c r="L15" s="35"/>
      <c r="M15" s="36"/>
      <c r="N15" s="36"/>
      <c r="O15" s="35"/>
      <c r="P15" s="37"/>
      <c r="Q15" s="36"/>
      <c r="R15" s="35"/>
      <c r="S15" s="36"/>
      <c r="T15" s="36"/>
      <c r="U15" s="35"/>
      <c r="V15" s="36"/>
      <c r="W15" s="38"/>
      <c r="X15" s="39"/>
      <c r="Y15" s="40"/>
      <c r="Z15" s="41"/>
      <c r="AA15" s="42"/>
      <c r="AB15" s="42"/>
      <c r="AC15" s="43"/>
      <c r="AD15" s="44"/>
      <c r="AE15" s="45"/>
      <c r="AF15" s="46"/>
      <c r="AG15" s="47"/>
    </row>
    <row r="16" spans="1:33" ht="27" x14ac:dyDescent="0.25">
      <c r="A16" s="23"/>
      <c r="B16" s="26"/>
      <c r="C16" s="29"/>
      <c r="D16" s="54"/>
      <c r="E16" s="29" t="s">
        <v>40</v>
      </c>
      <c r="F16" s="30">
        <v>2.36</v>
      </c>
      <c r="G16" s="58"/>
      <c r="H16" s="32">
        <v>3.1503457696576453</v>
      </c>
      <c r="I16" s="33"/>
      <c r="J16" s="59">
        <v>2.39</v>
      </c>
      <c r="K16" s="49"/>
      <c r="L16" s="35"/>
      <c r="M16" s="36"/>
      <c r="N16" s="36"/>
      <c r="O16" s="35"/>
      <c r="P16" s="37"/>
      <c r="Q16" s="36"/>
      <c r="R16" s="35"/>
      <c r="S16" s="36"/>
      <c r="T16" s="36"/>
      <c r="U16" s="35"/>
      <c r="V16" s="36"/>
      <c r="W16" s="38"/>
      <c r="X16" s="39"/>
      <c r="Y16" s="40"/>
      <c r="Z16" s="41"/>
      <c r="AA16" s="42"/>
      <c r="AB16" s="42"/>
      <c r="AC16" s="43"/>
      <c r="AD16" s="44"/>
      <c r="AE16" s="45"/>
      <c r="AF16" s="46"/>
      <c r="AG16" s="47"/>
    </row>
    <row r="17" spans="1:33" ht="40.5" x14ac:dyDescent="0.25">
      <c r="A17" s="23"/>
      <c r="B17" s="26"/>
      <c r="C17" s="29"/>
      <c r="D17" s="54" t="s">
        <v>41</v>
      </c>
      <c r="E17" s="51" t="s">
        <v>42</v>
      </c>
      <c r="F17" s="30">
        <v>100</v>
      </c>
      <c r="G17" s="52">
        <v>450000000</v>
      </c>
      <c r="H17" s="32">
        <v>100</v>
      </c>
      <c r="I17" s="33">
        <v>400598000</v>
      </c>
      <c r="J17" s="53">
        <v>100</v>
      </c>
      <c r="K17" s="49">
        <v>300000000</v>
      </c>
      <c r="L17" s="35"/>
      <c r="M17" s="36"/>
      <c r="N17" s="36"/>
      <c r="O17" s="35"/>
      <c r="P17" s="37"/>
      <c r="Q17" s="36"/>
      <c r="R17" s="35"/>
      <c r="S17" s="36"/>
      <c r="T17" s="36"/>
      <c r="U17" s="35"/>
      <c r="V17" s="36"/>
      <c r="W17" s="38"/>
      <c r="X17" s="39"/>
      <c r="Y17" s="40"/>
      <c r="Z17" s="41"/>
      <c r="AA17" s="42"/>
      <c r="AB17" s="42"/>
      <c r="AC17" s="43"/>
      <c r="AD17" s="44"/>
      <c r="AE17" s="45"/>
      <c r="AF17" s="46"/>
      <c r="AG17" s="47"/>
    </row>
    <row r="18" spans="1:33" ht="40.5" x14ac:dyDescent="0.25">
      <c r="A18" s="23"/>
      <c r="B18" s="26"/>
      <c r="C18" s="29"/>
      <c r="D18" s="54" t="s">
        <v>43</v>
      </c>
      <c r="E18" s="29" t="s">
        <v>44</v>
      </c>
      <c r="F18" s="60" t="s">
        <v>45</v>
      </c>
      <c r="G18" s="58">
        <v>125000000</v>
      </c>
      <c r="H18" s="32">
        <v>75</v>
      </c>
      <c r="I18" s="33">
        <v>110713100</v>
      </c>
      <c r="J18" s="53">
        <v>75</v>
      </c>
      <c r="K18" s="49">
        <v>120000000</v>
      </c>
      <c r="L18" s="35"/>
      <c r="M18" s="36"/>
      <c r="N18" s="36"/>
      <c r="O18" s="35"/>
      <c r="P18" s="37"/>
      <c r="Q18" s="36"/>
      <c r="R18" s="35"/>
      <c r="S18" s="36"/>
      <c r="T18" s="36"/>
      <c r="U18" s="35"/>
      <c r="V18" s="36"/>
      <c r="W18" s="38"/>
      <c r="X18" s="39"/>
      <c r="Y18" s="40"/>
      <c r="Z18" s="41"/>
      <c r="AA18" s="42"/>
      <c r="AB18" s="42"/>
      <c r="AC18" s="43"/>
      <c r="AD18" s="44"/>
      <c r="AE18" s="45"/>
      <c r="AF18" s="46"/>
      <c r="AG18" s="47"/>
    </row>
    <row r="19" spans="1:33" ht="40.5" x14ac:dyDescent="0.25">
      <c r="A19" s="23"/>
      <c r="B19" s="26"/>
      <c r="C19" s="29"/>
      <c r="D19" s="54" t="s">
        <v>46</v>
      </c>
      <c r="E19" s="51" t="s">
        <v>47</v>
      </c>
      <c r="F19" s="61">
        <v>0.75</v>
      </c>
      <c r="G19" s="56">
        <v>1000000000</v>
      </c>
      <c r="H19" s="32">
        <v>49.86</v>
      </c>
      <c r="I19" s="33">
        <v>627259000</v>
      </c>
      <c r="J19" s="53">
        <v>60</v>
      </c>
      <c r="K19" s="49">
        <v>775000000</v>
      </c>
      <c r="L19" s="35"/>
      <c r="M19" s="36"/>
      <c r="N19" s="36"/>
      <c r="O19" s="35"/>
      <c r="P19" s="37"/>
      <c r="Q19" s="36"/>
      <c r="R19" s="35"/>
      <c r="S19" s="36"/>
      <c r="T19" s="36"/>
      <c r="U19" s="35"/>
      <c r="V19" s="36"/>
      <c r="W19" s="38"/>
      <c r="X19" s="39"/>
      <c r="Y19" s="40"/>
      <c r="Z19" s="41"/>
      <c r="AA19" s="42"/>
      <c r="AB19" s="42"/>
      <c r="AC19" s="43"/>
      <c r="AD19" s="44"/>
      <c r="AE19" s="45"/>
      <c r="AF19" s="46"/>
      <c r="AG19" s="47"/>
    </row>
    <row r="20" spans="1:33" ht="40.5" x14ac:dyDescent="0.25">
      <c r="A20" s="23"/>
      <c r="B20" s="26"/>
      <c r="C20" s="29"/>
      <c r="D20" s="54"/>
      <c r="E20" s="51" t="s">
        <v>48</v>
      </c>
      <c r="F20" s="61">
        <v>0.8</v>
      </c>
      <c r="G20" s="33"/>
      <c r="H20" s="32">
        <v>38.14</v>
      </c>
      <c r="I20" s="33"/>
      <c r="J20" s="53">
        <v>50</v>
      </c>
      <c r="K20" s="49"/>
      <c r="L20" s="35"/>
      <c r="M20" s="36"/>
      <c r="N20" s="36"/>
      <c r="O20" s="35"/>
      <c r="P20" s="37"/>
      <c r="Q20" s="36"/>
      <c r="R20" s="35"/>
      <c r="S20" s="36"/>
      <c r="T20" s="36"/>
      <c r="U20" s="35"/>
      <c r="V20" s="36"/>
      <c r="W20" s="38"/>
      <c r="X20" s="39"/>
      <c r="Y20" s="40"/>
      <c r="Z20" s="41"/>
      <c r="AA20" s="42"/>
      <c r="AB20" s="42"/>
      <c r="AC20" s="43"/>
      <c r="AD20" s="44"/>
      <c r="AE20" s="45"/>
      <c r="AF20" s="46"/>
      <c r="AG20" s="47"/>
    </row>
    <row r="21" spans="1:33" ht="40.5" x14ac:dyDescent="0.25">
      <c r="A21" s="23"/>
      <c r="B21" s="26"/>
      <c r="C21" s="27"/>
      <c r="D21" s="54" t="s">
        <v>49</v>
      </c>
      <c r="E21" s="27" t="s">
        <v>50</v>
      </c>
      <c r="F21" s="61">
        <v>0.13</v>
      </c>
      <c r="G21" s="56">
        <v>375000000</v>
      </c>
      <c r="H21" s="32">
        <v>7.57</v>
      </c>
      <c r="I21" s="33">
        <v>135197000</v>
      </c>
      <c r="J21" s="53">
        <v>7</v>
      </c>
      <c r="K21" s="49">
        <v>246281600</v>
      </c>
      <c r="L21" s="35"/>
      <c r="M21" s="36"/>
      <c r="N21" s="36"/>
      <c r="O21" s="35"/>
      <c r="P21" s="37"/>
      <c r="Q21" s="36"/>
      <c r="R21" s="35"/>
      <c r="S21" s="36"/>
      <c r="T21" s="36"/>
      <c r="U21" s="35"/>
      <c r="V21" s="36"/>
      <c r="W21" s="38"/>
      <c r="X21" s="39"/>
      <c r="Y21" s="40"/>
      <c r="Z21" s="41"/>
      <c r="AA21" s="42"/>
      <c r="AB21" s="42"/>
      <c r="AC21" s="43"/>
      <c r="AD21" s="44"/>
      <c r="AE21" s="45"/>
      <c r="AF21" s="46"/>
      <c r="AG21" s="47"/>
    </row>
    <row r="22" spans="1:33" ht="40.5" x14ac:dyDescent="0.25">
      <c r="A22" s="23"/>
      <c r="B22" s="26"/>
      <c r="C22" s="27"/>
      <c r="D22" s="54"/>
      <c r="E22" s="27" t="s">
        <v>51</v>
      </c>
      <c r="F22" s="61">
        <v>0.13</v>
      </c>
      <c r="G22" s="56"/>
      <c r="H22" s="32">
        <v>8.68</v>
      </c>
      <c r="I22" s="33"/>
      <c r="J22" s="53">
        <v>7</v>
      </c>
      <c r="K22" s="49"/>
      <c r="L22" s="35"/>
      <c r="M22" s="36"/>
      <c r="N22" s="36"/>
      <c r="O22" s="35"/>
      <c r="P22" s="37"/>
      <c r="Q22" s="36"/>
      <c r="R22" s="35"/>
      <c r="S22" s="36"/>
      <c r="T22" s="36"/>
      <c r="U22" s="35"/>
      <c r="V22" s="36"/>
      <c r="W22" s="38"/>
      <c r="X22" s="39"/>
      <c r="Y22" s="40"/>
      <c r="Z22" s="41"/>
      <c r="AA22" s="42"/>
      <c r="AB22" s="42"/>
      <c r="AC22" s="43"/>
      <c r="AD22" s="44"/>
      <c r="AE22" s="45"/>
      <c r="AF22" s="46"/>
      <c r="AG22" s="47"/>
    </row>
    <row r="23" spans="1:33" ht="67.5" x14ac:dyDescent="0.25">
      <c r="A23" s="23"/>
      <c r="B23" s="26"/>
      <c r="C23" s="27"/>
      <c r="D23" s="54" t="s">
        <v>52</v>
      </c>
      <c r="E23" s="62" t="s">
        <v>53</v>
      </c>
      <c r="F23" s="30" t="s">
        <v>54</v>
      </c>
      <c r="G23" s="58">
        <v>30000000</v>
      </c>
      <c r="H23" s="32">
        <v>15</v>
      </c>
      <c r="I23" s="33">
        <v>10335900</v>
      </c>
      <c r="J23" s="53">
        <v>15</v>
      </c>
      <c r="K23" s="49">
        <v>25000000</v>
      </c>
      <c r="L23" s="35"/>
      <c r="M23" s="36"/>
      <c r="N23" s="36"/>
      <c r="O23" s="35"/>
      <c r="P23" s="37"/>
      <c r="Q23" s="36"/>
      <c r="R23" s="35"/>
      <c r="S23" s="36"/>
      <c r="T23" s="36"/>
      <c r="U23" s="35"/>
      <c r="V23" s="36"/>
      <c r="W23" s="38"/>
      <c r="X23" s="39"/>
      <c r="Y23" s="40"/>
      <c r="Z23" s="41"/>
      <c r="AA23" s="42"/>
      <c r="AB23" s="42"/>
      <c r="AC23" s="43"/>
      <c r="AD23" s="44"/>
      <c r="AE23" s="45"/>
      <c r="AF23" s="46"/>
      <c r="AG23" s="47"/>
    </row>
    <row r="24" spans="1:33" ht="81" x14ac:dyDescent="0.25">
      <c r="A24" s="23"/>
      <c r="B24" s="26"/>
      <c r="C24" s="27"/>
      <c r="D24" s="54" t="s">
        <v>55</v>
      </c>
      <c r="E24" s="63" t="s">
        <v>56</v>
      </c>
      <c r="F24" s="61">
        <v>1</v>
      </c>
      <c r="G24" s="58">
        <v>62000000</v>
      </c>
      <c r="H24" s="32"/>
      <c r="I24" s="33">
        <v>56311305</v>
      </c>
      <c r="J24" s="61">
        <v>1</v>
      </c>
      <c r="K24" s="49">
        <v>60000000</v>
      </c>
      <c r="L24" s="35"/>
      <c r="M24" s="36"/>
      <c r="N24" s="36"/>
      <c r="O24" s="35"/>
      <c r="P24" s="37"/>
      <c r="Q24" s="36"/>
      <c r="R24" s="35"/>
      <c r="S24" s="36"/>
      <c r="T24" s="36"/>
      <c r="U24" s="35"/>
      <c r="V24" s="36"/>
      <c r="W24" s="38"/>
      <c r="X24" s="39"/>
      <c r="Y24" s="40"/>
      <c r="Z24" s="41"/>
      <c r="AA24" s="42"/>
      <c r="AB24" s="42"/>
      <c r="AC24" s="43"/>
      <c r="AD24" s="44"/>
      <c r="AE24" s="45"/>
      <c r="AF24" s="46"/>
      <c r="AG24" s="47"/>
    </row>
    <row r="25" spans="1:33" ht="27" x14ac:dyDescent="0.25">
      <c r="A25" s="23"/>
      <c r="B25" s="26"/>
      <c r="C25" s="27"/>
      <c r="D25" s="54"/>
      <c r="E25" s="63" t="s">
        <v>57</v>
      </c>
      <c r="F25" s="61">
        <v>1</v>
      </c>
      <c r="G25" s="58"/>
      <c r="H25" s="32"/>
      <c r="I25" s="33"/>
      <c r="J25" s="61">
        <v>1</v>
      </c>
      <c r="K25" s="49"/>
      <c r="L25" s="35"/>
      <c r="M25" s="36"/>
      <c r="N25" s="36"/>
      <c r="O25" s="35"/>
      <c r="P25" s="37"/>
      <c r="Q25" s="36"/>
      <c r="R25" s="35"/>
      <c r="S25" s="36"/>
      <c r="T25" s="36"/>
      <c r="U25" s="35"/>
      <c r="V25" s="36"/>
      <c r="W25" s="38"/>
      <c r="X25" s="39"/>
      <c r="Y25" s="40"/>
      <c r="Z25" s="41"/>
      <c r="AA25" s="42"/>
      <c r="AB25" s="42"/>
      <c r="AC25" s="43"/>
      <c r="AD25" s="44"/>
      <c r="AE25" s="45"/>
      <c r="AF25" s="46"/>
      <c r="AG25" s="47"/>
    </row>
    <row r="26" spans="1:33" ht="81" x14ac:dyDescent="0.25">
      <c r="A26" s="23"/>
      <c r="B26" s="26"/>
      <c r="C26" s="27"/>
      <c r="D26" s="54" t="s">
        <v>58</v>
      </c>
      <c r="E26" s="27" t="s">
        <v>59</v>
      </c>
      <c r="F26" s="64" t="s">
        <v>60</v>
      </c>
      <c r="G26" s="58">
        <v>53000000</v>
      </c>
      <c r="H26" s="32">
        <v>41</v>
      </c>
      <c r="I26" s="33">
        <v>41394475</v>
      </c>
      <c r="J26" s="59">
        <v>42</v>
      </c>
      <c r="K26" s="49">
        <v>50000000</v>
      </c>
      <c r="L26" s="35"/>
      <c r="M26" s="36"/>
      <c r="N26" s="36"/>
      <c r="O26" s="35"/>
      <c r="P26" s="37"/>
      <c r="Q26" s="36"/>
      <c r="R26" s="35"/>
      <c r="S26" s="36"/>
      <c r="T26" s="36"/>
      <c r="U26" s="35"/>
      <c r="V26" s="36"/>
      <c r="W26" s="38"/>
      <c r="X26" s="39"/>
      <c r="Y26" s="40"/>
      <c r="Z26" s="41"/>
      <c r="AA26" s="42"/>
      <c r="AB26" s="42"/>
      <c r="AC26" s="43"/>
      <c r="AD26" s="44"/>
      <c r="AE26" s="45"/>
      <c r="AF26" s="46"/>
      <c r="AG26" s="47"/>
    </row>
    <row r="27" spans="1:33" ht="67.5" x14ac:dyDescent="0.25">
      <c r="A27" s="23"/>
      <c r="B27" s="26"/>
      <c r="C27" s="27"/>
      <c r="D27" s="54"/>
      <c r="E27" s="62" t="s">
        <v>61</v>
      </c>
      <c r="F27" s="64" t="s">
        <v>60</v>
      </c>
      <c r="G27" s="58"/>
      <c r="H27" s="32">
        <v>41</v>
      </c>
      <c r="I27" s="33"/>
      <c r="J27" s="59">
        <v>42</v>
      </c>
      <c r="K27" s="49"/>
      <c r="L27" s="35"/>
      <c r="M27" s="36"/>
      <c r="N27" s="36"/>
      <c r="O27" s="35"/>
      <c r="P27" s="37"/>
      <c r="Q27" s="36"/>
      <c r="R27" s="35"/>
      <c r="S27" s="36"/>
      <c r="T27" s="36"/>
      <c r="U27" s="35"/>
      <c r="V27" s="36"/>
      <c r="W27" s="38"/>
      <c r="X27" s="39"/>
      <c r="Y27" s="40"/>
      <c r="Z27" s="41"/>
      <c r="AA27" s="42"/>
      <c r="AB27" s="42"/>
      <c r="AC27" s="43"/>
      <c r="AD27" s="44"/>
      <c r="AE27" s="45"/>
      <c r="AF27" s="46"/>
      <c r="AG27" s="47"/>
    </row>
    <row r="28" spans="1:33" ht="54.75" thickBot="1" x14ac:dyDescent="0.3">
      <c r="A28" s="23"/>
      <c r="B28" s="26"/>
      <c r="C28" s="27"/>
      <c r="D28" s="54" t="s">
        <v>62</v>
      </c>
      <c r="E28" s="65" t="s">
        <v>63</v>
      </c>
      <c r="F28" s="64">
        <v>0.85</v>
      </c>
      <c r="G28" s="58">
        <v>200000000</v>
      </c>
      <c r="H28" s="32">
        <v>25.67</v>
      </c>
      <c r="I28" s="33">
        <v>1111275800</v>
      </c>
      <c r="J28" s="59">
        <v>82</v>
      </c>
      <c r="K28" s="49">
        <v>271600000</v>
      </c>
      <c r="L28" s="35"/>
      <c r="M28" s="36"/>
      <c r="N28" s="36"/>
      <c r="O28" s="35"/>
      <c r="P28" s="37"/>
      <c r="Q28" s="36"/>
      <c r="R28" s="35"/>
      <c r="S28" s="36"/>
      <c r="T28" s="36"/>
      <c r="U28" s="35"/>
      <c r="V28" s="36"/>
      <c r="W28" s="38"/>
      <c r="X28" s="39"/>
      <c r="Y28" s="40"/>
      <c r="Z28" s="41"/>
      <c r="AA28" s="42"/>
      <c r="AB28" s="42"/>
      <c r="AC28" s="43"/>
      <c r="AD28" s="44"/>
      <c r="AE28" s="45"/>
      <c r="AF28" s="46"/>
      <c r="AG28" s="47"/>
    </row>
    <row r="29" spans="1:33" ht="41.25" thickBot="1" x14ac:dyDescent="0.3">
      <c r="A29" s="23"/>
      <c r="B29" s="26"/>
      <c r="C29" s="27"/>
      <c r="D29" s="28"/>
      <c r="E29" s="65" t="s">
        <v>64</v>
      </c>
      <c r="F29" s="64">
        <v>0.9</v>
      </c>
      <c r="G29" s="58"/>
      <c r="H29" s="32">
        <v>55.59</v>
      </c>
      <c r="I29" s="33"/>
      <c r="J29" s="59">
        <v>75</v>
      </c>
      <c r="K29" s="49"/>
      <c r="L29" s="35"/>
      <c r="M29" s="36"/>
      <c r="N29" s="36"/>
      <c r="O29" s="35"/>
      <c r="P29" s="37"/>
      <c r="Q29" s="36"/>
      <c r="R29" s="35"/>
      <c r="S29" s="36"/>
      <c r="T29" s="36"/>
      <c r="U29" s="35"/>
      <c r="V29" s="36"/>
      <c r="W29" s="38"/>
      <c r="X29" s="39"/>
      <c r="Y29" s="40"/>
      <c r="Z29" s="41"/>
      <c r="AA29" s="42"/>
      <c r="AB29" s="42"/>
      <c r="AC29" s="43"/>
      <c r="AD29" s="44"/>
      <c r="AE29" s="45"/>
      <c r="AF29" s="46"/>
      <c r="AG29" s="47"/>
    </row>
    <row r="30" spans="1:33" ht="54.75" thickBot="1" x14ac:dyDescent="0.3">
      <c r="A30" s="23"/>
      <c r="B30" s="66">
        <v>37.11</v>
      </c>
      <c r="C30" s="27"/>
      <c r="D30" s="67" t="s">
        <v>65</v>
      </c>
      <c r="E30" s="65" t="s">
        <v>66</v>
      </c>
      <c r="F30" s="64">
        <v>0.86</v>
      </c>
      <c r="G30" s="56">
        <v>425000000</v>
      </c>
      <c r="H30" s="32">
        <v>87.51</v>
      </c>
      <c r="I30" s="33">
        <v>204452820</v>
      </c>
      <c r="J30" s="57">
        <v>83</v>
      </c>
      <c r="K30" s="49">
        <v>293606000</v>
      </c>
      <c r="L30" s="35"/>
      <c r="M30" s="36"/>
      <c r="N30" s="36"/>
      <c r="O30" s="35"/>
      <c r="P30" s="37"/>
      <c r="Q30" s="36"/>
      <c r="R30" s="35"/>
      <c r="S30" s="36"/>
      <c r="T30" s="36"/>
      <c r="U30" s="35"/>
      <c r="V30" s="36"/>
      <c r="W30" s="38"/>
      <c r="X30" s="39"/>
      <c r="Y30" s="40"/>
      <c r="Z30" s="41"/>
      <c r="AA30" s="42"/>
      <c r="AB30" s="42"/>
      <c r="AC30" s="43"/>
      <c r="AD30" s="44"/>
      <c r="AE30" s="45"/>
      <c r="AF30" s="46"/>
      <c r="AG30" s="47"/>
    </row>
    <row r="31" spans="1:33" ht="41.25" thickBot="1" x14ac:dyDescent="0.3">
      <c r="A31" s="23"/>
      <c r="B31" s="66"/>
      <c r="C31" s="27"/>
      <c r="D31" s="67"/>
      <c r="E31" s="65" t="s">
        <v>67</v>
      </c>
      <c r="F31" s="60" t="s">
        <v>68</v>
      </c>
      <c r="G31" s="33"/>
      <c r="H31" s="32">
        <v>72.599999999999994</v>
      </c>
      <c r="I31" s="33"/>
      <c r="J31" s="57">
        <v>71</v>
      </c>
      <c r="K31" s="49"/>
      <c r="L31" s="35"/>
      <c r="M31" s="36"/>
      <c r="N31" s="36"/>
      <c r="O31" s="35"/>
      <c r="P31" s="37"/>
      <c r="Q31" s="36"/>
      <c r="R31" s="35"/>
      <c r="S31" s="36"/>
      <c r="T31" s="36"/>
      <c r="U31" s="35"/>
      <c r="V31" s="36"/>
      <c r="W31" s="38"/>
      <c r="X31" s="39"/>
      <c r="Y31" s="40"/>
      <c r="Z31" s="41"/>
      <c r="AA31" s="42"/>
      <c r="AB31" s="42"/>
      <c r="AC31" s="43"/>
      <c r="AD31" s="44"/>
      <c r="AE31" s="45"/>
      <c r="AF31" s="46"/>
      <c r="AG31" s="47"/>
    </row>
    <row r="32" spans="1:33" ht="41.25" thickBot="1" x14ac:dyDescent="0.3">
      <c r="A32" s="23"/>
      <c r="B32" s="66">
        <v>37.119999999999997</v>
      </c>
      <c r="C32" s="27"/>
      <c r="D32" s="67" t="s">
        <v>69</v>
      </c>
      <c r="E32" s="65" t="s">
        <v>70</v>
      </c>
      <c r="F32" s="30">
        <v>68</v>
      </c>
      <c r="G32" s="56">
        <v>390000000</v>
      </c>
      <c r="H32" s="32">
        <v>65.040000000000006</v>
      </c>
      <c r="I32" s="33">
        <v>0</v>
      </c>
      <c r="J32" s="53">
        <v>65</v>
      </c>
      <c r="K32" s="49">
        <v>141093000</v>
      </c>
      <c r="L32" s="35"/>
      <c r="M32" s="36"/>
      <c r="N32" s="36"/>
      <c r="O32" s="35"/>
      <c r="P32" s="37"/>
      <c r="Q32" s="36"/>
      <c r="R32" s="35"/>
      <c r="S32" s="36"/>
      <c r="T32" s="36"/>
      <c r="U32" s="35"/>
      <c r="V32" s="36"/>
      <c r="W32" s="38"/>
      <c r="X32" s="39"/>
      <c r="Y32" s="40"/>
      <c r="Z32" s="41"/>
      <c r="AA32" s="42"/>
      <c r="AB32" s="42"/>
      <c r="AC32" s="43"/>
      <c r="AD32" s="44"/>
      <c r="AE32" s="45"/>
      <c r="AF32" s="46"/>
      <c r="AG32" s="47"/>
    </row>
    <row r="33" spans="1:33" ht="54" x14ac:dyDescent="0.25">
      <c r="A33" s="23"/>
      <c r="B33" s="66">
        <v>37.130000000000003</v>
      </c>
      <c r="C33" s="27"/>
      <c r="D33" s="67" t="s">
        <v>71</v>
      </c>
      <c r="E33" s="67" t="s">
        <v>72</v>
      </c>
      <c r="F33" s="64">
        <v>1</v>
      </c>
      <c r="G33" s="52">
        <v>600000000</v>
      </c>
      <c r="H33" s="32">
        <v>107.14</v>
      </c>
      <c r="I33" s="33">
        <v>199980000</v>
      </c>
      <c r="J33" s="64">
        <v>1</v>
      </c>
      <c r="K33" s="49">
        <v>208155000</v>
      </c>
      <c r="L33" s="35"/>
      <c r="M33" s="36"/>
      <c r="N33" s="36"/>
      <c r="O33" s="35"/>
      <c r="P33" s="37"/>
      <c r="Q33" s="36"/>
      <c r="R33" s="35"/>
      <c r="S33" s="36"/>
      <c r="T33" s="36"/>
      <c r="U33" s="35"/>
      <c r="V33" s="36"/>
      <c r="W33" s="38"/>
      <c r="X33" s="39"/>
      <c r="Y33" s="40"/>
      <c r="Z33" s="41"/>
      <c r="AA33" s="42"/>
      <c r="AB33" s="42"/>
      <c r="AC33" s="43"/>
      <c r="AD33" s="44"/>
      <c r="AE33" s="45"/>
      <c r="AF33" s="46"/>
      <c r="AG33" s="47"/>
    </row>
    <row r="34" spans="1:33" ht="54" x14ac:dyDescent="0.25">
      <c r="A34" s="23"/>
      <c r="B34" s="66">
        <v>37.14</v>
      </c>
      <c r="C34" s="27"/>
      <c r="D34" s="67" t="s">
        <v>73</v>
      </c>
      <c r="E34" s="67" t="s">
        <v>74</v>
      </c>
      <c r="F34" s="68" t="s">
        <v>75</v>
      </c>
      <c r="G34" s="52">
        <v>375000000</v>
      </c>
      <c r="H34" s="32">
        <v>91.9</v>
      </c>
      <c r="I34" s="33">
        <v>203091600</v>
      </c>
      <c r="J34" s="68" t="s">
        <v>75</v>
      </c>
      <c r="K34" s="49">
        <v>226532000</v>
      </c>
      <c r="L34" s="35"/>
      <c r="M34" s="36"/>
      <c r="N34" s="36"/>
      <c r="O34" s="35"/>
      <c r="P34" s="37"/>
      <c r="Q34" s="36"/>
      <c r="R34" s="35"/>
      <c r="S34" s="36"/>
      <c r="T34" s="36"/>
      <c r="U34" s="35"/>
      <c r="V34" s="36"/>
      <c r="W34" s="38"/>
      <c r="X34" s="39"/>
      <c r="Y34" s="40"/>
      <c r="Z34" s="41"/>
      <c r="AA34" s="42"/>
      <c r="AB34" s="42"/>
      <c r="AC34" s="43"/>
      <c r="AD34" s="44"/>
      <c r="AE34" s="45"/>
      <c r="AF34" s="46"/>
      <c r="AG34" s="47"/>
    </row>
    <row r="35" spans="1:33" ht="54" x14ac:dyDescent="0.25">
      <c r="A35" s="23"/>
      <c r="B35" s="66">
        <v>37.15</v>
      </c>
      <c r="C35" s="27"/>
      <c r="D35" s="67" t="s">
        <v>76</v>
      </c>
      <c r="E35" s="67" t="s">
        <v>77</v>
      </c>
      <c r="F35" s="64">
        <v>1</v>
      </c>
      <c r="G35" s="52">
        <v>575000000</v>
      </c>
      <c r="H35" s="32">
        <v>60.98</v>
      </c>
      <c r="I35" s="33">
        <v>158521400</v>
      </c>
      <c r="J35" s="64">
        <v>1</v>
      </c>
      <c r="K35" s="49">
        <v>251930000</v>
      </c>
      <c r="L35" s="35"/>
      <c r="M35" s="36"/>
      <c r="N35" s="36"/>
      <c r="O35" s="35"/>
      <c r="P35" s="37"/>
      <c r="Q35" s="36"/>
      <c r="R35" s="35"/>
      <c r="S35" s="36"/>
      <c r="T35" s="36"/>
      <c r="U35" s="35"/>
      <c r="V35" s="36"/>
      <c r="W35" s="38"/>
      <c r="X35" s="39"/>
      <c r="Y35" s="40"/>
      <c r="Z35" s="41"/>
      <c r="AA35" s="42"/>
      <c r="AB35" s="42"/>
      <c r="AC35" s="43"/>
      <c r="AD35" s="44"/>
      <c r="AE35" s="45"/>
      <c r="AF35" s="46"/>
      <c r="AG35" s="47"/>
    </row>
    <row r="36" spans="1:33" ht="40.5" x14ac:dyDescent="0.25">
      <c r="A36" s="23"/>
      <c r="B36" s="66">
        <v>37.159999999999997</v>
      </c>
      <c r="C36" s="27"/>
      <c r="D36" s="67" t="s">
        <v>78</v>
      </c>
      <c r="E36" s="67" t="s">
        <v>79</v>
      </c>
      <c r="F36" s="48">
        <v>0.93</v>
      </c>
      <c r="G36" s="56">
        <v>480000000</v>
      </c>
      <c r="H36" s="32">
        <v>93.59</v>
      </c>
      <c r="I36" s="33">
        <v>163562395</v>
      </c>
      <c r="J36" s="48">
        <v>0.93</v>
      </c>
      <c r="K36" s="49">
        <v>97343000</v>
      </c>
      <c r="L36" s="35"/>
      <c r="M36" s="36"/>
      <c r="N36" s="36"/>
      <c r="O36" s="35"/>
      <c r="P36" s="37"/>
      <c r="Q36" s="36"/>
      <c r="R36" s="35"/>
      <c r="S36" s="36"/>
      <c r="T36" s="36"/>
      <c r="U36" s="35"/>
      <c r="V36" s="36"/>
      <c r="W36" s="38"/>
      <c r="X36" s="39"/>
      <c r="Y36" s="40"/>
      <c r="Z36" s="41"/>
      <c r="AA36" s="42"/>
      <c r="AB36" s="42"/>
      <c r="AC36" s="43"/>
      <c r="AD36" s="44"/>
      <c r="AE36" s="45"/>
      <c r="AF36" s="46"/>
      <c r="AG36" s="47"/>
    </row>
    <row r="37" spans="1:33" ht="54" x14ac:dyDescent="0.25">
      <c r="A37" s="23"/>
      <c r="B37" s="66">
        <v>37.17</v>
      </c>
      <c r="C37" s="27"/>
      <c r="D37" s="27" t="s">
        <v>80</v>
      </c>
      <c r="E37" s="67" t="s">
        <v>81</v>
      </c>
      <c r="F37" s="64">
        <v>1</v>
      </c>
      <c r="G37" s="52">
        <v>1185000000</v>
      </c>
      <c r="H37" s="32">
        <v>23.25</v>
      </c>
      <c r="I37" s="33">
        <v>496097557</v>
      </c>
      <c r="J37" s="64">
        <v>1</v>
      </c>
      <c r="K37" s="49">
        <v>830878800</v>
      </c>
      <c r="L37" s="35"/>
      <c r="M37" s="36"/>
      <c r="N37" s="36"/>
      <c r="O37" s="35"/>
      <c r="P37" s="37"/>
      <c r="Q37" s="36"/>
      <c r="R37" s="35"/>
      <c r="S37" s="36"/>
      <c r="T37" s="36"/>
      <c r="U37" s="35"/>
      <c r="V37" s="36"/>
      <c r="W37" s="38"/>
      <c r="X37" s="39"/>
      <c r="Y37" s="40"/>
      <c r="Z37" s="41"/>
      <c r="AA37" s="42"/>
      <c r="AB37" s="42"/>
      <c r="AC37" s="43"/>
      <c r="AD37" s="44"/>
      <c r="AE37" s="45"/>
      <c r="AF37" s="46"/>
      <c r="AG37" s="47"/>
    </row>
    <row r="38" spans="1:33" ht="40.5" x14ac:dyDescent="0.25">
      <c r="A38" s="23"/>
      <c r="B38" s="66"/>
      <c r="C38" s="27"/>
      <c r="D38" s="27"/>
      <c r="E38" s="67" t="s">
        <v>82</v>
      </c>
      <c r="F38" s="64">
        <v>1</v>
      </c>
      <c r="G38" s="52"/>
      <c r="H38" s="32">
        <v>38.880000000000003</v>
      </c>
      <c r="I38" s="33"/>
      <c r="J38" s="64">
        <v>1</v>
      </c>
      <c r="K38" s="49"/>
      <c r="L38" s="35"/>
      <c r="M38" s="36"/>
      <c r="N38" s="36"/>
      <c r="O38" s="35"/>
      <c r="P38" s="37"/>
      <c r="Q38" s="36"/>
      <c r="R38" s="35"/>
      <c r="S38" s="36"/>
      <c r="T38" s="36"/>
      <c r="U38" s="35"/>
      <c r="V38" s="36"/>
      <c r="W38" s="38"/>
      <c r="X38" s="39"/>
      <c r="Y38" s="40"/>
      <c r="Z38" s="41"/>
      <c r="AA38" s="42"/>
      <c r="AB38" s="42"/>
      <c r="AC38" s="43"/>
      <c r="AD38" s="44"/>
      <c r="AE38" s="45"/>
      <c r="AF38" s="46"/>
      <c r="AG38" s="47"/>
    </row>
    <row r="39" spans="1:33" ht="40.5" x14ac:dyDescent="0.25">
      <c r="A39" s="23"/>
      <c r="B39" s="66"/>
      <c r="C39" s="27"/>
      <c r="D39" s="27"/>
      <c r="E39" s="67" t="s">
        <v>83</v>
      </c>
      <c r="F39" s="64">
        <v>1</v>
      </c>
      <c r="G39" s="52"/>
      <c r="H39" s="32">
        <v>30.86</v>
      </c>
      <c r="I39" s="33"/>
      <c r="J39" s="64">
        <v>1</v>
      </c>
      <c r="K39" s="49"/>
      <c r="L39" s="35"/>
      <c r="M39" s="36"/>
      <c r="N39" s="36"/>
      <c r="O39" s="35"/>
      <c r="P39" s="37"/>
      <c r="Q39" s="36"/>
      <c r="R39" s="35"/>
      <c r="S39" s="36"/>
      <c r="T39" s="36"/>
      <c r="U39" s="35"/>
      <c r="V39" s="36"/>
      <c r="W39" s="38"/>
      <c r="X39" s="39"/>
      <c r="Y39" s="40"/>
      <c r="Z39" s="41"/>
      <c r="AA39" s="42"/>
      <c r="AB39" s="42"/>
      <c r="AC39" s="43"/>
      <c r="AD39" s="44"/>
      <c r="AE39" s="45"/>
      <c r="AF39" s="46"/>
      <c r="AG39" s="47"/>
    </row>
    <row r="40" spans="1:33" ht="40.5" x14ac:dyDescent="0.25">
      <c r="A40" s="23"/>
      <c r="B40" s="66">
        <v>37.18</v>
      </c>
      <c r="C40" s="27"/>
      <c r="D40" s="67" t="s">
        <v>84</v>
      </c>
      <c r="E40" s="67" t="s">
        <v>85</v>
      </c>
      <c r="F40" s="64">
        <v>1</v>
      </c>
      <c r="G40" s="52">
        <v>510000000</v>
      </c>
      <c r="H40" s="32">
        <v>79.88</v>
      </c>
      <c r="I40" s="33">
        <v>129105000</v>
      </c>
      <c r="J40" s="64">
        <v>1</v>
      </c>
      <c r="K40" s="49">
        <v>216620600</v>
      </c>
      <c r="L40" s="35"/>
      <c r="M40" s="36"/>
      <c r="N40" s="36"/>
      <c r="O40" s="35"/>
      <c r="P40" s="37"/>
      <c r="Q40" s="36"/>
      <c r="R40" s="35"/>
      <c r="S40" s="36"/>
      <c r="T40" s="36"/>
      <c r="U40" s="35"/>
      <c r="V40" s="36"/>
      <c r="W40" s="38"/>
      <c r="X40" s="39"/>
      <c r="Y40" s="40"/>
      <c r="Z40" s="41"/>
      <c r="AA40" s="42"/>
      <c r="AB40" s="42"/>
      <c r="AC40" s="43"/>
      <c r="AD40" s="44"/>
      <c r="AE40" s="45"/>
      <c r="AF40" s="46"/>
      <c r="AG40" s="47"/>
    </row>
    <row r="41" spans="1:33" ht="54" x14ac:dyDescent="0.25">
      <c r="A41" s="23"/>
      <c r="B41" s="66">
        <v>37.19</v>
      </c>
      <c r="C41" s="27"/>
      <c r="D41" s="67" t="s">
        <v>86</v>
      </c>
      <c r="E41" s="67" t="s">
        <v>87</v>
      </c>
      <c r="F41" s="64" t="s">
        <v>88</v>
      </c>
      <c r="G41" s="52">
        <v>250000000</v>
      </c>
      <c r="H41" s="32">
        <v>6</v>
      </c>
      <c r="I41" s="33">
        <v>111419000</v>
      </c>
      <c r="J41" s="67">
        <v>8</v>
      </c>
      <c r="K41" s="49">
        <v>125820000</v>
      </c>
      <c r="L41" s="35"/>
      <c r="M41" s="36"/>
      <c r="N41" s="36"/>
      <c r="O41" s="35"/>
      <c r="P41" s="37"/>
      <c r="Q41" s="36"/>
      <c r="R41" s="35"/>
      <c r="S41" s="36"/>
      <c r="T41" s="36"/>
      <c r="U41" s="35"/>
      <c r="V41" s="36"/>
      <c r="W41" s="38"/>
      <c r="X41" s="39"/>
      <c r="Y41" s="40"/>
      <c r="Z41" s="41"/>
      <c r="AA41" s="42"/>
      <c r="AB41" s="42"/>
      <c r="AC41" s="43"/>
      <c r="AD41" s="44"/>
      <c r="AE41" s="45"/>
      <c r="AF41" s="46"/>
      <c r="AG41" s="47"/>
    </row>
    <row r="42" spans="1:33" ht="40.5" x14ac:dyDescent="0.25">
      <c r="A42" s="23"/>
      <c r="B42" s="66"/>
      <c r="C42" s="27"/>
      <c r="D42" s="67"/>
      <c r="E42" s="67" t="s">
        <v>89</v>
      </c>
      <c r="F42" s="64">
        <v>0.9</v>
      </c>
      <c r="G42" s="52"/>
      <c r="H42" s="32">
        <v>89.69</v>
      </c>
      <c r="I42" s="33"/>
      <c r="J42" s="67">
        <v>80</v>
      </c>
      <c r="K42" s="49"/>
      <c r="L42" s="35"/>
      <c r="M42" s="36"/>
      <c r="N42" s="36"/>
      <c r="O42" s="35"/>
      <c r="P42" s="37"/>
      <c r="Q42" s="36"/>
      <c r="R42" s="35"/>
      <c r="S42" s="36"/>
      <c r="T42" s="36"/>
      <c r="U42" s="35"/>
      <c r="V42" s="36"/>
      <c r="W42" s="38"/>
      <c r="X42" s="39"/>
      <c r="Y42" s="40"/>
      <c r="Z42" s="41"/>
      <c r="AA42" s="42"/>
      <c r="AB42" s="42"/>
      <c r="AC42" s="43"/>
      <c r="AD42" s="44"/>
      <c r="AE42" s="45"/>
      <c r="AF42" s="46"/>
      <c r="AG42" s="47"/>
    </row>
    <row r="43" spans="1:33" ht="81" x14ac:dyDescent="0.25">
      <c r="A43" s="23"/>
      <c r="B43" s="69" t="s">
        <v>90</v>
      </c>
      <c r="C43" s="27"/>
      <c r="D43" s="67" t="s">
        <v>91</v>
      </c>
      <c r="E43" s="67" t="s">
        <v>92</v>
      </c>
      <c r="F43" s="64">
        <v>1</v>
      </c>
      <c r="G43" s="70">
        <v>150000000</v>
      </c>
      <c r="H43" s="32">
        <v>13.45</v>
      </c>
      <c r="I43" s="33">
        <v>115029800</v>
      </c>
      <c r="J43" s="64">
        <v>1</v>
      </c>
      <c r="K43" s="49">
        <v>125000000</v>
      </c>
      <c r="L43" s="35"/>
      <c r="M43" s="36"/>
      <c r="N43" s="36"/>
      <c r="O43" s="35"/>
      <c r="P43" s="37"/>
      <c r="Q43" s="36"/>
      <c r="R43" s="35"/>
      <c r="S43" s="36"/>
      <c r="T43" s="36"/>
      <c r="U43" s="35"/>
      <c r="V43" s="36"/>
      <c r="W43" s="38"/>
      <c r="X43" s="39"/>
      <c r="Y43" s="40"/>
      <c r="Z43" s="41"/>
      <c r="AA43" s="42"/>
      <c r="AB43" s="42"/>
      <c r="AC43" s="43"/>
      <c r="AD43" s="44"/>
      <c r="AE43" s="45"/>
      <c r="AF43" s="46"/>
      <c r="AG43" s="47"/>
    </row>
    <row r="44" spans="1:33" ht="67.5" x14ac:dyDescent="0.25">
      <c r="A44" s="23"/>
      <c r="B44" s="66">
        <v>37.21</v>
      </c>
      <c r="C44" s="27"/>
      <c r="D44" s="67" t="s">
        <v>93</v>
      </c>
      <c r="E44" s="67" t="s">
        <v>94</v>
      </c>
      <c r="F44" s="67" t="s">
        <v>95</v>
      </c>
      <c r="G44" s="52">
        <v>200000000</v>
      </c>
      <c r="H44" s="32">
        <v>3</v>
      </c>
      <c r="I44" s="33">
        <v>177100000</v>
      </c>
      <c r="J44" s="67" t="s">
        <v>95</v>
      </c>
      <c r="K44" s="49">
        <v>152657000</v>
      </c>
      <c r="L44" s="35"/>
      <c r="M44" s="36"/>
      <c r="N44" s="36"/>
      <c r="O44" s="35"/>
      <c r="P44" s="37"/>
      <c r="Q44" s="36"/>
      <c r="R44" s="35"/>
      <c r="S44" s="36"/>
      <c r="T44" s="36"/>
      <c r="U44" s="35"/>
      <c r="V44" s="36"/>
      <c r="W44" s="38"/>
      <c r="X44" s="39"/>
      <c r="Y44" s="40"/>
      <c r="Z44" s="41"/>
      <c r="AA44" s="42"/>
      <c r="AB44" s="42"/>
      <c r="AC44" s="43"/>
      <c r="AD44" s="44"/>
      <c r="AE44" s="45"/>
      <c r="AF44" s="46"/>
      <c r="AG44" s="47"/>
    </row>
    <row r="45" spans="1:33" ht="40.5" x14ac:dyDescent="0.25">
      <c r="A45" s="23"/>
      <c r="B45" s="66">
        <v>37.22</v>
      </c>
      <c r="C45" s="27"/>
      <c r="D45" s="27" t="s">
        <v>96</v>
      </c>
      <c r="E45" s="27" t="s">
        <v>97</v>
      </c>
      <c r="F45" s="30">
        <v>12</v>
      </c>
      <c r="G45" s="33"/>
      <c r="H45" s="32">
        <v>5</v>
      </c>
      <c r="I45" s="33">
        <v>4711987140</v>
      </c>
      <c r="J45" s="53">
        <v>9</v>
      </c>
      <c r="K45" s="49">
        <v>7675000000</v>
      </c>
      <c r="L45" s="35"/>
      <c r="M45" s="36"/>
      <c r="N45" s="36"/>
      <c r="O45" s="35"/>
      <c r="P45" s="37"/>
      <c r="Q45" s="36"/>
      <c r="R45" s="35"/>
      <c r="S45" s="36"/>
      <c r="T45" s="36"/>
      <c r="U45" s="35"/>
      <c r="V45" s="36"/>
      <c r="W45" s="38"/>
      <c r="X45" s="39"/>
      <c r="Y45" s="40"/>
      <c r="Z45" s="41"/>
      <c r="AA45" s="42"/>
      <c r="AB45" s="42"/>
      <c r="AC45" s="43"/>
      <c r="AD45" s="44"/>
      <c r="AE45" s="45"/>
      <c r="AF45" s="46"/>
      <c r="AG45" s="47"/>
    </row>
    <row r="46" spans="1:33" ht="15" customHeight="1" x14ac:dyDescent="0.25">
      <c r="A46" s="23"/>
      <c r="B46" s="66"/>
      <c r="C46" s="27"/>
      <c r="D46" s="27"/>
      <c r="E46" s="27"/>
      <c r="F46" s="30"/>
      <c r="G46" s="33"/>
      <c r="H46" s="32"/>
      <c r="I46" s="33"/>
      <c r="J46" s="53"/>
      <c r="K46" s="49"/>
      <c r="L46" s="35"/>
      <c r="M46" s="36"/>
      <c r="N46" s="36"/>
      <c r="O46" s="35"/>
      <c r="P46" s="37"/>
      <c r="Q46" s="36"/>
      <c r="R46" s="35"/>
      <c r="S46" s="36"/>
      <c r="T46" s="36"/>
      <c r="U46" s="35"/>
      <c r="V46" s="36"/>
      <c r="W46" s="38"/>
      <c r="X46" s="268" t="s">
        <v>98</v>
      </c>
      <c r="Y46" s="269"/>
      <c r="Z46" s="71"/>
      <c r="AA46" s="71"/>
      <c r="AB46" s="42"/>
      <c r="AC46" s="43"/>
      <c r="AD46" s="44"/>
      <c r="AE46" s="45"/>
      <c r="AF46" s="46"/>
      <c r="AG46" s="47"/>
    </row>
    <row r="47" spans="1:33" ht="15" customHeight="1" x14ac:dyDescent="0.25">
      <c r="A47" s="23"/>
      <c r="B47" s="66"/>
      <c r="C47" s="27"/>
      <c r="D47" s="27"/>
      <c r="E47" s="27"/>
      <c r="F47" s="30"/>
      <c r="G47" s="33"/>
      <c r="H47" s="32"/>
      <c r="I47" s="33"/>
      <c r="J47" s="53"/>
      <c r="K47" s="49"/>
      <c r="L47" s="35"/>
      <c r="M47" s="36"/>
      <c r="N47" s="36"/>
      <c r="O47" s="35"/>
      <c r="P47" s="37"/>
      <c r="Q47" s="36"/>
      <c r="R47" s="35"/>
      <c r="S47" s="36"/>
      <c r="T47" s="36"/>
      <c r="U47" s="35"/>
      <c r="V47" s="36"/>
      <c r="W47" s="38"/>
      <c r="X47" s="268" t="s">
        <v>99</v>
      </c>
      <c r="Y47" s="269"/>
      <c r="Z47" s="71"/>
      <c r="AA47" s="71"/>
      <c r="AB47" s="42"/>
      <c r="AC47" s="43"/>
      <c r="AD47" s="44"/>
      <c r="AE47" s="45"/>
      <c r="AF47" s="46"/>
      <c r="AG47" s="47"/>
    </row>
    <row r="48" spans="1:33" ht="57" x14ac:dyDescent="0.25">
      <c r="A48" s="23"/>
      <c r="B48" s="66">
        <v>38</v>
      </c>
      <c r="C48" s="27"/>
      <c r="D48" s="72" t="s">
        <v>100</v>
      </c>
      <c r="E48" s="27" t="s">
        <v>101</v>
      </c>
      <c r="F48" s="61">
        <v>1</v>
      </c>
      <c r="G48" s="58">
        <v>23899168000</v>
      </c>
      <c r="H48" s="32"/>
      <c r="I48" s="33"/>
      <c r="J48" s="53">
        <v>90</v>
      </c>
      <c r="K48" s="73">
        <f>K49+K52+K53+K54+K55+K56+K57+K58+K59+K60+K61+K62+K63+K64+K65+K66</f>
        <v>21959476200</v>
      </c>
      <c r="L48" s="35"/>
      <c r="M48" s="36"/>
      <c r="N48" s="36"/>
      <c r="O48" s="35"/>
      <c r="P48" s="37"/>
      <c r="Q48" s="36"/>
      <c r="R48" s="35"/>
      <c r="S48" s="36"/>
      <c r="T48" s="36"/>
      <c r="U48" s="35"/>
      <c r="V48" s="36"/>
      <c r="W48" s="38"/>
      <c r="X48" s="39"/>
      <c r="Y48" s="40"/>
      <c r="Z48" s="41"/>
      <c r="AA48" s="42"/>
      <c r="AB48" s="42"/>
      <c r="AC48" s="43"/>
      <c r="AD48" s="44"/>
      <c r="AE48" s="45"/>
      <c r="AF48" s="46"/>
      <c r="AG48" s="47"/>
    </row>
    <row r="49" spans="1:33" ht="67.5" x14ac:dyDescent="0.25">
      <c r="A49" s="23"/>
      <c r="B49" s="74">
        <v>38.01</v>
      </c>
      <c r="C49" s="27"/>
      <c r="D49" s="27" t="s">
        <v>102</v>
      </c>
      <c r="E49" s="27" t="s">
        <v>103</v>
      </c>
      <c r="F49" s="61">
        <v>1</v>
      </c>
      <c r="G49" s="58">
        <v>4600000000</v>
      </c>
      <c r="H49" s="32">
        <v>97.2</v>
      </c>
      <c r="I49" s="33">
        <v>9408915844</v>
      </c>
      <c r="J49" s="61">
        <v>1</v>
      </c>
      <c r="K49" s="49">
        <v>4427036200</v>
      </c>
      <c r="L49" s="35"/>
      <c r="M49" s="36"/>
      <c r="N49" s="36"/>
      <c r="O49" s="35"/>
      <c r="P49" s="37"/>
      <c r="Q49" s="36"/>
      <c r="R49" s="35"/>
      <c r="S49" s="36"/>
      <c r="T49" s="36"/>
      <c r="U49" s="35"/>
      <c r="V49" s="36"/>
      <c r="W49" s="38"/>
      <c r="X49" s="39"/>
      <c r="Y49" s="40"/>
      <c r="Z49" s="41"/>
      <c r="AA49" s="42"/>
      <c r="AB49" s="42"/>
      <c r="AC49" s="43"/>
      <c r="AD49" s="44"/>
      <c r="AE49" s="45"/>
      <c r="AF49" s="46"/>
      <c r="AG49" s="47"/>
    </row>
    <row r="50" spans="1:33" ht="81" x14ac:dyDescent="0.25">
      <c r="A50" s="23"/>
      <c r="B50" s="74"/>
      <c r="C50" s="27"/>
      <c r="D50" s="27"/>
      <c r="E50" s="27" t="s">
        <v>104</v>
      </c>
      <c r="F50" s="61">
        <v>1</v>
      </c>
      <c r="G50" s="33"/>
      <c r="H50" s="32">
        <v>99.86</v>
      </c>
      <c r="I50" s="33"/>
      <c r="J50" s="61">
        <v>1</v>
      </c>
      <c r="K50" s="49"/>
      <c r="L50" s="35"/>
      <c r="M50" s="36"/>
      <c r="N50" s="36"/>
      <c r="O50" s="35"/>
      <c r="P50" s="37"/>
      <c r="Q50" s="36"/>
      <c r="R50" s="35"/>
      <c r="S50" s="36"/>
      <c r="T50" s="36"/>
      <c r="U50" s="35"/>
      <c r="V50" s="36"/>
      <c r="W50" s="38"/>
      <c r="X50" s="39"/>
      <c r="Y50" s="40"/>
      <c r="Z50" s="41"/>
      <c r="AA50" s="42"/>
      <c r="AB50" s="42"/>
      <c r="AC50" s="43"/>
      <c r="AD50" s="44"/>
      <c r="AE50" s="45"/>
      <c r="AF50" s="46"/>
      <c r="AG50" s="47"/>
    </row>
    <row r="51" spans="1:33" ht="67.5" x14ac:dyDescent="0.25">
      <c r="A51" s="23"/>
      <c r="B51" s="74"/>
      <c r="C51" s="27"/>
      <c r="D51" s="75" t="s">
        <v>105</v>
      </c>
      <c r="E51" s="76" t="s">
        <v>106</v>
      </c>
      <c r="F51" s="76"/>
      <c r="G51" s="33"/>
      <c r="H51" s="32">
        <v>99.33</v>
      </c>
      <c r="I51" s="33"/>
      <c r="J51" s="77">
        <v>1</v>
      </c>
      <c r="K51" s="49"/>
      <c r="L51" s="35"/>
      <c r="M51" s="36"/>
      <c r="N51" s="36"/>
      <c r="O51" s="35"/>
      <c r="P51" s="37"/>
      <c r="Q51" s="36"/>
      <c r="R51" s="35"/>
      <c r="S51" s="36"/>
      <c r="T51" s="36"/>
      <c r="U51" s="35"/>
      <c r="V51" s="36"/>
      <c r="W51" s="38"/>
      <c r="X51" s="39"/>
      <c r="Y51" s="40"/>
      <c r="Z51" s="41"/>
      <c r="AA51" s="42"/>
      <c r="AB51" s="42"/>
      <c r="AC51" s="43"/>
      <c r="AD51" s="44"/>
      <c r="AE51" s="45"/>
      <c r="AF51" s="46"/>
      <c r="AG51" s="47"/>
    </row>
    <row r="52" spans="1:33" s="98" customFormat="1" ht="81" x14ac:dyDescent="0.25">
      <c r="A52" s="78"/>
      <c r="B52" s="79">
        <v>38.020000000000003</v>
      </c>
      <c r="C52" s="27"/>
      <c r="D52" s="27" t="s">
        <v>107</v>
      </c>
      <c r="E52" s="80" t="s">
        <v>108</v>
      </c>
      <c r="F52" s="77">
        <v>1</v>
      </c>
      <c r="G52" s="58">
        <v>1926648000</v>
      </c>
      <c r="H52" s="81">
        <v>49.52</v>
      </c>
      <c r="I52" s="82">
        <v>1908967723</v>
      </c>
      <c r="J52" s="77">
        <v>1</v>
      </c>
      <c r="K52" s="83">
        <v>1730304000</v>
      </c>
      <c r="L52" s="84">
        <f>4658/24032*100</f>
        <v>19.382490013315579</v>
      </c>
      <c r="M52" s="85">
        <v>199458560</v>
      </c>
      <c r="N52" s="86" t="s">
        <v>109</v>
      </c>
      <c r="O52" s="84"/>
      <c r="P52" s="87"/>
      <c r="Q52" s="85"/>
      <c r="R52" s="84"/>
      <c r="S52" s="85"/>
      <c r="T52" s="85"/>
      <c r="U52" s="84"/>
      <c r="V52" s="85"/>
      <c r="W52" s="88"/>
      <c r="X52" s="89">
        <f>L52+O52+R52+U52</f>
        <v>19.382490013315579</v>
      </c>
      <c r="Y52" s="90">
        <f>M52+P52+S52+V52</f>
        <v>199458560</v>
      </c>
      <c r="Z52" s="91">
        <f>X52</f>
        <v>19.382490013315579</v>
      </c>
      <c r="AA52" s="92">
        <f>Y52/K52*100</f>
        <v>11.527370912856931</v>
      </c>
      <c r="AB52" s="92"/>
      <c r="AC52" s="93"/>
      <c r="AD52" s="94"/>
      <c r="AE52" s="95"/>
      <c r="AF52" s="96"/>
      <c r="AG52" s="97"/>
    </row>
    <row r="53" spans="1:33" ht="81" x14ac:dyDescent="0.25">
      <c r="A53" s="23"/>
      <c r="B53" s="99">
        <v>38.03</v>
      </c>
      <c r="C53" s="100"/>
      <c r="D53" s="100" t="s">
        <v>110</v>
      </c>
      <c r="E53" s="101" t="s">
        <v>111</v>
      </c>
      <c r="F53" s="102">
        <v>1</v>
      </c>
      <c r="G53" s="103">
        <v>829584000</v>
      </c>
      <c r="H53" s="104">
        <v>16.97</v>
      </c>
      <c r="I53" s="105">
        <v>568189437</v>
      </c>
      <c r="J53" s="102">
        <v>1</v>
      </c>
      <c r="K53" s="106">
        <v>654552000</v>
      </c>
      <c r="L53" s="107">
        <f>2759/8513*100</f>
        <v>32.409256431340303</v>
      </c>
      <c r="M53" s="108">
        <v>133277900</v>
      </c>
      <c r="N53" s="109" t="s">
        <v>350</v>
      </c>
      <c r="O53" s="107">
        <f>271/8455*100</f>
        <v>3.2052040212891777</v>
      </c>
      <c r="P53" s="108">
        <v>141364600</v>
      </c>
      <c r="Q53" s="109" t="s">
        <v>352</v>
      </c>
      <c r="R53" s="107">
        <f>1360/8553*100</f>
        <v>15.900853501695311</v>
      </c>
      <c r="S53" s="244">
        <f>P53+[1]agt!P53+[1]juli!P53</f>
        <v>141364600</v>
      </c>
      <c r="T53" s="109" t="s">
        <v>351</v>
      </c>
      <c r="U53" s="107">
        <f>976/8989*100</f>
        <v>10.857714984981644</v>
      </c>
      <c r="V53" s="244">
        <v>147091500</v>
      </c>
      <c r="W53" s="109" t="s">
        <v>353</v>
      </c>
      <c r="X53" s="112">
        <f>L53+O53+R53+U53</f>
        <v>62.373028939306437</v>
      </c>
      <c r="Y53" s="113">
        <f>M53+P53+S53+V53</f>
        <v>563098600</v>
      </c>
      <c r="Z53" s="114">
        <f>X53</f>
        <v>62.373028939306437</v>
      </c>
      <c r="AA53" s="115">
        <f>Y53/K53*100</f>
        <v>86.028092496852807</v>
      </c>
      <c r="AB53" s="115"/>
      <c r="AC53" s="116"/>
      <c r="AD53" s="117"/>
      <c r="AE53" s="118"/>
      <c r="AF53" s="119"/>
      <c r="AG53" s="120"/>
    </row>
    <row r="54" spans="1:33" ht="81" x14ac:dyDescent="0.25">
      <c r="A54" s="23"/>
      <c r="B54" s="74">
        <v>38.04</v>
      </c>
      <c r="C54" s="27"/>
      <c r="D54" s="27" t="s">
        <v>112</v>
      </c>
      <c r="E54" s="80" t="s">
        <v>113</v>
      </c>
      <c r="F54" s="77">
        <v>1</v>
      </c>
      <c r="G54" s="58">
        <v>1332720000</v>
      </c>
      <c r="H54" s="32">
        <v>53.88</v>
      </c>
      <c r="I54" s="33">
        <v>1089026170</v>
      </c>
      <c r="J54" s="77">
        <v>1</v>
      </c>
      <c r="K54" s="49">
        <v>1147896000</v>
      </c>
      <c r="L54" s="35"/>
      <c r="M54" s="36"/>
      <c r="N54" s="36"/>
      <c r="O54" s="35"/>
      <c r="P54" s="37"/>
      <c r="Q54" s="36"/>
      <c r="R54" s="35"/>
      <c r="S54" s="36"/>
      <c r="T54" s="36"/>
      <c r="U54" s="35"/>
      <c r="V54" s="36"/>
      <c r="W54" s="38"/>
      <c r="X54" s="39"/>
      <c r="Y54" s="40"/>
      <c r="Z54" s="41"/>
      <c r="AA54" s="42"/>
      <c r="AB54" s="42"/>
      <c r="AC54" s="43"/>
      <c r="AD54" s="44"/>
      <c r="AE54" s="45"/>
      <c r="AF54" s="46"/>
      <c r="AG54" s="47"/>
    </row>
    <row r="55" spans="1:33" ht="81" x14ac:dyDescent="0.25">
      <c r="A55" s="23"/>
      <c r="B55" s="74">
        <v>38.049999999999997</v>
      </c>
      <c r="C55" s="27"/>
      <c r="D55" s="27" t="s">
        <v>114</v>
      </c>
      <c r="E55" s="80" t="s">
        <v>115</v>
      </c>
      <c r="F55" s="77">
        <v>1</v>
      </c>
      <c r="G55" s="58">
        <v>1648656000</v>
      </c>
      <c r="H55" s="32">
        <v>45.42</v>
      </c>
      <c r="I55" s="33">
        <v>1682171273</v>
      </c>
      <c r="J55" s="77">
        <v>1</v>
      </c>
      <c r="K55" s="49">
        <v>1457784000</v>
      </c>
      <c r="L55" s="35"/>
      <c r="M55" s="36"/>
      <c r="N55" s="36"/>
      <c r="O55" s="35"/>
      <c r="P55" s="37"/>
      <c r="Q55" s="36"/>
      <c r="R55" s="35"/>
      <c r="S55" s="36"/>
      <c r="T55" s="36"/>
      <c r="U55" s="35"/>
      <c r="V55" s="36"/>
      <c r="W55" s="38"/>
      <c r="X55" s="39"/>
      <c r="Y55" s="40"/>
      <c r="Z55" s="41"/>
      <c r="AA55" s="42"/>
      <c r="AB55" s="42"/>
      <c r="AC55" s="43"/>
      <c r="AD55" s="44"/>
      <c r="AE55" s="45"/>
      <c r="AF55" s="46"/>
      <c r="AG55" s="47"/>
    </row>
    <row r="56" spans="1:33" ht="81" x14ac:dyDescent="0.25">
      <c r="A56" s="23"/>
      <c r="B56" s="74">
        <v>38.06</v>
      </c>
      <c r="C56" s="27"/>
      <c r="D56" s="27" t="s">
        <v>116</v>
      </c>
      <c r="E56" s="80" t="s">
        <v>117</v>
      </c>
      <c r="F56" s="77">
        <v>1</v>
      </c>
      <c r="G56" s="58">
        <v>2016000000</v>
      </c>
      <c r="H56" s="32">
        <v>49.02</v>
      </c>
      <c r="I56" s="33">
        <v>1982715831</v>
      </c>
      <c r="J56" s="77">
        <v>1</v>
      </c>
      <c r="K56" s="49">
        <v>1817928000</v>
      </c>
      <c r="L56" s="35"/>
      <c r="M56" s="36"/>
      <c r="N56" s="36"/>
      <c r="O56" s="35"/>
      <c r="P56" s="37"/>
      <c r="Q56" s="36"/>
      <c r="R56" s="35"/>
      <c r="S56" s="36"/>
      <c r="T56" s="36"/>
      <c r="U56" s="35"/>
      <c r="V56" s="36"/>
      <c r="W56" s="38"/>
      <c r="X56" s="39"/>
      <c r="Y56" s="40"/>
      <c r="Z56" s="41"/>
      <c r="AA56" s="42"/>
      <c r="AB56" s="42"/>
      <c r="AC56" s="43"/>
      <c r="AD56" s="44"/>
      <c r="AE56" s="45"/>
      <c r="AF56" s="46"/>
      <c r="AG56" s="47"/>
    </row>
    <row r="57" spans="1:33" ht="81" x14ac:dyDescent="0.25">
      <c r="A57" s="23"/>
      <c r="B57" s="74">
        <v>38.07</v>
      </c>
      <c r="C57" s="27"/>
      <c r="D57" s="27" t="s">
        <v>118</v>
      </c>
      <c r="E57" s="80" t="s">
        <v>119</v>
      </c>
      <c r="F57" s="77">
        <v>1</v>
      </c>
      <c r="G57" s="58">
        <v>1828368000</v>
      </c>
      <c r="H57" s="32">
        <v>22.01</v>
      </c>
      <c r="I57" s="33">
        <v>1935074822</v>
      </c>
      <c r="J57" s="77">
        <v>1</v>
      </c>
      <c r="K57" s="49">
        <v>1634040000</v>
      </c>
      <c r="L57" s="35"/>
      <c r="M57" s="36"/>
      <c r="N57" s="36"/>
      <c r="O57" s="35"/>
      <c r="P57" s="37"/>
      <c r="Q57" s="36"/>
      <c r="R57" s="35"/>
      <c r="S57" s="36"/>
      <c r="T57" s="36"/>
      <c r="U57" s="35"/>
      <c r="V57" s="36"/>
      <c r="W57" s="38"/>
      <c r="X57" s="39"/>
      <c r="Y57" s="40"/>
      <c r="Z57" s="41"/>
      <c r="AA57" s="42"/>
      <c r="AB57" s="42"/>
      <c r="AC57" s="43"/>
      <c r="AD57" s="44"/>
      <c r="AE57" s="45"/>
      <c r="AF57" s="46"/>
      <c r="AG57" s="47"/>
    </row>
    <row r="58" spans="1:33" ht="81" x14ac:dyDescent="0.25">
      <c r="A58" s="23"/>
      <c r="B58" s="74">
        <v>38.08</v>
      </c>
      <c r="C58" s="27"/>
      <c r="D58" s="27" t="s">
        <v>120</v>
      </c>
      <c r="E58" s="80" t="s">
        <v>121</v>
      </c>
      <c r="F58" s="77">
        <v>1</v>
      </c>
      <c r="G58" s="58">
        <v>1784304000</v>
      </c>
      <c r="H58" s="32">
        <v>54.42</v>
      </c>
      <c r="I58" s="33">
        <v>1712700182</v>
      </c>
      <c r="J58" s="77">
        <v>1</v>
      </c>
      <c r="K58" s="49">
        <v>1590840000</v>
      </c>
      <c r="L58" s="35"/>
      <c r="M58" s="36"/>
      <c r="N58" s="36"/>
      <c r="O58" s="35"/>
      <c r="P58" s="37"/>
      <c r="Q58" s="36"/>
      <c r="R58" s="35"/>
      <c r="S58" s="36"/>
      <c r="T58" s="36"/>
      <c r="U58" s="35"/>
      <c r="V58" s="36"/>
      <c r="W58" s="38"/>
      <c r="X58" s="39"/>
      <c r="Y58" s="40"/>
      <c r="Z58" s="41"/>
      <c r="AA58" s="42"/>
      <c r="AB58" s="42"/>
      <c r="AC58" s="43"/>
      <c r="AD58" s="44"/>
      <c r="AE58" s="45"/>
      <c r="AF58" s="46"/>
      <c r="AG58" s="47"/>
    </row>
    <row r="59" spans="1:33" ht="81" x14ac:dyDescent="0.25">
      <c r="A59" s="23"/>
      <c r="B59" s="74">
        <v>38.090000000000003</v>
      </c>
      <c r="C59" s="27"/>
      <c r="D59" s="27" t="s">
        <v>122</v>
      </c>
      <c r="E59" s="80" t="s">
        <v>123</v>
      </c>
      <c r="F59" s="77">
        <v>1</v>
      </c>
      <c r="G59" s="58">
        <v>1653048000</v>
      </c>
      <c r="H59" s="32">
        <v>47.21</v>
      </c>
      <c r="I59" s="33">
        <v>1636318270</v>
      </c>
      <c r="J59" s="77">
        <v>1</v>
      </c>
      <c r="K59" s="49">
        <v>1462104000</v>
      </c>
      <c r="L59" s="35"/>
      <c r="M59" s="36"/>
      <c r="N59" s="36"/>
      <c r="O59" s="35"/>
      <c r="P59" s="37"/>
      <c r="Q59" s="36"/>
      <c r="R59" s="35"/>
      <c r="S59" s="36"/>
      <c r="T59" s="36"/>
      <c r="U59" s="35"/>
      <c r="V59" s="36"/>
      <c r="W59" s="38"/>
      <c r="X59" s="39"/>
      <c r="Y59" s="40"/>
      <c r="Z59" s="41"/>
      <c r="AA59" s="42"/>
      <c r="AB59" s="42"/>
      <c r="AC59" s="43"/>
      <c r="AD59" s="44"/>
      <c r="AE59" s="45"/>
      <c r="AF59" s="46"/>
      <c r="AG59" s="47"/>
    </row>
    <row r="60" spans="1:33" ht="81" x14ac:dyDescent="0.25">
      <c r="A60" s="23"/>
      <c r="B60" s="121" t="s">
        <v>124</v>
      </c>
      <c r="C60" s="27"/>
      <c r="D60" s="27" t="s">
        <v>125</v>
      </c>
      <c r="E60" s="80" t="s">
        <v>126</v>
      </c>
      <c r="F60" s="77">
        <v>1</v>
      </c>
      <c r="G60" s="58">
        <v>1530000000</v>
      </c>
      <c r="H60" s="32">
        <v>31.73</v>
      </c>
      <c r="I60" s="33">
        <v>1445467444</v>
      </c>
      <c r="J60" s="77">
        <v>1</v>
      </c>
      <c r="K60" s="49">
        <v>1341360000</v>
      </c>
      <c r="L60" s="35"/>
      <c r="M60" s="36"/>
      <c r="N60" s="36"/>
      <c r="O60" s="35"/>
      <c r="P60" s="37"/>
      <c r="Q60" s="36"/>
      <c r="R60" s="35"/>
      <c r="S60" s="36"/>
      <c r="T60" s="36"/>
      <c r="U60" s="35"/>
      <c r="V60" s="36"/>
      <c r="W60" s="38"/>
      <c r="X60" s="39"/>
      <c r="Y60" s="40"/>
      <c r="Z60" s="41"/>
      <c r="AA60" s="42"/>
      <c r="AB60" s="42"/>
      <c r="AC60" s="43"/>
      <c r="AD60" s="44"/>
      <c r="AE60" s="45"/>
      <c r="AF60" s="46"/>
      <c r="AG60" s="47"/>
    </row>
    <row r="61" spans="1:33" ht="81" x14ac:dyDescent="0.25">
      <c r="A61" s="23"/>
      <c r="B61" s="74">
        <v>38.11</v>
      </c>
      <c r="C61" s="27"/>
      <c r="D61" s="27" t="s">
        <v>127</v>
      </c>
      <c r="E61" s="80" t="s">
        <v>128</v>
      </c>
      <c r="F61" s="77">
        <v>1</v>
      </c>
      <c r="G61" s="58">
        <v>1745496000</v>
      </c>
      <c r="H61" s="32">
        <v>31.22</v>
      </c>
      <c r="I61" s="33">
        <v>1892420743</v>
      </c>
      <c r="J61" s="77">
        <v>1</v>
      </c>
      <c r="K61" s="49">
        <v>1552680000</v>
      </c>
      <c r="L61" s="35"/>
      <c r="M61" s="36"/>
      <c r="N61" s="36"/>
      <c r="O61" s="35"/>
      <c r="P61" s="37"/>
      <c r="Q61" s="36"/>
      <c r="R61" s="35"/>
      <c r="S61" s="36"/>
      <c r="T61" s="36"/>
      <c r="U61" s="35"/>
      <c r="V61" s="36"/>
      <c r="W61" s="38"/>
      <c r="X61" s="39"/>
      <c r="Y61" s="40"/>
      <c r="Z61" s="41"/>
      <c r="AA61" s="42"/>
      <c r="AB61" s="42"/>
      <c r="AC61" s="43"/>
      <c r="AD61" s="44"/>
      <c r="AE61" s="45"/>
      <c r="AF61" s="46"/>
      <c r="AG61" s="47"/>
    </row>
    <row r="62" spans="1:33" ht="67.5" x14ac:dyDescent="0.25">
      <c r="A62" s="23"/>
      <c r="B62" s="74">
        <v>38.119999999999997</v>
      </c>
      <c r="C62" s="27"/>
      <c r="D62" s="27" t="s">
        <v>129</v>
      </c>
      <c r="E62" s="80" t="s">
        <v>130</v>
      </c>
      <c r="F62" s="77">
        <v>1</v>
      </c>
      <c r="G62" s="58">
        <v>991008000</v>
      </c>
      <c r="H62" s="32">
        <v>48.9</v>
      </c>
      <c r="I62" s="33">
        <v>932259822</v>
      </c>
      <c r="J62" s="77">
        <v>1</v>
      </c>
      <c r="K62" s="49">
        <v>812736000</v>
      </c>
      <c r="L62" s="35"/>
      <c r="M62" s="36"/>
      <c r="N62" s="36"/>
      <c r="O62" s="35"/>
      <c r="P62" s="37"/>
      <c r="Q62" s="36"/>
      <c r="R62" s="35"/>
      <c r="S62" s="36"/>
      <c r="T62" s="36"/>
      <c r="U62" s="35"/>
      <c r="V62" s="36"/>
      <c r="W62" s="38"/>
      <c r="X62" s="39"/>
      <c r="Y62" s="40"/>
      <c r="Z62" s="41"/>
      <c r="AA62" s="42"/>
      <c r="AB62" s="42"/>
      <c r="AC62" s="43"/>
      <c r="AD62" s="44"/>
      <c r="AE62" s="45"/>
      <c r="AF62" s="46"/>
      <c r="AG62" s="47"/>
    </row>
    <row r="63" spans="1:33" ht="81" x14ac:dyDescent="0.25">
      <c r="A63" s="23"/>
      <c r="B63" s="74">
        <v>38.130000000000003</v>
      </c>
      <c r="C63" s="27"/>
      <c r="D63" s="27" t="s">
        <v>131</v>
      </c>
      <c r="E63" s="80" t="s">
        <v>132</v>
      </c>
      <c r="F63" s="77">
        <v>1</v>
      </c>
      <c r="G63" s="58">
        <v>1093104000</v>
      </c>
      <c r="H63" s="32">
        <v>64.900000000000006</v>
      </c>
      <c r="I63" s="33">
        <v>1053818287</v>
      </c>
      <c r="J63" s="77">
        <v>1</v>
      </c>
      <c r="K63" s="49">
        <v>912744000</v>
      </c>
      <c r="L63" s="35"/>
      <c r="M63" s="36"/>
      <c r="N63" s="36"/>
      <c r="O63" s="35"/>
      <c r="P63" s="37"/>
      <c r="Q63" s="36"/>
      <c r="R63" s="35"/>
      <c r="S63" s="36"/>
      <c r="T63" s="36"/>
      <c r="U63" s="35"/>
      <c r="V63" s="36"/>
      <c r="W63" s="38"/>
      <c r="X63" s="39"/>
      <c r="Y63" s="40"/>
      <c r="Z63" s="41"/>
      <c r="AA63" s="42"/>
      <c r="AB63" s="42"/>
      <c r="AC63" s="43"/>
      <c r="AD63" s="44"/>
      <c r="AE63" s="45"/>
      <c r="AF63" s="46"/>
      <c r="AG63" s="47"/>
    </row>
    <row r="64" spans="1:33" ht="81" x14ac:dyDescent="0.25">
      <c r="A64" s="23"/>
      <c r="B64" s="74">
        <v>38.14</v>
      </c>
      <c r="C64" s="27"/>
      <c r="D64" s="27" t="s">
        <v>133</v>
      </c>
      <c r="E64" s="80" t="s">
        <v>134</v>
      </c>
      <c r="F64" s="77">
        <v>1</v>
      </c>
      <c r="G64" s="58">
        <v>920232000</v>
      </c>
      <c r="H64" s="32">
        <v>22.76</v>
      </c>
      <c r="I64" s="33">
        <v>832270790</v>
      </c>
      <c r="J64" s="77">
        <v>1</v>
      </c>
      <c r="K64" s="49">
        <v>743472000</v>
      </c>
      <c r="L64" s="35"/>
      <c r="M64" s="36"/>
      <c r="N64" s="36"/>
      <c r="O64" s="35"/>
      <c r="P64" s="37"/>
      <c r="Q64" s="36"/>
      <c r="R64" s="35"/>
      <c r="S64" s="36"/>
      <c r="T64" s="36"/>
      <c r="U64" s="35"/>
      <c r="V64" s="36"/>
      <c r="W64" s="38"/>
      <c r="X64" s="39"/>
      <c r="Y64" s="40"/>
      <c r="Z64" s="41"/>
      <c r="AA64" s="42"/>
      <c r="AB64" s="42"/>
      <c r="AC64" s="43"/>
      <c r="AD64" s="44"/>
      <c r="AE64" s="45"/>
      <c r="AF64" s="46"/>
      <c r="AG64" s="47"/>
    </row>
    <row r="65" spans="1:34" ht="81" x14ac:dyDescent="0.25">
      <c r="A65" s="23"/>
      <c r="B65" s="74">
        <v>38.15</v>
      </c>
      <c r="C65" s="27"/>
      <c r="D65" s="27" t="s">
        <v>135</v>
      </c>
      <c r="E65" s="80" t="s">
        <v>136</v>
      </c>
      <c r="F65" s="30">
        <v>25</v>
      </c>
      <c r="G65" s="33">
        <v>0</v>
      </c>
      <c r="H65" s="122" t="s">
        <v>137</v>
      </c>
      <c r="I65" s="33">
        <v>0</v>
      </c>
      <c r="J65" s="59">
        <v>20</v>
      </c>
      <c r="K65" s="49">
        <v>200000000</v>
      </c>
      <c r="L65" s="35"/>
      <c r="M65" s="36"/>
      <c r="N65" s="36"/>
      <c r="O65" s="35"/>
      <c r="P65" s="37"/>
      <c r="Q65" s="36"/>
      <c r="R65" s="35"/>
      <c r="S65" s="36"/>
      <c r="T65" s="36"/>
      <c r="U65" s="35"/>
      <c r="V65" s="36"/>
      <c r="W65" s="38"/>
      <c r="X65" s="39"/>
      <c r="Y65" s="40"/>
      <c r="Z65" s="41"/>
      <c r="AA65" s="42"/>
      <c r="AB65" s="42"/>
      <c r="AC65" s="43"/>
      <c r="AD65" s="44"/>
      <c r="AE65" s="45"/>
      <c r="AF65" s="46"/>
      <c r="AG65" s="47"/>
    </row>
    <row r="66" spans="1:34" ht="51" x14ac:dyDescent="0.25">
      <c r="A66" s="23"/>
      <c r="B66" s="74">
        <v>38.17</v>
      </c>
      <c r="C66" s="27"/>
      <c r="D66" s="27" t="s">
        <v>138</v>
      </c>
      <c r="E66" s="123" t="s">
        <v>139</v>
      </c>
      <c r="F66" s="77">
        <v>1</v>
      </c>
      <c r="G66" s="33">
        <v>0</v>
      </c>
      <c r="H66" s="32">
        <v>62.96</v>
      </c>
      <c r="I66" s="33">
        <v>1310640301</v>
      </c>
      <c r="J66" s="77">
        <v>1</v>
      </c>
      <c r="K66" s="49">
        <v>474000000</v>
      </c>
      <c r="L66" s="35"/>
      <c r="M66" s="36"/>
      <c r="N66" s="36"/>
      <c r="O66" s="35"/>
      <c r="P66" s="37"/>
      <c r="Q66" s="36"/>
      <c r="R66" s="35"/>
      <c r="S66" s="36"/>
      <c r="T66" s="36"/>
      <c r="U66" s="35"/>
      <c r="V66" s="36"/>
      <c r="W66" s="38"/>
      <c r="X66" s="39"/>
      <c r="Y66" s="40"/>
      <c r="Z66" s="41"/>
      <c r="AA66" s="42"/>
      <c r="AB66" s="42"/>
      <c r="AC66" s="43"/>
      <c r="AD66" s="44"/>
      <c r="AE66" s="45"/>
      <c r="AF66" s="46"/>
      <c r="AG66" s="47"/>
    </row>
    <row r="67" spans="1:34" x14ac:dyDescent="0.25">
      <c r="A67" s="23"/>
      <c r="B67" s="74"/>
      <c r="C67" s="27"/>
      <c r="D67" s="27"/>
      <c r="E67" s="123"/>
      <c r="F67" s="77"/>
      <c r="G67" s="33"/>
      <c r="H67" s="32"/>
      <c r="I67" s="33"/>
      <c r="J67" s="77"/>
      <c r="K67" s="49"/>
      <c r="L67" s="35"/>
      <c r="M67" s="36"/>
      <c r="N67" s="36"/>
      <c r="O67" s="35"/>
      <c r="P67" s="37"/>
      <c r="Q67" s="36"/>
      <c r="R67" s="35"/>
      <c r="S67" s="36"/>
      <c r="T67" s="36"/>
      <c r="U67" s="35"/>
      <c r="V67" s="36"/>
      <c r="W67" s="38"/>
      <c r="X67" s="268" t="s">
        <v>98</v>
      </c>
      <c r="Y67" s="269"/>
      <c r="Z67" s="41"/>
      <c r="AA67" s="42"/>
      <c r="AB67" s="42"/>
      <c r="AC67" s="43"/>
      <c r="AD67" s="44"/>
      <c r="AE67" s="45"/>
      <c r="AF67" s="46"/>
      <c r="AG67" s="47"/>
    </row>
    <row r="68" spans="1:34" x14ac:dyDescent="0.25">
      <c r="A68" s="23"/>
      <c r="B68" s="74"/>
      <c r="C68" s="27"/>
      <c r="D68" s="27"/>
      <c r="E68" s="123"/>
      <c r="F68" s="77"/>
      <c r="G68" s="33"/>
      <c r="H68" s="32"/>
      <c r="I68" s="33"/>
      <c r="J68" s="77"/>
      <c r="K68" s="49"/>
      <c r="L68" s="35"/>
      <c r="M68" s="36"/>
      <c r="N68" s="36"/>
      <c r="O68" s="35"/>
      <c r="P68" s="37"/>
      <c r="Q68" s="36"/>
      <c r="R68" s="35"/>
      <c r="S68" s="36"/>
      <c r="T68" s="36"/>
      <c r="U68" s="35"/>
      <c r="V68" s="36"/>
      <c r="W68" s="38"/>
      <c r="X68" s="268" t="s">
        <v>99</v>
      </c>
      <c r="Y68" s="269"/>
      <c r="Z68" s="41"/>
      <c r="AA68" s="42"/>
      <c r="AB68" s="42"/>
      <c r="AC68" s="43"/>
      <c r="AD68" s="44"/>
      <c r="AE68" s="45"/>
      <c r="AF68" s="46"/>
      <c r="AG68" s="47"/>
    </row>
    <row r="69" spans="1:34" ht="71.25" x14ac:dyDescent="0.25">
      <c r="A69" s="23"/>
      <c r="B69" s="74">
        <v>39</v>
      </c>
      <c r="C69" s="27"/>
      <c r="D69" s="72" t="s">
        <v>140</v>
      </c>
      <c r="E69" s="27" t="s">
        <v>141</v>
      </c>
      <c r="F69" s="124">
        <f>92.31</f>
        <v>92.31</v>
      </c>
      <c r="G69" s="125">
        <v>5870000000</v>
      </c>
      <c r="H69" s="32">
        <v>61.54</v>
      </c>
      <c r="I69" s="33"/>
      <c r="J69" s="124">
        <f>10/13*100</f>
        <v>76.923076923076934</v>
      </c>
      <c r="K69" s="73">
        <v>6350000000</v>
      </c>
      <c r="L69" s="35"/>
      <c r="M69" s="36"/>
      <c r="N69" s="36"/>
      <c r="O69" s="35"/>
      <c r="P69" s="37"/>
      <c r="Q69" s="36"/>
      <c r="R69" s="35"/>
      <c r="S69" s="36"/>
      <c r="T69" s="36"/>
      <c r="U69" s="35"/>
      <c r="V69" s="36"/>
      <c r="W69" s="38"/>
      <c r="X69" s="39"/>
      <c r="Y69" s="40"/>
      <c r="Z69" s="41"/>
      <c r="AA69" s="42"/>
      <c r="AB69" s="42"/>
      <c r="AC69" s="43"/>
      <c r="AD69" s="44"/>
      <c r="AE69" s="45"/>
      <c r="AF69" s="46"/>
      <c r="AG69" s="47"/>
    </row>
    <row r="70" spans="1:34" ht="67.5" x14ac:dyDescent="0.25">
      <c r="A70" s="23"/>
      <c r="B70" s="66">
        <v>39.01</v>
      </c>
      <c r="C70" s="27"/>
      <c r="D70" s="126" t="s">
        <v>142</v>
      </c>
      <c r="E70" s="27" t="s">
        <v>143</v>
      </c>
      <c r="F70" s="124" t="s">
        <v>144</v>
      </c>
      <c r="G70" s="58">
        <v>500000000</v>
      </c>
      <c r="H70" s="32">
        <v>2</v>
      </c>
      <c r="I70" s="33">
        <v>1080011647</v>
      </c>
      <c r="J70" s="124">
        <v>2</v>
      </c>
      <c r="K70" s="58">
        <v>275310800</v>
      </c>
      <c r="L70" s="35"/>
      <c r="M70" s="36"/>
      <c r="N70" s="36"/>
      <c r="O70" s="35"/>
      <c r="P70" s="37"/>
      <c r="Q70" s="36"/>
      <c r="R70" s="35"/>
      <c r="S70" s="36"/>
      <c r="T70" s="36"/>
      <c r="U70" s="35"/>
      <c r="V70" s="36"/>
      <c r="W70" s="38"/>
      <c r="X70" s="39"/>
      <c r="Y70" s="40"/>
      <c r="Z70" s="41"/>
      <c r="AA70" s="42"/>
      <c r="AB70" s="42"/>
      <c r="AC70" s="43"/>
      <c r="AD70" s="44"/>
      <c r="AE70" s="45"/>
      <c r="AF70" s="46"/>
      <c r="AG70" s="47"/>
    </row>
    <row r="71" spans="1:34" ht="40.5" x14ac:dyDescent="0.25">
      <c r="A71" s="23"/>
      <c r="B71" s="66">
        <v>39.020000000000003</v>
      </c>
      <c r="C71" s="27"/>
      <c r="D71" s="27" t="s">
        <v>145</v>
      </c>
      <c r="E71" s="62" t="s">
        <v>146</v>
      </c>
      <c r="F71" s="64">
        <v>1</v>
      </c>
      <c r="G71" s="70">
        <v>285000000</v>
      </c>
      <c r="H71" s="32">
        <v>100</v>
      </c>
      <c r="I71" s="33">
        <v>84685800</v>
      </c>
      <c r="J71" s="64">
        <v>1</v>
      </c>
      <c r="K71" s="58">
        <v>294030000</v>
      </c>
      <c r="L71" s="35"/>
      <c r="M71" s="36"/>
      <c r="N71" s="36"/>
      <c r="O71" s="35"/>
      <c r="P71" s="37"/>
      <c r="Q71" s="36"/>
      <c r="R71" s="35"/>
      <c r="S71" s="36"/>
      <c r="T71" s="36"/>
      <c r="U71" s="35"/>
      <c r="V71" s="36"/>
      <c r="W71" s="38"/>
      <c r="X71" s="39"/>
      <c r="Y71" s="40"/>
      <c r="Z71" s="41"/>
      <c r="AA71" s="42"/>
      <c r="AB71" s="42"/>
      <c r="AC71" s="43"/>
      <c r="AD71" s="44"/>
      <c r="AE71" s="45"/>
      <c r="AF71" s="46"/>
      <c r="AG71" s="47"/>
    </row>
    <row r="72" spans="1:34" ht="27" x14ac:dyDescent="0.25">
      <c r="A72" s="23"/>
      <c r="B72" s="66">
        <v>39.03</v>
      </c>
      <c r="C72" s="27"/>
      <c r="D72" s="126" t="s">
        <v>147</v>
      </c>
      <c r="E72" s="27" t="s">
        <v>148</v>
      </c>
      <c r="F72" s="124" t="s">
        <v>144</v>
      </c>
      <c r="G72" s="52">
        <v>860000000</v>
      </c>
      <c r="H72" s="32">
        <v>3</v>
      </c>
      <c r="I72" s="33">
        <v>0</v>
      </c>
      <c r="J72" s="127">
        <v>3</v>
      </c>
      <c r="K72" s="58">
        <v>1346544000</v>
      </c>
      <c r="L72" s="35"/>
      <c r="M72" s="36"/>
      <c r="N72" s="36"/>
      <c r="O72" s="35"/>
      <c r="P72" s="37"/>
      <c r="Q72" s="36"/>
      <c r="R72" s="35"/>
      <c r="S72" s="36"/>
      <c r="T72" s="36"/>
      <c r="U72" s="35"/>
      <c r="V72" s="36"/>
      <c r="W72" s="38"/>
      <c r="X72" s="39"/>
      <c r="Y72" s="40"/>
      <c r="Z72" s="41"/>
      <c r="AA72" s="42"/>
      <c r="AB72" s="42"/>
      <c r="AC72" s="43"/>
      <c r="AD72" s="44"/>
      <c r="AE72" s="45"/>
      <c r="AF72" s="46"/>
      <c r="AG72" s="47"/>
    </row>
    <row r="73" spans="1:34" ht="27" x14ac:dyDescent="0.25">
      <c r="A73" s="23"/>
      <c r="B73" s="66"/>
      <c r="C73" s="27"/>
      <c r="D73" s="126"/>
      <c r="E73" s="62" t="s">
        <v>149</v>
      </c>
      <c r="F73" s="124" t="s">
        <v>144</v>
      </c>
      <c r="G73" s="33"/>
      <c r="H73" s="32">
        <v>0</v>
      </c>
      <c r="I73" s="33"/>
      <c r="J73" s="27">
        <v>3</v>
      </c>
      <c r="K73" s="58"/>
      <c r="L73" s="35"/>
      <c r="M73" s="36"/>
      <c r="N73" s="36"/>
      <c r="O73" s="35"/>
      <c r="P73" s="37"/>
      <c r="Q73" s="36"/>
      <c r="R73" s="35"/>
      <c r="S73" s="36"/>
      <c r="T73" s="36"/>
      <c r="U73" s="35"/>
      <c r="V73" s="36"/>
      <c r="W73" s="38"/>
      <c r="X73" s="39"/>
      <c r="Y73" s="40"/>
      <c r="Z73" s="41"/>
      <c r="AA73" s="42"/>
      <c r="AB73" s="42"/>
      <c r="AC73" s="43"/>
      <c r="AD73" s="44"/>
      <c r="AE73" s="45"/>
      <c r="AF73" s="46"/>
      <c r="AG73" s="47"/>
    </row>
    <row r="74" spans="1:34" ht="67.5" x14ac:dyDescent="0.25">
      <c r="A74" s="23"/>
      <c r="B74" s="66">
        <v>39.04</v>
      </c>
      <c r="C74" s="27"/>
      <c r="D74" s="126" t="s">
        <v>150</v>
      </c>
      <c r="E74" s="62" t="s">
        <v>151</v>
      </c>
      <c r="F74" s="128">
        <f>130/130*100</f>
        <v>100</v>
      </c>
      <c r="G74" s="58">
        <v>2200000000</v>
      </c>
      <c r="H74" s="32">
        <v>96.46</v>
      </c>
      <c r="I74" s="33">
        <v>2669933729</v>
      </c>
      <c r="J74" s="128">
        <f>130/130*100</f>
        <v>100</v>
      </c>
      <c r="K74" s="58">
        <v>3375170000</v>
      </c>
      <c r="L74" s="35"/>
      <c r="M74" s="36"/>
      <c r="N74" s="36"/>
      <c r="O74" s="35"/>
      <c r="P74" s="37"/>
      <c r="Q74" s="36"/>
      <c r="R74" s="35"/>
      <c r="S74" s="36"/>
      <c r="T74" s="36"/>
      <c r="U74" s="35"/>
      <c r="V74" s="36"/>
      <c r="W74" s="38"/>
      <c r="X74" s="39"/>
      <c r="Y74" s="40"/>
      <c r="Z74" s="41"/>
      <c r="AA74" s="42"/>
      <c r="AB74" s="42"/>
      <c r="AC74" s="43"/>
      <c r="AD74" s="44"/>
      <c r="AE74" s="45"/>
      <c r="AF74" s="46"/>
      <c r="AG74" s="47"/>
    </row>
    <row r="75" spans="1:34" ht="54" x14ac:dyDescent="0.25">
      <c r="A75" s="23"/>
      <c r="B75" s="66"/>
      <c r="C75" s="27"/>
      <c r="D75" s="126"/>
      <c r="E75" s="62" t="s">
        <v>152</v>
      </c>
      <c r="F75" s="77">
        <v>1</v>
      </c>
      <c r="G75" s="58"/>
      <c r="H75" s="32">
        <v>100</v>
      </c>
      <c r="I75" s="33"/>
      <c r="J75" s="77">
        <v>1</v>
      </c>
      <c r="K75" s="58"/>
      <c r="L75" s="35"/>
      <c r="M75" s="36"/>
      <c r="N75" s="36"/>
      <c r="O75" s="35"/>
      <c r="P75" s="37"/>
      <c r="Q75" s="36"/>
      <c r="R75" s="35"/>
      <c r="S75" s="36"/>
      <c r="T75" s="36"/>
      <c r="U75" s="35"/>
      <c r="V75" s="36"/>
      <c r="W75" s="38"/>
      <c r="X75" s="39"/>
      <c r="Y75" s="40"/>
      <c r="Z75" s="41"/>
      <c r="AA75" s="42"/>
      <c r="AB75" s="42"/>
      <c r="AC75" s="43"/>
      <c r="AD75" s="44"/>
      <c r="AE75" s="45"/>
      <c r="AF75" s="46"/>
      <c r="AG75" s="47"/>
    </row>
    <row r="76" spans="1:34" ht="81" x14ac:dyDescent="0.25">
      <c r="A76" s="23"/>
      <c r="B76" s="129">
        <v>39.049999999999997</v>
      </c>
      <c r="C76" s="27"/>
      <c r="D76" s="126" t="s">
        <v>153</v>
      </c>
      <c r="E76" s="62" t="s">
        <v>154</v>
      </c>
      <c r="F76" s="130" t="s">
        <v>155</v>
      </c>
      <c r="G76" s="58">
        <v>852000000</v>
      </c>
      <c r="H76" s="32">
        <v>8</v>
      </c>
      <c r="I76" s="33">
        <v>5913658180</v>
      </c>
      <c r="J76" s="59">
        <v>7</v>
      </c>
      <c r="K76" s="58">
        <v>4985339000</v>
      </c>
      <c r="L76" s="35"/>
      <c r="M76" s="36"/>
      <c r="N76" s="36"/>
      <c r="O76" s="35"/>
      <c r="P76" s="37"/>
      <c r="Q76" s="36"/>
      <c r="R76" s="35"/>
      <c r="S76" s="36"/>
      <c r="T76" s="36"/>
      <c r="U76" s="35"/>
      <c r="V76" s="36"/>
      <c r="W76" s="38"/>
      <c r="X76" s="39"/>
      <c r="Y76" s="40"/>
      <c r="Z76" s="41"/>
      <c r="AA76" s="42"/>
      <c r="AB76" s="42"/>
      <c r="AC76" s="43"/>
      <c r="AD76" s="44"/>
      <c r="AE76" s="45"/>
      <c r="AF76" s="46"/>
      <c r="AG76" s="47"/>
    </row>
    <row r="77" spans="1:34" ht="81" x14ac:dyDescent="0.25">
      <c r="A77" s="23"/>
      <c r="B77" s="129"/>
      <c r="C77" s="27"/>
      <c r="D77" s="126"/>
      <c r="E77" s="62" t="s">
        <v>156</v>
      </c>
      <c r="F77" s="130" t="s">
        <v>157</v>
      </c>
      <c r="G77" s="131"/>
      <c r="H77" s="32">
        <v>3</v>
      </c>
      <c r="I77" s="33"/>
      <c r="J77" s="59"/>
      <c r="K77" s="58"/>
      <c r="L77" s="35"/>
      <c r="M77" s="36"/>
      <c r="N77" s="36"/>
      <c r="O77" s="35"/>
      <c r="P77" s="37"/>
      <c r="Q77" s="36"/>
      <c r="R77" s="35"/>
      <c r="S77" s="36"/>
      <c r="T77" s="36"/>
      <c r="U77" s="35"/>
      <c r="V77" s="36"/>
      <c r="W77" s="38"/>
      <c r="X77" s="39"/>
      <c r="Y77" s="40"/>
      <c r="Z77" s="41"/>
      <c r="AA77" s="42"/>
      <c r="AB77" s="42"/>
      <c r="AC77" s="43"/>
      <c r="AD77" s="44"/>
      <c r="AE77" s="45"/>
      <c r="AF77" s="46"/>
      <c r="AG77" s="47"/>
    </row>
    <row r="78" spans="1:34" ht="54" x14ac:dyDescent="0.25">
      <c r="A78" s="23"/>
      <c r="B78" s="66">
        <v>39.06</v>
      </c>
      <c r="C78" s="27"/>
      <c r="D78" s="126" t="s">
        <v>158</v>
      </c>
      <c r="E78" s="62" t="s">
        <v>159</v>
      </c>
      <c r="F78" s="77">
        <v>1</v>
      </c>
      <c r="G78" s="58">
        <v>775000000</v>
      </c>
      <c r="H78" s="32">
        <v>100</v>
      </c>
      <c r="I78" s="33">
        <v>788308748</v>
      </c>
      <c r="J78" s="59">
        <v>100</v>
      </c>
      <c r="K78" s="58">
        <v>1117067000</v>
      </c>
      <c r="L78" s="35"/>
      <c r="M78" s="36"/>
      <c r="N78" s="36"/>
      <c r="O78" s="35"/>
      <c r="P78" s="37"/>
      <c r="Q78" s="36"/>
      <c r="R78" s="35"/>
      <c r="S78" s="36"/>
      <c r="T78" s="36"/>
      <c r="U78" s="35"/>
      <c r="V78" s="36"/>
      <c r="W78" s="38"/>
      <c r="X78" s="39"/>
      <c r="Y78" s="40"/>
      <c r="Z78" s="41"/>
      <c r="AA78" s="42"/>
      <c r="AB78" s="42"/>
      <c r="AC78" s="43"/>
      <c r="AD78" s="44"/>
      <c r="AE78" s="45"/>
      <c r="AF78" s="46"/>
      <c r="AG78" s="47"/>
    </row>
    <row r="79" spans="1:34" ht="67.5" x14ac:dyDescent="0.25">
      <c r="A79" s="132"/>
      <c r="B79" s="66">
        <v>39.07</v>
      </c>
      <c r="C79" s="66"/>
      <c r="D79" s="126" t="s">
        <v>160</v>
      </c>
      <c r="E79" s="62" t="s">
        <v>161</v>
      </c>
      <c r="F79" s="64">
        <v>1</v>
      </c>
      <c r="G79" s="58">
        <v>398000000</v>
      </c>
      <c r="H79" s="32">
        <v>76.92</v>
      </c>
      <c r="I79" s="33">
        <v>127145750</v>
      </c>
      <c r="J79" s="59">
        <v>85</v>
      </c>
      <c r="K79" s="58">
        <v>151537000</v>
      </c>
      <c r="L79" s="35"/>
      <c r="M79" s="36"/>
      <c r="N79" s="36"/>
      <c r="O79" s="35"/>
      <c r="P79" s="37"/>
      <c r="Q79" s="36"/>
      <c r="R79" s="35"/>
      <c r="S79" s="36"/>
      <c r="T79" s="36"/>
      <c r="U79" s="35"/>
      <c r="V79" s="36"/>
      <c r="W79" s="38"/>
      <c r="X79" s="39"/>
      <c r="Y79" s="40"/>
      <c r="Z79" s="41"/>
      <c r="AA79" s="42"/>
      <c r="AB79" s="42"/>
      <c r="AC79" s="43"/>
      <c r="AD79" s="44"/>
      <c r="AE79" s="45"/>
      <c r="AF79" s="46"/>
      <c r="AG79" s="47"/>
    </row>
    <row r="80" spans="1:34" x14ac:dyDescent="0.3">
      <c r="A80" s="133"/>
      <c r="B80" s="66"/>
      <c r="C80" s="66"/>
      <c r="D80" s="126"/>
      <c r="E80" s="126"/>
      <c r="F80" s="27"/>
      <c r="G80" s="124"/>
      <c r="H80" s="33"/>
      <c r="I80" s="32"/>
      <c r="J80" s="33"/>
      <c r="K80" s="124"/>
      <c r="L80" s="58"/>
      <c r="M80" s="35"/>
      <c r="N80" s="36"/>
      <c r="O80" s="36"/>
      <c r="P80" s="35"/>
      <c r="Q80" s="37"/>
      <c r="R80" s="36"/>
      <c r="S80" s="35"/>
      <c r="T80" s="36"/>
      <c r="U80" s="36"/>
      <c r="V80" s="35"/>
      <c r="W80" s="36"/>
      <c r="X80" s="268" t="s">
        <v>98</v>
      </c>
      <c r="Y80" s="269"/>
      <c r="Z80" s="40"/>
      <c r="AA80" s="41"/>
      <c r="AB80" s="42"/>
      <c r="AC80" s="42"/>
      <c r="AD80" s="43"/>
      <c r="AE80" s="44"/>
      <c r="AF80" s="45"/>
      <c r="AG80" s="46"/>
      <c r="AH80" s="47"/>
    </row>
    <row r="81" spans="1:34" x14ac:dyDescent="0.25">
      <c r="B81" s="23"/>
      <c r="C81" s="74"/>
      <c r="D81" s="27"/>
      <c r="E81" s="27"/>
      <c r="F81" s="27"/>
      <c r="G81" s="124"/>
      <c r="H81" s="33"/>
      <c r="I81" s="32"/>
      <c r="J81" s="33"/>
      <c r="K81" s="124"/>
      <c r="L81" s="58"/>
      <c r="M81" s="35"/>
      <c r="N81" s="36"/>
      <c r="O81" s="36"/>
      <c r="P81" s="35"/>
      <c r="Q81" s="37"/>
      <c r="R81" s="36"/>
      <c r="S81" s="35"/>
      <c r="T81" s="36"/>
      <c r="U81" s="36"/>
      <c r="V81" s="35"/>
      <c r="W81" s="36"/>
      <c r="X81" s="268" t="s">
        <v>99</v>
      </c>
      <c r="Y81" s="269"/>
      <c r="Z81" s="40"/>
      <c r="AA81" s="41"/>
      <c r="AB81" s="42"/>
      <c r="AC81" s="42"/>
      <c r="AD81" s="43"/>
      <c r="AE81" s="44"/>
      <c r="AF81" s="45"/>
      <c r="AG81" s="46"/>
      <c r="AH81" s="47"/>
    </row>
    <row r="82" spans="1:34" x14ac:dyDescent="0.25">
      <c r="A82" s="23"/>
      <c r="B82" s="74"/>
      <c r="C82" s="27"/>
      <c r="D82" s="27"/>
      <c r="E82" s="27"/>
      <c r="F82" s="124"/>
      <c r="G82" s="33"/>
      <c r="H82" s="32"/>
      <c r="I82" s="33"/>
      <c r="J82" s="124"/>
      <c r="K82" s="58"/>
      <c r="L82" s="35"/>
      <c r="M82" s="36"/>
      <c r="N82" s="36"/>
      <c r="O82" s="35"/>
      <c r="P82" s="37"/>
      <c r="Q82" s="36"/>
      <c r="R82" s="35"/>
      <c r="S82" s="36"/>
      <c r="T82" s="36"/>
      <c r="U82" s="35"/>
      <c r="V82" s="36"/>
      <c r="W82" s="38"/>
      <c r="X82" s="39"/>
      <c r="Y82" s="40"/>
      <c r="Z82" s="41"/>
      <c r="AA82" s="42"/>
      <c r="AB82" s="42"/>
      <c r="AC82" s="43"/>
      <c r="AD82" s="44"/>
      <c r="AE82" s="45"/>
      <c r="AF82" s="46"/>
      <c r="AG82" s="47"/>
    </row>
    <row r="83" spans="1:34" ht="42.75" x14ac:dyDescent="0.25">
      <c r="A83" s="23"/>
      <c r="B83" s="74"/>
      <c r="C83" s="27"/>
      <c r="D83" s="134" t="s">
        <v>162</v>
      </c>
      <c r="E83" s="27" t="s">
        <v>163</v>
      </c>
      <c r="F83" s="77">
        <v>1</v>
      </c>
      <c r="G83" s="58">
        <v>4162000000</v>
      </c>
      <c r="H83" s="77">
        <v>1</v>
      </c>
      <c r="I83" s="33"/>
      <c r="J83" s="77">
        <v>1</v>
      </c>
      <c r="K83" s="73">
        <f>SUM(K85:K111)</f>
        <v>4366205000</v>
      </c>
      <c r="L83" s="35"/>
      <c r="M83" s="36"/>
      <c r="N83" s="36"/>
      <c r="O83" s="35"/>
      <c r="P83" s="37"/>
      <c r="Q83" s="36"/>
      <c r="R83" s="35"/>
      <c r="S83" s="36"/>
      <c r="T83" s="36"/>
      <c r="U83" s="35"/>
      <c r="V83" s="36"/>
      <c r="W83" s="38"/>
      <c r="X83" s="39"/>
      <c r="Y83" s="40"/>
      <c r="Z83" s="41"/>
      <c r="AA83" s="42"/>
      <c r="AB83" s="42"/>
      <c r="AC83" s="43"/>
      <c r="AD83" s="44"/>
      <c r="AE83" s="45"/>
      <c r="AF83" s="46"/>
      <c r="AG83" s="47"/>
    </row>
    <row r="84" spans="1:34" ht="40.5" x14ac:dyDescent="0.25">
      <c r="A84" s="23"/>
      <c r="B84" s="74"/>
      <c r="C84" s="27"/>
      <c r="D84" s="134"/>
      <c r="E84" s="27" t="s">
        <v>164</v>
      </c>
      <c r="F84" s="77">
        <v>1</v>
      </c>
      <c r="G84" s="33"/>
      <c r="H84" s="77">
        <v>1</v>
      </c>
      <c r="I84" s="33"/>
      <c r="J84" s="77">
        <v>1</v>
      </c>
      <c r="K84" s="73"/>
      <c r="L84" s="35"/>
      <c r="M84" s="36"/>
      <c r="N84" s="36"/>
      <c r="O84" s="35"/>
      <c r="P84" s="37"/>
      <c r="Q84" s="36"/>
      <c r="R84" s="35"/>
      <c r="S84" s="36"/>
      <c r="T84" s="36"/>
      <c r="U84" s="35"/>
      <c r="V84" s="36"/>
      <c r="W84" s="38"/>
      <c r="X84" s="39"/>
      <c r="Y84" s="40"/>
      <c r="Z84" s="41"/>
      <c r="AA84" s="42"/>
      <c r="AB84" s="42"/>
      <c r="AC84" s="43"/>
      <c r="AD84" s="44"/>
      <c r="AE84" s="45"/>
      <c r="AF84" s="46"/>
      <c r="AG84" s="47"/>
    </row>
    <row r="85" spans="1:34" ht="27" x14ac:dyDescent="0.25">
      <c r="A85" s="23"/>
      <c r="B85" s="135" t="s">
        <v>165</v>
      </c>
      <c r="C85" s="27"/>
      <c r="D85" s="29" t="s">
        <v>166</v>
      </c>
      <c r="E85" s="27" t="s">
        <v>167</v>
      </c>
      <c r="F85" s="124" t="s">
        <v>168</v>
      </c>
      <c r="G85" s="58">
        <v>103500000</v>
      </c>
      <c r="H85" s="124">
        <v>12</v>
      </c>
      <c r="I85" s="33">
        <v>74849000</v>
      </c>
      <c r="J85" s="124">
        <v>12</v>
      </c>
      <c r="K85" s="58">
        <v>75000000</v>
      </c>
      <c r="L85" s="35"/>
      <c r="M85" s="36"/>
      <c r="N85" s="36"/>
      <c r="O85" s="35"/>
      <c r="P85" s="37"/>
      <c r="Q85" s="36"/>
      <c r="R85" s="35"/>
      <c r="S85" s="36"/>
      <c r="T85" s="36"/>
      <c r="U85" s="35"/>
      <c r="V85" s="36"/>
      <c r="W85" s="38"/>
      <c r="X85" s="39"/>
      <c r="Y85" s="40"/>
      <c r="Z85" s="41"/>
      <c r="AA85" s="42"/>
      <c r="AB85" s="42"/>
      <c r="AC85" s="43"/>
      <c r="AD85" s="44"/>
      <c r="AE85" s="45"/>
      <c r="AF85" s="46"/>
      <c r="AG85" s="47"/>
    </row>
    <row r="86" spans="1:34" ht="40.5" x14ac:dyDescent="0.25">
      <c r="A86" s="23"/>
      <c r="B86" s="135" t="s">
        <v>169</v>
      </c>
      <c r="C86" s="27"/>
      <c r="D86" s="29" t="s">
        <v>170</v>
      </c>
      <c r="E86" s="27" t="s">
        <v>171</v>
      </c>
      <c r="F86" s="59" t="s">
        <v>168</v>
      </c>
      <c r="G86" s="58">
        <v>750000000</v>
      </c>
      <c r="H86" s="124">
        <v>12</v>
      </c>
      <c r="I86" s="33">
        <v>367730673</v>
      </c>
      <c r="J86" s="124">
        <v>12</v>
      </c>
      <c r="K86" s="58">
        <v>756000000</v>
      </c>
      <c r="L86" s="35"/>
      <c r="M86" s="36"/>
      <c r="N86" s="36"/>
      <c r="O86" s="35"/>
      <c r="P86" s="37"/>
      <c r="Q86" s="36"/>
      <c r="R86" s="35"/>
      <c r="S86" s="36"/>
      <c r="T86" s="36"/>
      <c r="U86" s="35"/>
      <c r="V86" s="36"/>
      <c r="W86" s="38"/>
      <c r="X86" s="39"/>
      <c r="Y86" s="40"/>
      <c r="Z86" s="41"/>
      <c r="AA86" s="42"/>
      <c r="AB86" s="42"/>
      <c r="AC86" s="43"/>
      <c r="AD86" s="44"/>
      <c r="AE86" s="45"/>
      <c r="AF86" s="46"/>
      <c r="AG86" s="47"/>
    </row>
    <row r="87" spans="1:34" ht="27" x14ac:dyDescent="0.25">
      <c r="A87" s="23"/>
      <c r="B87" s="135"/>
      <c r="C87" s="27"/>
      <c r="D87" s="29"/>
      <c r="E87" s="27" t="s">
        <v>172</v>
      </c>
      <c r="F87" s="59" t="s">
        <v>168</v>
      </c>
      <c r="G87" s="33"/>
      <c r="H87" s="124">
        <v>12</v>
      </c>
      <c r="I87" s="33"/>
      <c r="J87" s="124">
        <v>12</v>
      </c>
      <c r="K87" s="58"/>
      <c r="L87" s="35"/>
      <c r="M87" s="36"/>
      <c r="N87" s="36"/>
      <c r="O87" s="35"/>
      <c r="P87" s="37"/>
      <c r="Q87" s="36"/>
      <c r="R87" s="35"/>
      <c r="S87" s="36"/>
      <c r="T87" s="36"/>
      <c r="U87" s="35"/>
      <c r="V87" s="36"/>
      <c r="W87" s="38"/>
      <c r="X87" s="39"/>
      <c r="Y87" s="40"/>
      <c r="Z87" s="41"/>
      <c r="AA87" s="42"/>
      <c r="AB87" s="42"/>
      <c r="AC87" s="43"/>
      <c r="AD87" s="44"/>
      <c r="AE87" s="45"/>
      <c r="AF87" s="46"/>
      <c r="AG87" s="47"/>
    </row>
    <row r="88" spans="1:34" x14ac:dyDescent="0.25">
      <c r="A88" s="23"/>
      <c r="B88" s="135"/>
      <c r="C88" s="27"/>
      <c r="D88" s="29"/>
      <c r="E88" s="27" t="s">
        <v>173</v>
      </c>
      <c r="F88" s="59" t="s">
        <v>168</v>
      </c>
      <c r="G88" s="33"/>
      <c r="H88" s="124">
        <v>12</v>
      </c>
      <c r="I88" s="33"/>
      <c r="J88" s="124">
        <v>12</v>
      </c>
      <c r="K88" s="58"/>
      <c r="L88" s="35"/>
      <c r="M88" s="36"/>
      <c r="N88" s="36"/>
      <c r="O88" s="35"/>
      <c r="P88" s="37"/>
      <c r="Q88" s="36"/>
      <c r="R88" s="35"/>
      <c r="S88" s="36"/>
      <c r="T88" s="36"/>
      <c r="U88" s="35"/>
      <c r="V88" s="36"/>
      <c r="W88" s="38"/>
      <c r="X88" s="39"/>
      <c r="Y88" s="40"/>
      <c r="Z88" s="41"/>
      <c r="AA88" s="42"/>
      <c r="AB88" s="42"/>
      <c r="AC88" s="43"/>
      <c r="AD88" s="44"/>
      <c r="AE88" s="45"/>
      <c r="AF88" s="46"/>
      <c r="AG88" s="47"/>
    </row>
    <row r="89" spans="1:34" ht="54" x14ac:dyDescent="0.25">
      <c r="A89" s="23"/>
      <c r="B89" s="135" t="s">
        <v>174</v>
      </c>
      <c r="C89" s="27"/>
      <c r="D89" s="29" t="s">
        <v>175</v>
      </c>
      <c r="E89" s="27" t="s">
        <v>176</v>
      </c>
      <c r="F89" s="59" t="s">
        <v>168</v>
      </c>
      <c r="G89" s="58">
        <v>150000000</v>
      </c>
      <c r="H89" s="124">
        <v>12</v>
      </c>
      <c r="I89" s="33">
        <v>70811300</v>
      </c>
      <c r="J89" s="124">
        <v>12</v>
      </c>
      <c r="K89" s="58">
        <v>100000000</v>
      </c>
      <c r="L89" s="35"/>
      <c r="M89" s="36"/>
      <c r="N89" s="36"/>
      <c r="O89" s="35"/>
      <c r="P89" s="37"/>
      <c r="Q89" s="36"/>
      <c r="R89" s="35"/>
      <c r="S89" s="36"/>
      <c r="T89" s="36"/>
      <c r="U89" s="35"/>
      <c r="V89" s="36"/>
      <c r="W89" s="38"/>
      <c r="X89" s="39"/>
      <c r="Y89" s="40"/>
      <c r="Z89" s="41"/>
      <c r="AA89" s="42"/>
      <c r="AB89" s="42"/>
      <c r="AC89" s="43"/>
      <c r="AD89" s="44"/>
      <c r="AE89" s="45"/>
      <c r="AF89" s="46"/>
      <c r="AG89" s="47"/>
    </row>
    <row r="90" spans="1:34" ht="27" x14ac:dyDescent="0.25">
      <c r="A90" s="23"/>
      <c r="B90" s="135"/>
      <c r="C90" s="27"/>
      <c r="D90" s="29"/>
      <c r="E90" s="27" t="s">
        <v>177</v>
      </c>
      <c r="F90" s="59" t="s">
        <v>168</v>
      </c>
      <c r="G90" s="58"/>
      <c r="H90" s="124">
        <v>12</v>
      </c>
      <c r="I90" s="33"/>
      <c r="J90" s="124">
        <v>12</v>
      </c>
      <c r="K90" s="58"/>
      <c r="L90" s="35"/>
      <c r="M90" s="36"/>
      <c r="N90" s="36"/>
      <c r="O90" s="35"/>
      <c r="P90" s="37"/>
      <c r="Q90" s="36"/>
      <c r="R90" s="35"/>
      <c r="S90" s="36"/>
      <c r="T90" s="36"/>
      <c r="U90" s="35"/>
      <c r="V90" s="36"/>
      <c r="W90" s="38"/>
      <c r="X90" s="39"/>
      <c r="Y90" s="40"/>
      <c r="Z90" s="41"/>
      <c r="AA90" s="42"/>
      <c r="AB90" s="42"/>
      <c r="AC90" s="43"/>
      <c r="AD90" s="44"/>
      <c r="AE90" s="45"/>
      <c r="AF90" s="46"/>
      <c r="AG90" s="47"/>
    </row>
    <row r="91" spans="1:34" ht="40.5" x14ac:dyDescent="0.25">
      <c r="A91" s="23"/>
      <c r="B91" s="135" t="s">
        <v>178</v>
      </c>
      <c r="C91" s="27"/>
      <c r="D91" s="29" t="s">
        <v>179</v>
      </c>
      <c r="E91" s="27" t="s">
        <v>180</v>
      </c>
      <c r="F91" s="77" t="s">
        <v>181</v>
      </c>
      <c r="G91" s="58">
        <v>1150000000</v>
      </c>
      <c r="H91" s="32">
        <v>15</v>
      </c>
      <c r="I91" s="33">
        <v>3938000000</v>
      </c>
      <c r="J91" s="128">
        <v>0</v>
      </c>
      <c r="K91" s="58">
        <v>1480000000</v>
      </c>
      <c r="L91" s="35"/>
      <c r="M91" s="36"/>
      <c r="N91" s="36"/>
      <c r="O91" s="35"/>
      <c r="P91" s="37"/>
      <c r="Q91" s="36"/>
      <c r="R91" s="35"/>
      <c r="S91" s="36"/>
      <c r="T91" s="36"/>
      <c r="U91" s="35"/>
      <c r="V91" s="36"/>
      <c r="W91" s="38"/>
      <c r="X91" s="39"/>
      <c r="Y91" s="40"/>
      <c r="Z91" s="41"/>
      <c r="AA91" s="42"/>
      <c r="AB91" s="42"/>
      <c r="AC91" s="43"/>
      <c r="AD91" s="44"/>
      <c r="AE91" s="45"/>
      <c r="AF91" s="46"/>
      <c r="AG91" s="47"/>
    </row>
    <row r="92" spans="1:34" ht="27" x14ac:dyDescent="0.25">
      <c r="A92" s="23"/>
      <c r="B92" s="135"/>
      <c r="C92" s="27"/>
      <c r="D92" s="29"/>
      <c r="E92" s="27" t="s">
        <v>182</v>
      </c>
      <c r="F92" s="136" t="s">
        <v>183</v>
      </c>
      <c r="G92" s="33"/>
      <c r="H92" s="32"/>
      <c r="I92" s="33"/>
      <c r="J92" s="136" t="s">
        <v>184</v>
      </c>
      <c r="K92" s="58"/>
      <c r="L92" s="35"/>
      <c r="M92" s="36"/>
      <c r="N92" s="36"/>
      <c r="O92" s="35"/>
      <c r="P92" s="37"/>
      <c r="Q92" s="36"/>
      <c r="R92" s="35"/>
      <c r="S92" s="36"/>
      <c r="T92" s="36"/>
      <c r="U92" s="35"/>
      <c r="V92" s="36"/>
      <c r="W92" s="38"/>
      <c r="X92" s="39"/>
      <c r="Y92" s="40"/>
      <c r="Z92" s="41"/>
      <c r="AA92" s="42"/>
      <c r="AB92" s="42"/>
      <c r="AC92" s="43"/>
      <c r="AD92" s="44"/>
      <c r="AE92" s="45"/>
      <c r="AF92" s="46"/>
      <c r="AG92" s="47"/>
    </row>
    <row r="93" spans="1:34" ht="27" x14ac:dyDescent="0.25">
      <c r="A93" s="23"/>
      <c r="B93" s="135"/>
      <c r="C93" s="27"/>
      <c r="D93" s="29"/>
      <c r="E93" s="27" t="s">
        <v>185</v>
      </c>
      <c r="F93" s="136" t="s">
        <v>186</v>
      </c>
      <c r="G93" s="33"/>
      <c r="H93" s="32"/>
      <c r="I93" s="33"/>
      <c r="J93" s="136">
        <f>87 + 21</f>
        <v>108</v>
      </c>
      <c r="K93" s="58"/>
      <c r="L93" s="35"/>
      <c r="M93" s="36"/>
      <c r="N93" s="36"/>
      <c r="O93" s="35"/>
      <c r="P93" s="37"/>
      <c r="Q93" s="36"/>
      <c r="R93" s="35"/>
      <c r="S93" s="36"/>
      <c r="T93" s="36"/>
      <c r="U93" s="35"/>
      <c r="V93" s="36"/>
      <c r="W93" s="38"/>
      <c r="X93" s="39"/>
      <c r="Y93" s="40"/>
      <c r="Z93" s="41"/>
      <c r="AA93" s="42"/>
      <c r="AB93" s="42"/>
      <c r="AC93" s="43"/>
      <c r="AD93" s="44"/>
      <c r="AE93" s="45"/>
      <c r="AF93" s="46"/>
      <c r="AG93" s="47"/>
    </row>
    <row r="94" spans="1:34" ht="40.5" x14ac:dyDescent="0.25">
      <c r="A94" s="23"/>
      <c r="B94" s="135" t="s">
        <v>187</v>
      </c>
      <c r="C94" s="27"/>
      <c r="D94" s="29" t="s">
        <v>188</v>
      </c>
      <c r="E94" s="59" t="s">
        <v>189</v>
      </c>
      <c r="F94" s="136" t="s">
        <v>190</v>
      </c>
      <c r="G94" s="58">
        <v>115000000</v>
      </c>
      <c r="H94" s="122" t="s">
        <v>137</v>
      </c>
      <c r="I94" s="33">
        <v>25700000</v>
      </c>
      <c r="J94" s="137" t="s">
        <v>191</v>
      </c>
      <c r="K94" s="58">
        <v>75000000</v>
      </c>
      <c r="L94" s="35"/>
      <c r="M94" s="36"/>
      <c r="N94" s="36"/>
      <c r="O94" s="35"/>
      <c r="P94" s="37"/>
      <c r="Q94" s="36"/>
      <c r="R94" s="35"/>
      <c r="S94" s="36"/>
      <c r="T94" s="36"/>
      <c r="U94" s="35"/>
      <c r="V94" s="36"/>
      <c r="W94" s="38"/>
      <c r="X94" s="39"/>
      <c r="Y94" s="40"/>
      <c r="Z94" s="41"/>
      <c r="AA94" s="42"/>
      <c r="AB94" s="42"/>
      <c r="AC94" s="43"/>
      <c r="AD94" s="44"/>
      <c r="AE94" s="45"/>
      <c r="AF94" s="46"/>
      <c r="AG94" s="47"/>
    </row>
    <row r="95" spans="1:34" ht="27" x14ac:dyDescent="0.25">
      <c r="A95" s="23"/>
      <c r="B95" s="135"/>
      <c r="C95" s="27"/>
      <c r="D95" s="29"/>
      <c r="E95" s="59" t="s">
        <v>192</v>
      </c>
      <c r="F95" s="136" t="s">
        <v>193</v>
      </c>
      <c r="G95" s="33"/>
      <c r="H95" s="122" t="s">
        <v>137</v>
      </c>
      <c r="I95" s="33"/>
      <c r="J95" s="137" t="s">
        <v>191</v>
      </c>
      <c r="K95" s="58"/>
      <c r="L95" s="35"/>
      <c r="M95" s="36"/>
      <c r="N95" s="36"/>
      <c r="O95" s="35"/>
      <c r="P95" s="37"/>
      <c r="Q95" s="36"/>
      <c r="R95" s="35"/>
      <c r="S95" s="36"/>
      <c r="T95" s="36"/>
      <c r="U95" s="35"/>
      <c r="V95" s="36"/>
      <c r="W95" s="38"/>
      <c r="X95" s="39"/>
      <c r="Y95" s="40"/>
      <c r="Z95" s="41"/>
      <c r="AA95" s="42"/>
      <c r="AB95" s="42"/>
      <c r="AC95" s="43"/>
      <c r="AD95" s="44"/>
      <c r="AE95" s="45"/>
      <c r="AF95" s="46"/>
      <c r="AG95" s="47"/>
    </row>
    <row r="96" spans="1:34" x14ac:dyDescent="0.25">
      <c r="A96" s="23"/>
      <c r="B96" s="135"/>
      <c r="C96" s="27"/>
      <c r="D96" s="29"/>
      <c r="E96" s="59" t="s">
        <v>194</v>
      </c>
      <c r="F96" s="136" t="s">
        <v>195</v>
      </c>
      <c r="G96" s="33"/>
      <c r="H96" s="122">
        <v>8</v>
      </c>
      <c r="I96" s="33"/>
      <c r="J96" s="137" t="s">
        <v>196</v>
      </c>
      <c r="K96" s="58"/>
      <c r="L96" s="35"/>
      <c r="M96" s="36"/>
      <c r="N96" s="36"/>
      <c r="O96" s="35"/>
      <c r="P96" s="37"/>
      <c r="Q96" s="36"/>
      <c r="R96" s="35"/>
      <c r="S96" s="36"/>
      <c r="T96" s="36"/>
      <c r="U96" s="35"/>
      <c r="V96" s="36"/>
      <c r="W96" s="38"/>
      <c r="X96" s="39"/>
      <c r="Y96" s="40"/>
      <c r="Z96" s="41"/>
      <c r="AA96" s="42"/>
      <c r="AB96" s="42"/>
      <c r="AC96" s="43"/>
      <c r="AD96" s="44"/>
      <c r="AE96" s="45"/>
      <c r="AF96" s="46"/>
      <c r="AG96" s="47"/>
    </row>
    <row r="97" spans="1:33" x14ac:dyDescent="0.25">
      <c r="A97" s="23"/>
      <c r="B97" s="135"/>
      <c r="C97" s="27"/>
      <c r="D97" s="29"/>
      <c r="E97" s="59" t="s">
        <v>197</v>
      </c>
      <c r="F97" s="136" t="s">
        <v>198</v>
      </c>
      <c r="G97" s="33"/>
      <c r="H97" s="122" t="s">
        <v>137</v>
      </c>
      <c r="I97" s="33"/>
      <c r="J97" s="137" t="s">
        <v>199</v>
      </c>
      <c r="K97" s="58"/>
      <c r="L97" s="35"/>
      <c r="M97" s="36"/>
      <c r="N97" s="36"/>
      <c r="O97" s="35"/>
      <c r="P97" s="37"/>
      <c r="Q97" s="36"/>
      <c r="R97" s="35"/>
      <c r="S97" s="36"/>
      <c r="T97" s="36"/>
      <c r="U97" s="35"/>
      <c r="V97" s="36"/>
      <c r="W97" s="38"/>
      <c r="X97" s="39"/>
      <c r="Y97" s="40"/>
      <c r="Z97" s="41"/>
      <c r="AA97" s="42"/>
      <c r="AB97" s="42"/>
      <c r="AC97" s="43"/>
      <c r="AD97" s="44"/>
      <c r="AE97" s="45"/>
      <c r="AF97" s="46"/>
      <c r="AG97" s="47"/>
    </row>
    <row r="98" spans="1:33" ht="40.5" x14ac:dyDescent="0.25">
      <c r="A98" s="23"/>
      <c r="B98" s="135" t="s">
        <v>200</v>
      </c>
      <c r="C98" s="27"/>
      <c r="D98" s="29" t="s">
        <v>201</v>
      </c>
      <c r="E98" s="27" t="s">
        <v>202</v>
      </c>
      <c r="F98" s="136" t="s">
        <v>203</v>
      </c>
      <c r="G98" s="58">
        <v>200000000</v>
      </c>
      <c r="H98" s="122" t="s">
        <v>137</v>
      </c>
      <c r="I98" s="33"/>
      <c r="J98" s="136" t="s">
        <v>204</v>
      </c>
      <c r="K98" s="58">
        <v>300000000</v>
      </c>
      <c r="L98" s="35"/>
      <c r="M98" s="36"/>
      <c r="N98" s="36"/>
      <c r="O98" s="35"/>
      <c r="P98" s="37"/>
      <c r="Q98" s="36"/>
      <c r="R98" s="35"/>
      <c r="S98" s="36"/>
      <c r="T98" s="36"/>
      <c r="U98" s="35"/>
      <c r="V98" s="36"/>
      <c r="W98" s="38"/>
      <c r="X98" s="39"/>
      <c r="Y98" s="40"/>
      <c r="Z98" s="41"/>
      <c r="AA98" s="42"/>
      <c r="AB98" s="42"/>
      <c r="AC98" s="43"/>
      <c r="AD98" s="44"/>
      <c r="AE98" s="45"/>
      <c r="AF98" s="46"/>
      <c r="AG98" s="47"/>
    </row>
    <row r="99" spans="1:33" x14ac:dyDescent="0.25">
      <c r="A99" s="23"/>
      <c r="B99" s="135"/>
      <c r="C99" s="27"/>
      <c r="D99" s="29"/>
      <c r="E99" s="27" t="s">
        <v>205</v>
      </c>
      <c r="F99" s="136" t="s">
        <v>206</v>
      </c>
      <c r="G99" s="33"/>
      <c r="H99" s="32" t="s">
        <v>137</v>
      </c>
      <c r="I99" s="33"/>
      <c r="J99" s="136" t="s">
        <v>207</v>
      </c>
      <c r="K99" s="58"/>
      <c r="L99" s="35"/>
      <c r="M99" s="36"/>
      <c r="N99" s="36"/>
      <c r="O99" s="35"/>
      <c r="P99" s="37"/>
      <c r="Q99" s="36"/>
      <c r="R99" s="35"/>
      <c r="S99" s="36"/>
      <c r="T99" s="36"/>
      <c r="U99" s="35"/>
      <c r="V99" s="36"/>
      <c r="W99" s="38"/>
      <c r="X99" s="39"/>
      <c r="Y99" s="40"/>
      <c r="Z99" s="41"/>
      <c r="AA99" s="42"/>
      <c r="AB99" s="42"/>
      <c r="AC99" s="43"/>
      <c r="AD99" s="44"/>
      <c r="AE99" s="45"/>
      <c r="AF99" s="46"/>
      <c r="AG99" s="47"/>
    </row>
    <row r="100" spans="1:33" x14ac:dyDescent="0.25">
      <c r="A100" s="23"/>
      <c r="B100" s="135"/>
      <c r="C100" s="27"/>
      <c r="D100" s="29"/>
      <c r="E100" s="27" t="s">
        <v>208</v>
      </c>
      <c r="F100" s="136" t="s">
        <v>207</v>
      </c>
      <c r="G100" s="33"/>
      <c r="H100" s="32" t="s">
        <v>137</v>
      </c>
      <c r="I100" s="33"/>
      <c r="J100" s="136" t="s">
        <v>209</v>
      </c>
      <c r="K100" s="58"/>
      <c r="L100" s="35"/>
      <c r="M100" s="36"/>
      <c r="N100" s="36"/>
      <c r="O100" s="35"/>
      <c r="P100" s="37"/>
      <c r="Q100" s="36"/>
      <c r="R100" s="35"/>
      <c r="S100" s="36"/>
      <c r="T100" s="36"/>
      <c r="U100" s="35"/>
      <c r="V100" s="36"/>
      <c r="W100" s="38"/>
      <c r="X100" s="39"/>
      <c r="Y100" s="40"/>
      <c r="Z100" s="41"/>
      <c r="AA100" s="42"/>
      <c r="AB100" s="42"/>
      <c r="AC100" s="43"/>
      <c r="AD100" s="44"/>
      <c r="AE100" s="45"/>
      <c r="AF100" s="46"/>
      <c r="AG100" s="47"/>
    </row>
    <row r="101" spans="1:33" x14ac:dyDescent="0.25">
      <c r="A101" s="23"/>
      <c r="B101" s="135"/>
      <c r="C101" s="27"/>
      <c r="D101" s="29"/>
      <c r="E101" s="27" t="s">
        <v>210</v>
      </c>
      <c r="F101" s="136" t="s">
        <v>211</v>
      </c>
      <c r="G101" s="33"/>
      <c r="H101" s="32" t="s">
        <v>137</v>
      </c>
      <c r="I101" s="33"/>
      <c r="J101" s="136" t="s">
        <v>207</v>
      </c>
      <c r="K101" s="58"/>
      <c r="L101" s="35"/>
      <c r="M101" s="36"/>
      <c r="N101" s="36"/>
      <c r="O101" s="35"/>
      <c r="P101" s="37"/>
      <c r="Q101" s="36"/>
      <c r="R101" s="35"/>
      <c r="S101" s="36"/>
      <c r="T101" s="36"/>
      <c r="U101" s="35"/>
      <c r="V101" s="36"/>
      <c r="W101" s="38"/>
      <c r="X101" s="39"/>
      <c r="Y101" s="40"/>
      <c r="Z101" s="41"/>
      <c r="AA101" s="42"/>
      <c r="AB101" s="42"/>
      <c r="AC101" s="43"/>
      <c r="AD101" s="44"/>
      <c r="AE101" s="45"/>
      <c r="AF101" s="46"/>
      <c r="AG101" s="47"/>
    </row>
    <row r="102" spans="1:33" ht="27" x14ac:dyDescent="0.25">
      <c r="A102" s="23"/>
      <c r="B102" s="135" t="s">
        <v>212</v>
      </c>
      <c r="C102" s="27"/>
      <c r="D102" s="29" t="s">
        <v>213</v>
      </c>
      <c r="E102" s="59" t="s">
        <v>214</v>
      </c>
      <c r="F102" s="136" t="s">
        <v>196</v>
      </c>
      <c r="G102" s="33">
        <v>0</v>
      </c>
      <c r="H102" s="32">
        <v>1</v>
      </c>
      <c r="I102" s="33"/>
      <c r="J102" s="136" t="s">
        <v>196</v>
      </c>
      <c r="K102" s="58">
        <v>90000000</v>
      </c>
      <c r="L102" s="35"/>
      <c r="M102" s="36"/>
      <c r="N102" s="36"/>
      <c r="O102" s="35"/>
      <c r="P102" s="37"/>
      <c r="Q102" s="36"/>
      <c r="R102" s="35"/>
      <c r="S102" s="36"/>
      <c r="T102" s="36"/>
      <c r="U102" s="35"/>
      <c r="V102" s="36"/>
      <c r="W102" s="38"/>
      <c r="X102" s="39"/>
      <c r="Y102" s="40"/>
      <c r="Z102" s="41"/>
      <c r="AA102" s="42"/>
      <c r="AB102" s="42"/>
      <c r="AC102" s="43"/>
      <c r="AD102" s="44"/>
      <c r="AE102" s="45"/>
      <c r="AF102" s="46"/>
      <c r="AG102" s="47"/>
    </row>
    <row r="103" spans="1:33" ht="40.5" x14ac:dyDescent="0.25">
      <c r="A103" s="23"/>
      <c r="B103" s="135" t="s">
        <v>215</v>
      </c>
      <c r="C103" s="27"/>
      <c r="D103" s="29" t="s">
        <v>216</v>
      </c>
      <c r="E103" s="27" t="s">
        <v>217</v>
      </c>
      <c r="F103" s="136" t="s">
        <v>218</v>
      </c>
      <c r="G103" s="58">
        <v>8500000</v>
      </c>
      <c r="H103" s="122" t="s">
        <v>137</v>
      </c>
      <c r="I103" s="33"/>
      <c r="J103" s="136" t="s">
        <v>218</v>
      </c>
      <c r="K103" s="58">
        <v>5000000</v>
      </c>
      <c r="L103" s="35"/>
      <c r="M103" s="36"/>
      <c r="N103" s="36"/>
      <c r="O103" s="35"/>
      <c r="P103" s="37"/>
      <c r="Q103" s="36"/>
      <c r="R103" s="35"/>
      <c r="S103" s="36"/>
      <c r="T103" s="36"/>
      <c r="U103" s="35"/>
      <c r="V103" s="36"/>
      <c r="W103" s="38"/>
      <c r="X103" s="39"/>
      <c r="Y103" s="40"/>
      <c r="Z103" s="41"/>
      <c r="AA103" s="42"/>
      <c r="AB103" s="42"/>
      <c r="AC103" s="43"/>
      <c r="AD103" s="44"/>
      <c r="AE103" s="45"/>
      <c r="AF103" s="46"/>
      <c r="AG103" s="47"/>
    </row>
    <row r="104" spans="1:33" ht="40.5" x14ac:dyDescent="0.25">
      <c r="A104" s="23"/>
      <c r="B104" s="135" t="s">
        <v>219</v>
      </c>
      <c r="C104" s="27"/>
      <c r="D104" s="138" t="s">
        <v>220</v>
      </c>
      <c r="E104" s="27" t="s">
        <v>221</v>
      </c>
      <c r="F104" s="136" t="s">
        <v>222</v>
      </c>
      <c r="G104" s="58">
        <v>25000000</v>
      </c>
      <c r="H104" s="122" t="s">
        <v>137</v>
      </c>
      <c r="I104" s="33"/>
      <c r="J104" s="136" t="s">
        <v>223</v>
      </c>
      <c r="K104" s="58">
        <v>7500000</v>
      </c>
      <c r="L104" s="35"/>
      <c r="M104" s="36"/>
      <c r="N104" s="36"/>
      <c r="O104" s="35"/>
      <c r="P104" s="37"/>
      <c r="Q104" s="36"/>
      <c r="R104" s="35"/>
      <c r="S104" s="36"/>
      <c r="T104" s="36"/>
      <c r="U104" s="35"/>
      <c r="V104" s="36"/>
      <c r="W104" s="38"/>
      <c r="X104" s="39"/>
      <c r="Y104" s="40"/>
      <c r="Z104" s="41"/>
      <c r="AA104" s="42"/>
      <c r="AB104" s="42"/>
      <c r="AC104" s="43"/>
      <c r="AD104" s="44"/>
      <c r="AE104" s="45"/>
      <c r="AF104" s="46"/>
      <c r="AG104" s="47"/>
    </row>
    <row r="105" spans="1:33" ht="67.5" x14ac:dyDescent="0.25">
      <c r="A105" s="23"/>
      <c r="B105" s="135" t="s">
        <v>224</v>
      </c>
      <c r="C105" s="27"/>
      <c r="D105" s="138" t="s">
        <v>225</v>
      </c>
      <c r="E105" s="27" t="s">
        <v>226</v>
      </c>
      <c r="F105" s="59" t="s">
        <v>168</v>
      </c>
      <c r="G105" s="58">
        <v>70000000</v>
      </c>
      <c r="H105" s="59" t="s">
        <v>168</v>
      </c>
      <c r="I105" s="33"/>
      <c r="J105" s="59" t="s">
        <v>168</v>
      </c>
      <c r="K105" s="58">
        <v>75000000</v>
      </c>
      <c r="L105" s="35"/>
      <c r="M105" s="36"/>
      <c r="N105" s="36"/>
      <c r="O105" s="35"/>
      <c r="P105" s="37"/>
      <c r="Q105" s="36"/>
      <c r="R105" s="35"/>
      <c r="S105" s="36"/>
      <c r="T105" s="36"/>
      <c r="U105" s="35"/>
      <c r="V105" s="36"/>
      <c r="W105" s="38"/>
      <c r="X105" s="39"/>
      <c r="Y105" s="40"/>
      <c r="Z105" s="41"/>
      <c r="AA105" s="42"/>
      <c r="AB105" s="42"/>
      <c r="AC105" s="43"/>
      <c r="AD105" s="44"/>
      <c r="AE105" s="45"/>
      <c r="AF105" s="46"/>
      <c r="AG105" s="47"/>
    </row>
    <row r="106" spans="1:33" ht="27" x14ac:dyDescent="0.25">
      <c r="A106" s="23"/>
      <c r="B106" s="135" t="s">
        <v>227</v>
      </c>
      <c r="C106" s="27"/>
      <c r="D106" s="138" t="s">
        <v>228</v>
      </c>
      <c r="E106" s="27" t="s">
        <v>229</v>
      </c>
      <c r="F106" s="136" t="s">
        <v>230</v>
      </c>
      <c r="G106" s="58">
        <v>225000000</v>
      </c>
      <c r="H106" s="32">
        <v>0</v>
      </c>
      <c r="I106" s="33"/>
      <c r="J106" s="124">
        <v>0</v>
      </c>
      <c r="K106" s="58">
        <v>0</v>
      </c>
      <c r="L106" s="35"/>
      <c r="M106" s="36"/>
      <c r="N106" s="36"/>
      <c r="O106" s="35"/>
      <c r="P106" s="37"/>
      <c r="Q106" s="36"/>
      <c r="R106" s="35"/>
      <c r="S106" s="36"/>
      <c r="T106" s="36"/>
      <c r="U106" s="35"/>
      <c r="V106" s="36"/>
      <c r="W106" s="38"/>
      <c r="X106" s="39"/>
      <c r="Y106" s="40"/>
      <c r="Z106" s="41"/>
      <c r="AA106" s="42"/>
      <c r="AB106" s="42"/>
      <c r="AC106" s="43"/>
      <c r="AD106" s="44"/>
      <c r="AE106" s="45"/>
      <c r="AF106" s="46"/>
      <c r="AG106" s="47"/>
    </row>
    <row r="107" spans="1:33" ht="40.5" x14ac:dyDescent="0.25">
      <c r="A107" s="23"/>
      <c r="B107" s="135" t="s">
        <v>231</v>
      </c>
      <c r="C107" s="27"/>
      <c r="D107" s="138" t="s">
        <v>232</v>
      </c>
      <c r="E107" s="27" t="s">
        <v>233</v>
      </c>
      <c r="F107" s="59" t="s">
        <v>168</v>
      </c>
      <c r="G107" s="58">
        <v>70000000</v>
      </c>
      <c r="H107" s="59" t="s">
        <v>168</v>
      </c>
      <c r="I107" s="33"/>
      <c r="J107" s="59" t="s">
        <v>168</v>
      </c>
      <c r="K107" s="58">
        <v>80325000</v>
      </c>
      <c r="L107" s="35"/>
      <c r="M107" s="36"/>
      <c r="N107" s="36"/>
      <c r="O107" s="35"/>
      <c r="P107" s="37"/>
      <c r="Q107" s="36"/>
      <c r="R107" s="35"/>
      <c r="S107" s="36"/>
      <c r="T107" s="36"/>
      <c r="U107" s="35"/>
      <c r="V107" s="36"/>
      <c r="W107" s="38"/>
      <c r="X107" s="39"/>
      <c r="Y107" s="40"/>
      <c r="Z107" s="41"/>
      <c r="AA107" s="42"/>
      <c r="AB107" s="42"/>
      <c r="AC107" s="43"/>
      <c r="AD107" s="44"/>
      <c r="AE107" s="45"/>
      <c r="AF107" s="46"/>
      <c r="AG107" s="47"/>
    </row>
    <row r="108" spans="1:33" ht="40.5" x14ac:dyDescent="0.25">
      <c r="A108" s="23"/>
      <c r="B108" s="135" t="s">
        <v>234</v>
      </c>
      <c r="C108" s="27"/>
      <c r="D108" s="138" t="s">
        <v>235</v>
      </c>
      <c r="E108" s="27" t="s">
        <v>236</v>
      </c>
      <c r="F108" s="137" t="s">
        <v>237</v>
      </c>
      <c r="G108" s="58">
        <v>415000000</v>
      </c>
      <c r="H108" s="32">
        <v>949</v>
      </c>
      <c r="I108" s="33"/>
      <c r="J108" s="139" t="s">
        <v>238</v>
      </c>
      <c r="K108" s="58">
        <v>397500000</v>
      </c>
      <c r="L108" s="35"/>
      <c r="M108" s="36"/>
      <c r="N108" s="36"/>
      <c r="O108" s="35"/>
      <c r="P108" s="37"/>
      <c r="Q108" s="36"/>
      <c r="R108" s="35"/>
      <c r="S108" s="36"/>
      <c r="T108" s="36"/>
      <c r="U108" s="35"/>
      <c r="V108" s="36"/>
      <c r="W108" s="38"/>
      <c r="X108" s="39"/>
      <c r="Y108" s="40"/>
      <c r="Z108" s="41"/>
      <c r="AA108" s="42"/>
      <c r="AB108" s="42"/>
      <c r="AC108" s="43"/>
      <c r="AD108" s="44"/>
      <c r="AE108" s="45"/>
      <c r="AF108" s="46"/>
      <c r="AG108" s="47"/>
    </row>
    <row r="109" spans="1:33" ht="27" x14ac:dyDescent="0.25">
      <c r="A109" s="23"/>
      <c r="B109" s="135"/>
      <c r="C109" s="27"/>
      <c r="D109" s="138"/>
      <c r="E109" s="27" t="s">
        <v>239</v>
      </c>
      <c r="F109" s="137" t="s">
        <v>240</v>
      </c>
      <c r="G109" s="33"/>
      <c r="H109" s="32">
        <v>9</v>
      </c>
      <c r="I109" s="33"/>
      <c r="J109" s="139" t="s">
        <v>241</v>
      </c>
      <c r="K109" s="58"/>
      <c r="L109" s="35"/>
      <c r="M109" s="36"/>
      <c r="N109" s="36"/>
      <c r="O109" s="35"/>
      <c r="P109" s="37"/>
      <c r="Q109" s="36"/>
      <c r="R109" s="35"/>
      <c r="S109" s="36"/>
      <c r="T109" s="36"/>
      <c r="U109" s="35"/>
      <c r="V109" s="36"/>
      <c r="W109" s="38"/>
      <c r="X109" s="39"/>
      <c r="Y109" s="40"/>
      <c r="Z109" s="41"/>
      <c r="AA109" s="42"/>
      <c r="AB109" s="42"/>
      <c r="AC109" s="43"/>
      <c r="AD109" s="44"/>
      <c r="AE109" s="45"/>
      <c r="AF109" s="46"/>
      <c r="AG109" s="47"/>
    </row>
    <row r="110" spans="1:33" ht="27" x14ac:dyDescent="0.25">
      <c r="A110" s="23"/>
      <c r="B110" s="135" t="s">
        <v>242</v>
      </c>
      <c r="C110" s="27"/>
      <c r="D110" s="29" t="s">
        <v>243</v>
      </c>
      <c r="E110" s="27" t="s">
        <v>244</v>
      </c>
      <c r="F110" s="59" t="s">
        <v>168</v>
      </c>
      <c r="G110" s="58">
        <v>390000000</v>
      </c>
      <c r="H110" s="59" t="s">
        <v>168</v>
      </c>
      <c r="I110" s="33"/>
      <c r="J110" s="59" t="s">
        <v>168</v>
      </c>
      <c r="K110" s="58">
        <v>400000000</v>
      </c>
      <c r="L110" s="35"/>
      <c r="M110" s="36"/>
      <c r="N110" s="36"/>
      <c r="O110" s="35"/>
      <c r="P110" s="37"/>
      <c r="Q110" s="36"/>
      <c r="R110" s="35"/>
      <c r="S110" s="36"/>
      <c r="T110" s="36"/>
      <c r="U110" s="35"/>
      <c r="V110" s="36"/>
      <c r="W110" s="38"/>
      <c r="X110" s="39"/>
      <c r="Y110" s="40"/>
      <c r="Z110" s="41"/>
      <c r="AA110" s="42"/>
      <c r="AB110" s="42"/>
      <c r="AC110" s="43"/>
      <c r="AD110" s="44"/>
      <c r="AE110" s="45"/>
      <c r="AF110" s="46"/>
      <c r="AG110" s="47"/>
    </row>
    <row r="111" spans="1:33" ht="40.5" x14ac:dyDescent="0.25">
      <c r="A111" s="23"/>
      <c r="B111" s="135" t="s">
        <v>245</v>
      </c>
      <c r="C111" s="27"/>
      <c r="D111" s="29" t="s">
        <v>246</v>
      </c>
      <c r="E111" s="27" t="s">
        <v>247</v>
      </c>
      <c r="F111" s="59" t="s">
        <v>168</v>
      </c>
      <c r="G111" s="58">
        <v>490000000</v>
      </c>
      <c r="H111" s="32">
        <v>3</v>
      </c>
      <c r="I111" s="33"/>
      <c r="J111" s="59" t="s">
        <v>168</v>
      </c>
      <c r="K111" s="58">
        <v>524880000</v>
      </c>
      <c r="L111" s="35"/>
      <c r="M111" s="36"/>
      <c r="N111" s="36"/>
      <c r="O111" s="35"/>
      <c r="P111" s="37"/>
      <c r="Q111" s="36"/>
      <c r="R111" s="35"/>
      <c r="S111" s="36"/>
      <c r="T111" s="36"/>
      <c r="U111" s="35"/>
      <c r="V111" s="36"/>
      <c r="W111" s="38"/>
      <c r="X111" s="39"/>
      <c r="Y111" s="40"/>
      <c r="Z111" s="41"/>
      <c r="AA111" s="42"/>
      <c r="AB111" s="42"/>
      <c r="AC111" s="43"/>
      <c r="AD111" s="44"/>
      <c r="AE111" s="45"/>
      <c r="AF111" s="46"/>
      <c r="AG111" s="47"/>
    </row>
    <row r="112" spans="1:33" x14ac:dyDescent="0.25">
      <c r="A112" s="23"/>
      <c r="B112" s="135"/>
      <c r="C112" s="27"/>
      <c r="D112" s="29"/>
      <c r="E112" s="27"/>
      <c r="F112" s="59"/>
      <c r="G112" s="33"/>
      <c r="H112" s="32"/>
      <c r="I112" s="33"/>
      <c r="J112" s="59"/>
      <c r="K112" s="58"/>
      <c r="L112" s="35"/>
      <c r="M112" s="36"/>
      <c r="N112" s="36"/>
      <c r="O112" s="35"/>
      <c r="P112" s="37"/>
      <c r="Q112" s="36"/>
      <c r="R112" s="35"/>
      <c r="S112" s="36"/>
      <c r="T112" s="36"/>
      <c r="U112" s="35"/>
      <c r="V112" s="36"/>
      <c r="W112" s="38"/>
      <c r="X112" s="268" t="s">
        <v>98</v>
      </c>
      <c r="Y112" s="269"/>
      <c r="Z112" s="41"/>
      <c r="AA112" s="42"/>
      <c r="AB112" s="42"/>
      <c r="AC112" s="43"/>
      <c r="AD112" s="44"/>
      <c r="AE112" s="45"/>
      <c r="AF112" s="46"/>
      <c r="AG112" s="47"/>
    </row>
    <row r="113" spans="1:33" x14ac:dyDescent="0.25">
      <c r="A113" s="23"/>
      <c r="B113" s="135"/>
      <c r="C113" s="27"/>
      <c r="D113" s="29"/>
      <c r="E113" s="27"/>
      <c r="F113" s="59"/>
      <c r="G113" s="33"/>
      <c r="H113" s="32"/>
      <c r="I113" s="33"/>
      <c r="J113" s="59"/>
      <c r="K113" s="58"/>
      <c r="L113" s="35"/>
      <c r="M113" s="36"/>
      <c r="N113" s="36"/>
      <c r="O113" s="35"/>
      <c r="P113" s="37"/>
      <c r="Q113" s="36"/>
      <c r="R113" s="35"/>
      <c r="S113" s="36"/>
      <c r="T113" s="36"/>
      <c r="U113" s="35"/>
      <c r="V113" s="36"/>
      <c r="W113" s="38"/>
      <c r="X113" s="268" t="s">
        <v>99</v>
      </c>
      <c r="Y113" s="269"/>
      <c r="Z113" s="41"/>
      <c r="AA113" s="42"/>
      <c r="AB113" s="42"/>
      <c r="AC113" s="43"/>
      <c r="AD113" s="44"/>
      <c r="AE113" s="45"/>
      <c r="AF113" s="46"/>
      <c r="AG113" s="47"/>
    </row>
    <row r="114" spans="1:33" ht="71.25" x14ac:dyDescent="0.25">
      <c r="A114" s="23"/>
      <c r="B114" s="74"/>
      <c r="C114" s="27"/>
      <c r="D114" s="134" t="s">
        <v>248</v>
      </c>
      <c r="E114" s="59" t="s">
        <v>249</v>
      </c>
      <c r="F114" s="59" t="s">
        <v>250</v>
      </c>
      <c r="G114" s="33">
        <v>501000000</v>
      </c>
      <c r="H114" s="32">
        <v>62.84</v>
      </c>
      <c r="I114" s="33"/>
      <c r="J114" s="59" t="s">
        <v>251</v>
      </c>
      <c r="K114" s="73">
        <f>SUM(K116:K122)</f>
        <v>220254000</v>
      </c>
      <c r="L114" s="35"/>
      <c r="M114" s="36"/>
      <c r="N114" s="36"/>
      <c r="O114" s="35"/>
      <c r="P114" s="37"/>
      <c r="Q114" s="36"/>
      <c r="R114" s="35"/>
      <c r="S114" s="36"/>
      <c r="T114" s="36"/>
      <c r="U114" s="35"/>
      <c r="V114" s="36"/>
      <c r="W114" s="38"/>
      <c r="X114" s="39"/>
      <c r="Y114" s="40"/>
      <c r="Z114" s="41"/>
      <c r="AA114" s="42"/>
      <c r="AB114" s="42"/>
      <c r="AC114" s="43"/>
      <c r="AD114" s="44"/>
      <c r="AE114" s="45"/>
      <c r="AF114" s="46"/>
      <c r="AG114" s="47"/>
    </row>
    <row r="115" spans="1:33" ht="27" x14ac:dyDescent="0.25">
      <c r="A115" s="23"/>
      <c r="B115" s="74"/>
      <c r="C115" s="27"/>
      <c r="D115" s="134"/>
      <c r="E115" s="27" t="s">
        <v>252</v>
      </c>
      <c r="F115" s="77">
        <v>0.85</v>
      </c>
      <c r="G115" s="33"/>
      <c r="H115" s="32">
        <v>80.680000000000007</v>
      </c>
      <c r="I115" s="33"/>
      <c r="J115" s="77">
        <v>0.85</v>
      </c>
      <c r="K115" s="73"/>
      <c r="L115" s="35"/>
      <c r="M115" s="36"/>
      <c r="N115" s="36"/>
      <c r="O115" s="35"/>
      <c r="P115" s="37"/>
      <c r="Q115" s="36"/>
      <c r="R115" s="35"/>
      <c r="S115" s="36"/>
      <c r="T115" s="36"/>
      <c r="U115" s="35"/>
      <c r="V115" s="36"/>
      <c r="W115" s="38"/>
      <c r="X115" s="39"/>
      <c r="Y115" s="40"/>
      <c r="Z115" s="41"/>
      <c r="AA115" s="42"/>
      <c r="AB115" s="42"/>
      <c r="AC115" s="43"/>
      <c r="AD115" s="44"/>
      <c r="AE115" s="45"/>
      <c r="AF115" s="46"/>
      <c r="AG115" s="47"/>
    </row>
    <row r="116" spans="1:33" ht="40.5" x14ac:dyDescent="0.25">
      <c r="A116" s="23"/>
      <c r="B116" s="74"/>
      <c r="C116" s="27"/>
      <c r="D116" s="29" t="s">
        <v>253</v>
      </c>
      <c r="E116" s="27" t="s">
        <v>254</v>
      </c>
      <c r="F116" s="140" t="s">
        <v>255</v>
      </c>
      <c r="G116" s="58">
        <v>65000000</v>
      </c>
      <c r="H116" s="32"/>
      <c r="I116" s="33"/>
      <c r="J116" s="140" t="s">
        <v>255</v>
      </c>
      <c r="K116" s="58">
        <v>54750000</v>
      </c>
      <c r="L116" s="35"/>
      <c r="M116" s="36"/>
      <c r="N116" s="36"/>
      <c r="O116" s="35"/>
      <c r="P116" s="37"/>
      <c r="Q116" s="36"/>
      <c r="R116" s="35"/>
      <c r="S116" s="36"/>
      <c r="T116" s="36"/>
      <c r="U116" s="35"/>
      <c r="V116" s="36"/>
      <c r="W116" s="38"/>
      <c r="X116" s="39"/>
      <c r="Y116" s="40"/>
      <c r="Z116" s="41"/>
      <c r="AA116" s="42"/>
      <c r="AB116" s="42"/>
      <c r="AC116" s="43"/>
      <c r="AD116" s="44"/>
      <c r="AE116" s="45"/>
      <c r="AF116" s="46"/>
      <c r="AG116" s="47"/>
    </row>
    <row r="117" spans="1:33" ht="40.5" x14ac:dyDescent="0.25">
      <c r="A117" s="23"/>
      <c r="B117" s="74"/>
      <c r="C117" s="27"/>
      <c r="D117" s="29" t="s">
        <v>256</v>
      </c>
      <c r="E117" s="27" t="s">
        <v>257</v>
      </c>
      <c r="F117" s="27" t="s">
        <v>258</v>
      </c>
      <c r="G117" s="58">
        <v>55000000</v>
      </c>
      <c r="H117" s="27" t="s">
        <v>258</v>
      </c>
      <c r="I117" s="33"/>
      <c r="J117" s="27" t="s">
        <v>258</v>
      </c>
      <c r="K117" s="58">
        <v>25000000</v>
      </c>
      <c r="L117" s="35"/>
      <c r="M117" s="36"/>
      <c r="N117" s="36"/>
      <c r="O117" s="35"/>
      <c r="P117" s="37"/>
      <c r="Q117" s="36"/>
      <c r="R117" s="35"/>
      <c r="S117" s="36"/>
      <c r="T117" s="36"/>
      <c r="U117" s="35"/>
      <c r="V117" s="36"/>
      <c r="W117" s="38"/>
      <c r="X117" s="39"/>
      <c r="Y117" s="40"/>
      <c r="Z117" s="41"/>
      <c r="AA117" s="42"/>
      <c r="AB117" s="42"/>
      <c r="AC117" s="43"/>
      <c r="AD117" s="44"/>
      <c r="AE117" s="45"/>
      <c r="AF117" s="46"/>
      <c r="AG117" s="47"/>
    </row>
    <row r="118" spans="1:33" ht="67.5" x14ac:dyDescent="0.25">
      <c r="A118" s="23"/>
      <c r="B118" s="74"/>
      <c r="C118" s="27"/>
      <c r="D118" s="29" t="s">
        <v>259</v>
      </c>
      <c r="E118" s="27" t="s">
        <v>260</v>
      </c>
      <c r="F118" s="140" t="s">
        <v>255</v>
      </c>
      <c r="G118" s="58">
        <v>15000000</v>
      </c>
      <c r="H118" s="32">
        <v>0</v>
      </c>
      <c r="I118" s="33"/>
      <c r="J118" s="140" t="s">
        <v>255</v>
      </c>
      <c r="K118" s="58">
        <v>17356000</v>
      </c>
      <c r="L118" s="35"/>
      <c r="M118" s="36"/>
      <c r="N118" s="36"/>
      <c r="O118" s="35"/>
      <c r="P118" s="37"/>
      <c r="Q118" s="36"/>
      <c r="R118" s="35"/>
      <c r="S118" s="36"/>
      <c r="T118" s="36"/>
      <c r="U118" s="35"/>
      <c r="V118" s="36"/>
      <c r="W118" s="38"/>
      <c r="X118" s="39"/>
      <c r="Y118" s="40"/>
      <c r="Z118" s="41"/>
      <c r="AA118" s="42"/>
      <c r="AB118" s="42"/>
      <c r="AC118" s="43"/>
      <c r="AD118" s="44"/>
      <c r="AE118" s="45"/>
      <c r="AF118" s="46"/>
      <c r="AG118" s="47"/>
    </row>
    <row r="119" spans="1:33" ht="40.5" x14ac:dyDescent="0.25">
      <c r="A119" s="23"/>
      <c r="B119" s="74"/>
      <c r="C119" s="27"/>
      <c r="D119" s="29" t="s">
        <v>261</v>
      </c>
      <c r="E119" s="27" t="s">
        <v>262</v>
      </c>
      <c r="F119" s="27" t="s">
        <v>258</v>
      </c>
      <c r="G119" s="58">
        <v>66000000</v>
      </c>
      <c r="H119" s="27" t="s">
        <v>258</v>
      </c>
      <c r="I119" s="33"/>
      <c r="J119" s="27" t="s">
        <v>258</v>
      </c>
      <c r="K119" s="58">
        <v>30000000</v>
      </c>
      <c r="L119" s="35"/>
      <c r="M119" s="36"/>
      <c r="N119" s="36"/>
      <c r="O119" s="35"/>
      <c r="P119" s="37"/>
      <c r="Q119" s="36"/>
      <c r="R119" s="35"/>
      <c r="S119" s="36"/>
      <c r="T119" s="36"/>
      <c r="U119" s="35"/>
      <c r="V119" s="36"/>
      <c r="W119" s="38"/>
      <c r="X119" s="39"/>
      <c r="Y119" s="40"/>
      <c r="Z119" s="41"/>
      <c r="AA119" s="42"/>
      <c r="AB119" s="42"/>
      <c r="AC119" s="43"/>
      <c r="AD119" s="44"/>
      <c r="AE119" s="45"/>
      <c r="AF119" s="46"/>
      <c r="AG119" s="47"/>
    </row>
    <row r="120" spans="1:33" ht="40.5" x14ac:dyDescent="0.25">
      <c r="A120" s="23"/>
      <c r="B120" s="66"/>
      <c r="C120" s="27"/>
      <c r="D120" s="29" t="s">
        <v>263</v>
      </c>
      <c r="E120" s="27" t="s">
        <v>264</v>
      </c>
      <c r="F120" s="140" t="s">
        <v>265</v>
      </c>
      <c r="G120" s="58">
        <v>110000000</v>
      </c>
      <c r="H120" s="32">
        <v>0</v>
      </c>
      <c r="I120" s="33"/>
      <c r="J120" s="140" t="s">
        <v>266</v>
      </c>
      <c r="K120" s="49">
        <v>35797000</v>
      </c>
      <c r="L120" s="35"/>
      <c r="M120" s="36"/>
      <c r="N120" s="36"/>
      <c r="O120" s="35"/>
      <c r="P120" s="37"/>
      <c r="Q120" s="36"/>
      <c r="R120" s="35"/>
      <c r="S120" s="36"/>
      <c r="T120" s="36"/>
      <c r="U120" s="35"/>
      <c r="V120" s="36"/>
      <c r="W120" s="38"/>
      <c r="X120" s="39"/>
      <c r="Y120" s="40"/>
      <c r="Z120" s="41"/>
      <c r="AA120" s="42"/>
      <c r="AB120" s="42"/>
      <c r="AC120" s="43"/>
      <c r="AD120" s="44"/>
      <c r="AE120" s="45"/>
      <c r="AF120" s="46"/>
      <c r="AG120" s="47"/>
    </row>
    <row r="121" spans="1:33" ht="40.5" x14ac:dyDescent="0.25">
      <c r="A121" s="23"/>
      <c r="B121" s="66"/>
      <c r="C121" s="27"/>
      <c r="D121" s="29"/>
      <c r="E121" s="27" t="s">
        <v>267</v>
      </c>
      <c r="F121" s="140" t="s">
        <v>255</v>
      </c>
      <c r="G121" s="33"/>
      <c r="H121" s="140" t="s">
        <v>255</v>
      </c>
      <c r="I121" s="33"/>
      <c r="J121" s="140" t="s">
        <v>255</v>
      </c>
      <c r="K121" s="49"/>
      <c r="L121" s="35"/>
      <c r="M121" s="36"/>
      <c r="N121" s="36"/>
      <c r="O121" s="35"/>
      <c r="P121" s="37"/>
      <c r="Q121" s="36"/>
      <c r="R121" s="35"/>
      <c r="S121" s="36"/>
      <c r="T121" s="36"/>
      <c r="U121" s="35"/>
      <c r="V121" s="36"/>
      <c r="W121" s="38"/>
      <c r="X121" s="39"/>
      <c r="Y121" s="40"/>
      <c r="Z121" s="41"/>
      <c r="AA121" s="42"/>
      <c r="AB121" s="42"/>
      <c r="AC121" s="43"/>
      <c r="AD121" s="44"/>
      <c r="AE121" s="45"/>
      <c r="AF121" s="46"/>
      <c r="AG121" s="47"/>
    </row>
    <row r="122" spans="1:33" ht="81" x14ac:dyDescent="0.25">
      <c r="A122" s="23"/>
      <c r="B122" s="66"/>
      <c r="C122" s="27"/>
      <c r="D122" s="29" t="s">
        <v>268</v>
      </c>
      <c r="E122" s="27" t="s">
        <v>269</v>
      </c>
      <c r="F122" s="140" t="s">
        <v>270</v>
      </c>
      <c r="G122" s="58">
        <v>190000000</v>
      </c>
      <c r="H122" s="140" t="s">
        <v>270</v>
      </c>
      <c r="I122" s="33"/>
      <c r="J122" s="140" t="s">
        <v>270</v>
      </c>
      <c r="K122" s="49">
        <v>57351000</v>
      </c>
      <c r="L122" s="35"/>
      <c r="M122" s="36"/>
      <c r="N122" s="36"/>
      <c r="O122" s="35"/>
      <c r="P122" s="37"/>
      <c r="Q122" s="36"/>
      <c r="R122" s="35"/>
      <c r="S122" s="36"/>
      <c r="T122" s="36"/>
      <c r="U122" s="35"/>
      <c r="V122" s="36"/>
      <c r="W122" s="38"/>
      <c r="X122" s="39"/>
      <c r="Y122" s="40"/>
      <c r="Z122" s="41"/>
      <c r="AA122" s="42"/>
      <c r="AB122" s="42"/>
      <c r="AC122" s="43"/>
      <c r="AD122" s="44"/>
      <c r="AE122" s="45"/>
      <c r="AF122" s="46"/>
      <c r="AG122" s="47"/>
    </row>
    <row r="123" spans="1:33" ht="40.5" x14ac:dyDescent="0.25">
      <c r="A123" s="23"/>
      <c r="B123" s="66"/>
      <c r="C123" s="27"/>
      <c r="D123" s="29"/>
      <c r="E123" s="27" t="s">
        <v>271</v>
      </c>
      <c r="F123" s="140" t="s">
        <v>258</v>
      </c>
      <c r="G123" s="33"/>
      <c r="H123" s="140" t="s">
        <v>258</v>
      </c>
      <c r="I123" s="33"/>
      <c r="J123" s="140" t="s">
        <v>258</v>
      </c>
      <c r="K123" s="49"/>
      <c r="L123" s="35"/>
      <c r="M123" s="36"/>
      <c r="N123" s="36"/>
      <c r="O123" s="35"/>
      <c r="P123" s="37"/>
      <c r="Q123" s="36"/>
      <c r="R123" s="35"/>
      <c r="S123" s="36"/>
      <c r="T123" s="36"/>
      <c r="U123" s="35"/>
      <c r="V123" s="36"/>
      <c r="W123" s="38"/>
      <c r="X123" s="39"/>
      <c r="Y123" s="40"/>
      <c r="Z123" s="41"/>
      <c r="AA123" s="42"/>
      <c r="AB123" s="42"/>
      <c r="AC123" s="43"/>
      <c r="AD123" s="44"/>
      <c r="AE123" s="45"/>
      <c r="AF123" s="46"/>
      <c r="AG123" s="47"/>
    </row>
    <row r="124" spans="1:33" ht="40.5" x14ac:dyDescent="0.25">
      <c r="A124" s="23"/>
      <c r="B124" s="66"/>
      <c r="C124" s="27"/>
      <c r="D124" s="29"/>
      <c r="E124" s="27" t="s">
        <v>272</v>
      </c>
      <c r="F124" s="140" t="s">
        <v>258</v>
      </c>
      <c r="G124" s="33"/>
      <c r="H124" s="140" t="s">
        <v>258</v>
      </c>
      <c r="I124" s="33"/>
      <c r="J124" s="140" t="s">
        <v>258</v>
      </c>
      <c r="K124" s="49"/>
      <c r="L124" s="35"/>
      <c r="M124" s="36"/>
      <c r="N124" s="36"/>
      <c r="O124" s="35"/>
      <c r="P124" s="37"/>
      <c r="Q124" s="36"/>
      <c r="R124" s="35"/>
      <c r="S124" s="36"/>
      <c r="T124" s="36"/>
      <c r="U124" s="35"/>
      <c r="V124" s="36"/>
      <c r="W124" s="38"/>
      <c r="X124" s="39"/>
      <c r="Y124" s="40"/>
      <c r="Z124" s="41"/>
      <c r="AA124" s="42"/>
      <c r="AB124" s="42"/>
      <c r="AC124" s="43"/>
      <c r="AD124" s="44"/>
      <c r="AE124" s="45"/>
      <c r="AF124" s="46"/>
      <c r="AG124" s="47"/>
    </row>
    <row r="125" spans="1:33" x14ac:dyDescent="0.25">
      <c r="A125" s="23"/>
      <c r="B125" s="66"/>
      <c r="C125" s="27"/>
      <c r="D125" s="29"/>
      <c r="E125" s="27"/>
      <c r="F125" s="140"/>
      <c r="G125" s="33"/>
      <c r="H125" s="140"/>
      <c r="I125" s="33"/>
      <c r="J125" s="140"/>
      <c r="K125" s="49"/>
      <c r="L125" s="35"/>
      <c r="M125" s="36"/>
      <c r="N125" s="36"/>
      <c r="O125" s="35"/>
      <c r="P125" s="37"/>
      <c r="Q125" s="36"/>
      <c r="R125" s="35"/>
      <c r="S125" s="36"/>
      <c r="T125" s="36"/>
      <c r="U125" s="35"/>
      <c r="V125" s="36"/>
      <c r="W125" s="38"/>
      <c r="X125" s="268" t="s">
        <v>98</v>
      </c>
      <c r="Y125" s="269"/>
      <c r="Z125" s="41"/>
      <c r="AA125" s="42"/>
      <c r="AB125" s="42"/>
      <c r="AC125" s="43"/>
      <c r="AD125" s="44"/>
      <c r="AE125" s="45"/>
      <c r="AF125" s="46"/>
      <c r="AG125" s="47"/>
    </row>
    <row r="126" spans="1:33" x14ac:dyDescent="0.25">
      <c r="A126" s="23"/>
      <c r="B126" s="66"/>
      <c r="C126" s="27"/>
      <c r="D126" s="29"/>
      <c r="E126" s="27"/>
      <c r="F126" s="140"/>
      <c r="G126" s="33"/>
      <c r="H126" s="140"/>
      <c r="I126" s="33"/>
      <c r="J126" s="140"/>
      <c r="K126" s="49"/>
      <c r="L126" s="35"/>
      <c r="M126" s="36"/>
      <c r="N126" s="36"/>
      <c r="O126" s="35"/>
      <c r="P126" s="37"/>
      <c r="Q126" s="36"/>
      <c r="R126" s="35"/>
      <c r="S126" s="36"/>
      <c r="T126" s="36"/>
      <c r="U126" s="35"/>
      <c r="V126" s="36"/>
      <c r="W126" s="38"/>
      <c r="X126" s="268" t="s">
        <v>99</v>
      </c>
      <c r="Y126" s="269"/>
      <c r="Z126" s="41"/>
      <c r="AA126" s="42"/>
      <c r="AB126" s="42"/>
      <c r="AC126" s="43"/>
      <c r="AD126" s="44"/>
      <c r="AE126" s="45"/>
      <c r="AF126" s="46"/>
      <c r="AG126" s="47"/>
    </row>
    <row r="127" spans="1:33" ht="42.75" x14ac:dyDescent="0.25">
      <c r="A127" s="23"/>
      <c r="B127" s="66"/>
      <c r="C127" s="27"/>
      <c r="D127" s="141" t="s">
        <v>273</v>
      </c>
      <c r="E127" s="27" t="s">
        <v>274</v>
      </c>
      <c r="F127" s="77">
        <v>1</v>
      </c>
      <c r="G127" s="33">
        <v>200000000</v>
      </c>
      <c r="H127" s="32">
        <v>100</v>
      </c>
      <c r="I127" s="33"/>
      <c r="J127" s="77">
        <v>1</v>
      </c>
      <c r="K127" s="33">
        <f>K128</f>
        <v>100000000</v>
      </c>
      <c r="L127" s="35"/>
      <c r="M127" s="36"/>
      <c r="N127" s="36"/>
      <c r="O127" s="35"/>
      <c r="P127" s="37"/>
      <c r="Q127" s="36"/>
      <c r="R127" s="35"/>
      <c r="S127" s="36"/>
      <c r="T127" s="36"/>
      <c r="U127" s="35"/>
      <c r="V127" s="36"/>
      <c r="W127" s="38"/>
      <c r="X127" s="39"/>
      <c r="Y127" s="40"/>
      <c r="Z127" s="41"/>
      <c r="AA127" s="42"/>
      <c r="AB127" s="42"/>
      <c r="AC127" s="43"/>
      <c r="AD127" s="44"/>
      <c r="AE127" s="45"/>
      <c r="AF127" s="46"/>
      <c r="AG127" s="47"/>
    </row>
    <row r="128" spans="1:33" ht="54" x14ac:dyDescent="0.25">
      <c r="A128" s="23"/>
      <c r="B128" s="66"/>
      <c r="C128" s="27"/>
      <c r="D128" s="29" t="s">
        <v>275</v>
      </c>
      <c r="E128" s="27" t="s">
        <v>276</v>
      </c>
      <c r="F128" s="77">
        <v>1</v>
      </c>
      <c r="G128" s="33">
        <v>200000000</v>
      </c>
      <c r="H128" s="32">
        <v>0</v>
      </c>
      <c r="I128" s="33"/>
      <c r="J128" s="77">
        <v>1</v>
      </c>
      <c r="K128" s="49">
        <v>100000000</v>
      </c>
      <c r="L128" s="35"/>
      <c r="M128" s="36"/>
      <c r="N128" s="36"/>
      <c r="O128" s="35"/>
      <c r="P128" s="37"/>
      <c r="Q128" s="36"/>
      <c r="R128" s="35"/>
      <c r="S128" s="36"/>
      <c r="T128" s="36"/>
      <c r="U128" s="35"/>
      <c r="V128" s="36"/>
      <c r="W128" s="38"/>
      <c r="X128" s="39"/>
      <c r="Y128" s="40"/>
      <c r="Z128" s="41"/>
      <c r="AA128" s="42"/>
      <c r="AB128" s="42"/>
      <c r="AC128" s="43"/>
      <c r="AD128" s="44"/>
      <c r="AE128" s="45"/>
      <c r="AF128" s="46"/>
      <c r="AG128" s="47"/>
    </row>
    <row r="129" spans="1:41" ht="27" x14ac:dyDescent="0.25">
      <c r="A129" s="23"/>
      <c r="B129" s="66"/>
      <c r="C129" s="27"/>
      <c r="D129" s="27"/>
      <c r="E129" s="27" t="s">
        <v>277</v>
      </c>
      <c r="F129" s="77">
        <v>1</v>
      </c>
      <c r="G129" s="33"/>
      <c r="H129" s="32">
        <v>0</v>
      </c>
      <c r="I129" s="33"/>
      <c r="J129" s="77">
        <v>1</v>
      </c>
      <c r="K129" s="49"/>
      <c r="L129" s="35"/>
      <c r="M129" s="36"/>
      <c r="N129" s="36"/>
      <c r="O129" s="35"/>
      <c r="P129" s="37"/>
      <c r="Q129" s="36"/>
      <c r="R129" s="35"/>
      <c r="S129" s="36"/>
      <c r="T129" s="36"/>
      <c r="U129" s="35"/>
      <c r="V129" s="36"/>
      <c r="W129" s="38"/>
      <c r="X129" s="39"/>
      <c r="Y129" s="40"/>
      <c r="Z129" s="41"/>
      <c r="AA129" s="42"/>
      <c r="AB129" s="42"/>
      <c r="AC129" s="43"/>
      <c r="AD129" s="44"/>
      <c r="AE129" s="45"/>
      <c r="AF129" s="46"/>
      <c r="AG129" s="47"/>
    </row>
    <row r="130" spans="1:41" x14ac:dyDescent="0.25">
      <c r="A130" s="23"/>
      <c r="B130" s="66"/>
      <c r="C130" s="27"/>
      <c r="D130" s="27"/>
      <c r="E130" s="27"/>
      <c r="F130" s="30"/>
      <c r="G130" s="33"/>
      <c r="H130" s="32"/>
      <c r="I130" s="33"/>
      <c r="J130" s="53"/>
      <c r="K130" s="49"/>
      <c r="L130" s="35"/>
      <c r="M130" s="36"/>
      <c r="N130" s="36"/>
      <c r="O130" s="35"/>
      <c r="P130" s="37"/>
      <c r="Q130" s="36"/>
      <c r="R130" s="35"/>
      <c r="S130" s="36"/>
      <c r="T130" s="36"/>
      <c r="U130" s="35"/>
      <c r="V130" s="36"/>
      <c r="W130" s="38"/>
      <c r="X130" s="268" t="s">
        <v>98</v>
      </c>
      <c r="Y130" s="269"/>
      <c r="Z130" s="41"/>
      <c r="AA130" s="42"/>
      <c r="AB130" s="42"/>
      <c r="AC130" s="43"/>
      <c r="AD130" s="44"/>
      <c r="AE130" s="45"/>
      <c r="AF130" s="46"/>
      <c r="AG130" s="47"/>
    </row>
    <row r="131" spans="1:41" x14ac:dyDescent="0.25">
      <c r="A131" s="23"/>
      <c r="B131" s="66"/>
      <c r="C131" s="27"/>
      <c r="D131" s="27"/>
      <c r="E131" s="27"/>
      <c r="F131" s="30"/>
      <c r="G131" s="33"/>
      <c r="H131" s="32"/>
      <c r="I131" s="33"/>
      <c r="J131" s="53"/>
      <c r="K131" s="49"/>
      <c r="L131" s="35"/>
      <c r="M131" s="36"/>
      <c r="N131" s="36"/>
      <c r="O131" s="35"/>
      <c r="P131" s="37"/>
      <c r="Q131" s="36"/>
      <c r="R131" s="35"/>
      <c r="S131" s="36"/>
      <c r="T131" s="36"/>
      <c r="U131" s="35"/>
      <c r="V131" s="36"/>
      <c r="W131" s="38"/>
      <c r="X131" s="268" t="s">
        <v>99</v>
      </c>
      <c r="Y131" s="269"/>
      <c r="Z131" s="41"/>
      <c r="AA131" s="42"/>
      <c r="AB131" s="42"/>
      <c r="AC131" s="43"/>
      <c r="AD131" s="44"/>
      <c r="AE131" s="45"/>
      <c r="AF131" s="46"/>
      <c r="AG131" s="47"/>
    </row>
    <row r="132" spans="1:41" x14ac:dyDescent="0.25">
      <c r="A132" s="23"/>
      <c r="B132" s="66"/>
      <c r="C132" s="27"/>
      <c r="D132" s="27"/>
      <c r="E132" s="27"/>
      <c r="F132" s="30"/>
      <c r="G132" s="33"/>
      <c r="H132" s="32"/>
      <c r="I132" s="33"/>
      <c r="J132" s="53"/>
      <c r="K132" s="49"/>
      <c r="L132" s="35"/>
      <c r="M132" s="36"/>
      <c r="N132" s="36"/>
      <c r="O132" s="35"/>
      <c r="P132" s="37"/>
      <c r="Q132" s="36"/>
      <c r="R132" s="35"/>
      <c r="S132" s="36"/>
      <c r="T132" s="36"/>
      <c r="U132" s="35"/>
      <c r="V132" s="36"/>
      <c r="W132" s="38"/>
      <c r="X132" s="39"/>
      <c r="Y132" s="40"/>
      <c r="Z132" s="41"/>
      <c r="AA132" s="42"/>
      <c r="AB132" s="42"/>
      <c r="AC132" s="43"/>
      <c r="AD132" s="44"/>
      <c r="AE132" s="45"/>
      <c r="AF132" s="46"/>
      <c r="AG132" s="47"/>
    </row>
    <row r="133" spans="1:41" ht="24" customHeight="1" x14ac:dyDescent="0.25">
      <c r="B133" s="142"/>
      <c r="C133" s="274" t="s">
        <v>278</v>
      </c>
      <c r="D133" s="275"/>
      <c r="E133" s="275"/>
      <c r="F133" s="143"/>
      <c r="G133" s="144"/>
      <c r="H133" s="143"/>
      <c r="I133" s="144"/>
      <c r="J133" s="143"/>
      <c r="K133" s="145"/>
      <c r="L133" s="146"/>
      <c r="M133" s="147"/>
      <c r="N133" s="147"/>
      <c r="O133" s="146"/>
      <c r="P133" s="147"/>
      <c r="Q133" s="148"/>
      <c r="R133" s="146"/>
      <c r="S133" s="147"/>
      <c r="T133" s="149"/>
      <c r="U133" s="146"/>
      <c r="V133" s="147"/>
      <c r="W133" s="150"/>
      <c r="X133" s="151"/>
      <c r="Y133" s="152"/>
      <c r="Z133" s="153"/>
      <c r="AA133" s="154"/>
      <c r="AB133" s="155"/>
      <c r="AC133" s="156"/>
      <c r="AD133" s="155"/>
      <c r="AE133" s="157"/>
      <c r="AF133" s="155"/>
      <c r="AG133" s="155"/>
      <c r="AH133" s="158"/>
      <c r="AI133" s="158"/>
      <c r="AJ133" s="158"/>
      <c r="AK133" s="158"/>
      <c r="AL133" s="158"/>
      <c r="AM133" s="158"/>
      <c r="AN133" s="158"/>
      <c r="AO133" s="158"/>
    </row>
    <row r="134" spans="1:41" ht="18" customHeight="1" x14ac:dyDescent="0.25">
      <c r="A134" s="23"/>
      <c r="B134" s="159"/>
      <c r="C134" s="276" t="s">
        <v>279</v>
      </c>
      <c r="D134" s="277"/>
      <c r="E134" s="277"/>
      <c r="F134" s="277"/>
      <c r="G134" s="277"/>
      <c r="H134" s="277"/>
      <c r="I134" s="277"/>
      <c r="J134" s="277"/>
      <c r="K134" s="278"/>
      <c r="L134" s="160"/>
      <c r="M134" s="161"/>
      <c r="N134" s="161"/>
      <c r="O134" s="160"/>
      <c r="P134" s="161"/>
      <c r="Q134" s="161"/>
      <c r="R134" s="160"/>
      <c r="S134" s="161"/>
      <c r="T134" s="161"/>
      <c r="U134" s="160"/>
      <c r="V134" s="161"/>
      <c r="W134" s="162"/>
      <c r="X134" s="151"/>
      <c r="Y134" s="161"/>
      <c r="Z134" s="163"/>
      <c r="AA134" s="164"/>
      <c r="AB134" s="42"/>
      <c r="AC134" s="43"/>
      <c r="AD134" s="165"/>
      <c r="AE134" s="45"/>
      <c r="AF134" s="166"/>
      <c r="AG134" s="23"/>
    </row>
    <row r="135" spans="1:41" ht="18" customHeight="1" x14ac:dyDescent="0.25">
      <c r="A135" s="23"/>
      <c r="B135" s="159"/>
      <c r="C135" s="240"/>
      <c r="D135" s="241"/>
      <c r="E135" s="241"/>
      <c r="F135" s="241"/>
      <c r="G135" s="241"/>
      <c r="H135" s="241"/>
      <c r="I135" s="241"/>
      <c r="J135" s="241"/>
      <c r="K135" s="169"/>
      <c r="L135" s="170"/>
      <c r="M135" s="170"/>
      <c r="N135" s="170"/>
      <c r="O135" s="170"/>
      <c r="P135" s="170"/>
      <c r="Q135" s="171"/>
      <c r="R135" s="170"/>
      <c r="S135" s="170"/>
      <c r="T135" s="171"/>
      <c r="U135" s="172"/>
      <c r="V135" s="173"/>
      <c r="W135" s="150"/>
      <c r="X135" s="170" t="e">
        <f>X134/J133*100</f>
        <v>#DIV/0!</v>
      </c>
      <c r="Y135" s="170"/>
      <c r="Z135" s="163"/>
      <c r="AA135" s="164"/>
      <c r="AB135" s="42"/>
      <c r="AC135" s="43"/>
      <c r="AD135" s="165"/>
      <c r="AE135" s="45"/>
      <c r="AF135" s="166"/>
      <c r="AG135" s="23"/>
    </row>
    <row r="136" spans="1:41" ht="18" customHeight="1" x14ac:dyDescent="0.25">
      <c r="A136" s="23"/>
      <c r="B136" s="159"/>
      <c r="C136" s="276" t="s">
        <v>280</v>
      </c>
      <c r="D136" s="277"/>
      <c r="E136" s="277"/>
      <c r="F136" s="277"/>
      <c r="G136" s="277"/>
      <c r="H136" s="277"/>
      <c r="I136" s="277"/>
      <c r="J136" s="277"/>
      <c r="K136" s="277"/>
      <c r="L136" s="277"/>
      <c r="M136" s="277"/>
      <c r="N136" s="277"/>
      <c r="O136" s="277"/>
      <c r="P136" s="277"/>
      <c r="Q136" s="277"/>
      <c r="R136" s="277"/>
      <c r="S136" s="277"/>
      <c r="T136" s="277"/>
      <c r="U136" s="277"/>
      <c r="V136" s="277"/>
      <c r="W136" s="277"/>
      <c r="X136" s="277"/>
      <c r="Y136" s="278"/>
      <c r="Z136" s="163"/>
      <c r="AA136" s="163"/>
      <c r="AB136" s="42"/>
      <c r="AC136" s="43"/>
      <c r="AD136" s="163" t="e">
        <f>(#REF!+#REF!+#REF!+#REF!+#REF!+#REF!+#REF!+#REF!+#REF!+#REF!+#REF!+#REF!+#REF!+#REF!)/15</f>
        <v>#REF!</v>
      </c>
      <c r="AE136" s="163" t="e">
        <f>(#REF!+#REF!+#REF!+#REF!+#REF!+#REF!+#REF!+#REF!+#REF!+#REF!+#REF!+#REF!+#REF!+#REF!)/15</f>
        <v>#REF!</v>
      </c>
      <c r="AF136" s="166"/>
      <c r="AG136" s="23"/>
      <c r="AJ136" s="174">
        <f>19096783586-Y133</f>
        <v>19096783586</v>
      </c>
    </row>
    <row r="137" spans="1:41" ht="25.5" customHeight="1" x14ac:dyDescent="0.25">
      <c r="A137" s="23"/>
      <c r="B137" s="159"/>
      <c r="C137" s="276" t="s">
        <v>281</v>
      </c>
      <c r="D137" s="277"/>
      <c r="E137" s="277"/>
      <c r="F137" s="277"/>
      <c r="G137" s="277"/>
      <c r="H137" s="277"/>
      <c r="I137" s="277"/>
      <c r="J137" s="277"/>
      <c r="K137" s="277"/>
      <c r="L137" s="277"/>
      <c r="M137" s="277"/>
      <c r="N137" s="277"/>
      <c r="O137" s="277"/>
      <c r="P137" s="277"/>
      <c r="Q137" s="277"/>
      <c r="R137" s="277"/>
      <c r="S137" s="277"/>
      <c r="T137" s="277"/>
      <c r="U137" s="277"/>
      <c r="V137" s="277"/>
      <c r="W137" s="277"/>
      <c r="X137" s="277"/>
      <c r="Y137" s="278"/>
      <c r="Z137" s="175" t="s">
        <v>282</v>
      </c>
      <c r="AA137" s="175" t="s">
        <v>282</v>
      </c>
      <c r="AB137" s="42"/>
      <c r="AC137" s="43"/>
      <c r="AD137" s="175" t="s">
        <v>283</v>
      </c>
      <c r="AE137" s="175" t="s">
        <v>284</v>
      </c>
      <c r="AF137" s="166"/>
      <c r="AG137" s="23"/>
    </row>
    <row r="138" spans="1:41" ht="25.5" customHeight="1" x14ac:dyDescent="0.25">
      <c r="A138" s="271" t="s">
        <v>285</v>
      </c>
      <c r="B138" s="272"/>
      <c r="C138" s="272"/>
      <c r="D138" s="272"/>
      <c r="E138" s="272"/>
      <c r="F138" s="272"/>
      <c r="G138" s="272"/>
      <c r="H138" s="272"/>
      <c r="I138" s="272"/>
      <c r="J138" s="272"/>
      <c r="K138" s="272"/>
      <c r="L138" s="272"/>
      <c r="M138" s="272"/>
      <c r="N138" s="272"/>
      <c r="O138" s="272"/>
      <c r="P138" s="272"/>
      <c r="Q138" s="272"/>
      <c r="R138" s="272"/>
      <c r="S138" s="272"/>
      <c r="T138" s="272"/>
      <c r="U138" s="272"/>
      <c r="V138" s="272"/>
      <c r="W138" s="272"/>
      <c r="X138" s="272"/>
      <c r="Y138" s="272"/>
      <c r="Z138" s="272"/>
      <c r="AA138" s="272"/>
      <c r="AB138" s="272"/>
      <c r="AC138" s="272"/>
      <c r="AD138" s="272"/>
      <c r="AE138" s="272"/>
      <c r="AF138" s="272"/>
      <c r="AG138" s="273"/>
    </row>
    <row r="139" spans="1:41" ht="25.5" customHeight="1" x14ac:dyDescent="0.25">
      <c r="A139" s="271" t="s">
        <v>286</v>
      </c>
      <c r="B139" s="272"/>
      <c r="C139" s="272"/>
      <c r="D139" s="272"/>
      <c r="E139" s="272"/>
      <c r="F139" s="272"/>
      <c r="G139" s="272"/>
      <c r="H139" s="272"/>
      <c r="I139" s="272"/>
      <c r="J139" s="272"/>
      <c r="K139" s="272"/>
      <c r="L139" s="272"/>
      <c r="M139" s="272"/>
      <c r="N139" s="272"/>
      <c r="O139" s="272"/>
      <c r="P139" s="272"/>
      <c r="Q139" s="272"/>
      <c r="R139" s="272"/>
      <c r="S139" s="272"/>
      <c r="T139" s="272"/>
      <c r="U139" s="272"/>
      <c r="V139" s="272"/>
      <c r="W139" s="272"/>
      <c r="X139" s="272"/>
      <c r="Y139" s="272"/>
      <c r="Z139" s="272"/>
      <c r="AA139" s="272"/>
      <c r="AB139" s="272"/>
      <c r="AC139" s="272"/>
      <c r="AD139" s="272"/>
      <c r="AE139" s="272"/>
      <c r="AF139" s="272"/>
      <c r="AG139" s="273"/>
    </row>
    <row r="140" spans="1:41" ht="25.5" customHeight="1" x14ac:dyDescent="0.25">
      <c r="A140" s="271" t="s">
        <v>287</v>
      </c>
      <c r="B140" s="272"/>
      <c r="C140" s="272"/>
      <c r="D140" s="272"/>
      <c r="E140" s="272"/>
      <c r="F140" s="272"/>
      <c r="G140" s="272"/>
      <c r="H140" s="272"/>
      <c r="I140" s="272"/>
      <c r="J140" s="272"/>
      <c r="K140" s="272"/>
      <c r="L140" s="272"/>
      <c r="M140" s="272"/>
      <c r="N140" s="272"/>
      <c r="O140" s="272"/>
      <c r="P140" s="272"/>
      <c r="Q140" s="272"/>
      <c r="R140" s="272"/>
      <c r="S140" s="272"/>
      <c r="T140" s="272"/>
      <c r="U140" s="272"/>
      <c r="V140" s="272"/>
      <c r="W140" s="272"/>
      <c r="X140" s="272"/>
      <c r="Y140" s="272"/>
      <c r="Z140" s="272"/>
      <c r="AA140" s="272"/>
      <c r="AB140" s="272"/>
      <c r="AC140" s="272"/>
      <c r="AD140" s="272"/>
      <c r="AE140" s="272"/>
      <c r="AF140" s="272"/>
      <c r="AG140" s="273"/>
    </row>
    <row r="141" spans="1:41" ht="25.5" customHeight="1" x14ac:dyDescent="0.25">
      <c r="A141" s="271" t="s">
        <v>288</v>
      </c>
      <c r="B141" s="272"/>
      <c r="C141" s="272"/>
      <c r="D141" s="272"/>
      <c r="E141" s="272"/>
      <c r="F141" s="272"/>
      <c r="G141" s="272"/>
      <c r="H141" s="272"/>
      <c r="I141" s="272"/>
      <c r="J141" s="272"/>
      <c r="K141" s="272"/>
      <c r="L141" s="272"/>
      <c r="M141" s="272"/>
      <c r="N141" s="272"/>
      <c r="O141" s="272"/>
      <c r="P141" s="272"/>
      <c r="Q141" s="272"/>
      <c r="R141" s="272"/>
      <c r="S141" s="272"/>
      <c r="T141" s="272"/>
      <c r="U141" s="272"/>
      <c r="V141" s="272"/>
      <c r="W141" s="272"/>
      <c r="X141" s="272"/>
      <c r="Y141" s="272"/>
      <c r="Z141" s="272"/>
      <c r="AA141" s="272"/>
      <c r="AB141" s="272"/>
      <c r="AC141" s="272"/>
      <c r="AD141" s="272"/>
      <c r="AE141" s="272"/>
      <c r="AF141" s="272"/>
      <c r="AG141" s="273"/>
    </row>
    <row r="142" spans="1:41" x14ac:dyDescent="0.25">
      <c r="B142" s="176"/>
      <c r="C142" s="177"/>
      <c r="D142" s="177"/>
      <c r="E142" s="178"/>
      <c r="F142" s="179"/>
      <c r="G142" s="180"/>
      <c r="H142" s="181"/>
      <c r="I142" s="182"/>
      <c r="J142" s="179"/>
      <c r="K142" s="180"/>
      <c r="L142" s="183"/>
      <c r="M142" s="184"/>
      <c r="N142" s="184"/>
      <c r="O142" s="183"/>
      <c r="P142" s="185"/>
      <c r="Q142" s="185"/>
      <c r="R142" s="186"/>
      <c r="S142" s="180"/>
      <c r="T142" s="180"/>
      <c r="U142" s="187"/>
      <c r="V142" s="188"/>
      <c r="W142" s="189"/>
      <c r="X142" s="190"/>
      <c r="Y142" s="188"/>
      <c r="Z142" s="191"/>
      <c r="AA142" s="192"/>
      <c r="AB142" s="187"/>
      <c r="AC142" s="193"/>
      <c r="AD142" s="187"/>
      <c r="AE142" s="194"/>
      <c r="AF142" s="187"/>
      <c r="AG142" s="187"/>
      <c r="AH142" s="158"/>
      <c r="AI142" s="158"/>
      <c r="AJ142" s="158"/>
      <c r="AK142" s="158"/>
      <c r="AL142" s="158"/>
      <c r="AM142" s="158"/>
      <c r="AN142" s="158"/>
      <c r="AO142" s="158"/>
    </row>
    <row r="143" spans="1:41" x14ac:dyDescent="0.25">
      <c r="B143" s="195"/>
      <c r="C143" s="196"/>
      <c r="D143" s="195" t="s">
        <v>289</v>
      </c>
      <c r="E143" s="195"/>
      <c r="F143" s="195"/>
      <c r="G143" s="195"/>
      <c r="H143" s="195"/>
      <c r="I143" s="195"/>
      <c r="J143" s="239"/>
      <c r="K143" s="195"/>
      <c r="L143" s="195"/>
      <c r="M143" s="198"/>
      <c r="N143" s="195"/>
      <c r="O143" s="195"/>
      <c r="P143" s="195"/>
      <c r="Q143" s="195"/>
      <c r="R143" s="195"/>
      <c r="S143" s="199"/>
      <c r="T143" s="195"/>
      <c r="U143" s="195"/>
      <c r="V143" s="195"/>
      <c r="W143" s="200"/>
      <c r="X143" s="201"/>
      <c r="Y143" s="202"/>
      <c r="Z143" s="195"/>
      <c r="AA143" s="195"/>
      <c r="AB143" s="239"/>
      <c r="AC143" s="281" t="s">
        <v>290</v>
      </c>
      <c r="AD143" s="281"/>
      <c r="AE143" s="195"/>
      <c r="AF143" s="195"/>
      <c r="AG143" s="195"/>
      <c r="AH143" s="195"/>
      <c r="AI143" s="195"/>
      <c r="AJ143" s="195"/>
      <c r="AK143" s="195"/>
      <c r="AL143" s="195"/>
      <c r="AM143" s="195"/>
      <c r="AN143" s="195"/>
      <c r="AO143" s="195"/>
    </row>
    <row r="144" spans="1:41" x14ac:dyDescent="0.25">
      <c r="B144" s="195"/>
      <c r="C144" s="195"/>
      <c r="D144" s="195"/>
      <c r="E144" s="195"/>
      <c r="F144" s="195"/>
      <c r="G144" s="195"/>
      <c r="H144" s="195"/>
      <c r="I144" s="195"/>
      <c r="J144" s="239"/>
      <c r="K144" s="195"/>
      <c r="L144" s="195"/>
      <c r="M144" s="195"/>
      <c r="N144" s="195"/>
      <c r="O144" s="195"/>
      <c r="P144" s="202"/>
      <c r="Q144" s="195"/>
      <c r="R144" s="195"/>
      <c r="S144" s="199"/>
      <c r="T144" s="195"/>
      <c r="U144" s="195"/>
      <c r="V144" s="195"/>
      <c r="W144" s="203"/>
      <c r="X144" s="195"/>
      <c r="Y144" s="202"/>
      <c r="Z144" s="195"/>
      <c r="AA144" s="195"/>
      <c r="AB144" s="195"/>
      <c r="AC144" s="281" t="s">
        <v>291</v>
      </c>
      <c r="AD144" s="281"/>
      <c r="AE144" s="195"/>
      <c r="AF144" s="195"/>
      <c r="AG144" s="195"/>
      <c r="AH144" s="195"/>
      <c r="AI144" s="195"/>
      <c r="AJ144" s="195"/>
      <c r="AK144" s="195"/>
      <c r="AL144" s="195"/>
      <c r="AM144" s="195"/>
      <c r="AN144" s="195"/>
      <c r="AO144" s="195"/>
    </row>
    <row r="145" spans="2:41" x14ac:dyDescent="0.25">
      <c r="B145" s="195"/>
      <c r="C145" s="195"/>
      <c r="D145" s="195"/>
      <c r="E145" s="195"/>
      <c r="F145" s="195"/>
      <c r="G145" s="195"/>
      <c r="H145" s="195"/>
      <c r="I145" s="195"/>
      <c r="J145" s="239"/>
      <c r="K145" s="195"/>
      <c r="L145" s="195"/>
      <c r="M145" s="195"/>
      <c r="N145" s="195"/>
      <c r="O145" s="195"/>
      <c r="P145" s="195"/>
      <c r="Q145" s="195"/>
      <c r="R145" s="195"/>
      <c r="S145" s="195"/>
      <c r="T145" s="195"/>
      <c r="U145" s="195"/>
      <c r="V145" s="195"/>
      <c r="W145" s="204"/>
      <c r="X145" s="195"/>
      <c r="Y145" s="202"/>
      <c r="Z145" s="201"/>
      <c r="AA145" s="195"/>
      <c r="AB145" s="195"/>
      <c r="AC145" s="281" t="s">
        <v>292</v>
      </c>
      <c r="AD145" s="281"/>
      <c r="AE145" s="195"/>
      <c r="AF145" s="195"/>
      <c r="AG145" s="195"/>
      <c r="AH145" s="195"/>
      <c r="AI145" s="195"/>
      <c r="AJ145" s="195"/>
      <c r="AK145" s="195"/>
      <c r="AL145" s="195"/>
      <c r="AM145" s="195"/>
      <c r="AN145" s="195"/>
      <c r="AO145" s="195"/>
    </row>
    <row r="146" spans="2:41" x14ac:dyDescent="0.25">
      <c r="B146" s="195"/>
      <c r="C146" s="195"/>
      <c r="D146" s="195"/>
      <c r="E146" s="195"/>
      <c r="F146" s="195"/>
      <c r="G146" s="195"/>
      <c r="H146" s="195"/>
      <c r="I146" s="195"/>
      <c r="J146" s="239"/>
      <c r="K146" s="195"/>
      <c r="L146" s="195"/>
      <c r="M146" s="195"/>
      <c r="N146" s="195"/>
      <c r="O146" s="195"/>
      <c r="P146" s="195"/>
      <c r="Q146" s="195"/>
      <c r="R146" s="195"/>
      <c r="S146" s="195"/>
      <c r="T146" s="195"/>
      <c r="U146" s="195"/>
      <c r="V146" s="198"/>
      <c r="W146" s="203"/>
      <c r="X146" s="195"/>
      <c r="Y146" s="195"/>
      <c r="Z146" s="201"/>
      <c r="AA146" s="195"/>
      <c r="AB146" s="195"/>
      <c r="AC146" s="238"/>
      <c r="AD146" s="238"/>
      <c r="AE146" s="195"/>
      <c r="AF146" s="195"/>
      <c r="AG146" s="195"/>
      <c r="AH146" s="195"/>
      <c r="AI146" s="195"/>
      <c r="AJ146" s="195"/>
      <c r="AK146" s="195"/>
      <c r="AL146" s="195"/>
      <c r="AM146" s="195"/>
      <c r="AN146" s="195"/>
      <c r="AO146" s="195"/>
    </row>
    <row r="148" spans="2:41" x14ac:dyDescent="0.25">
      <c r="B148" s="195"/>
      <c r="C148" s="195"/>
      <c r="D148" s="195"/>
      <c r="E148" s="195"/>
      <c r="F148" s="195"/>
      <c r="G148" s="195"/>
      <c r="H148" s="195"/>
      <c r="I148" s="195"/>
      <c r="J148" s="239"/>
      <c r="K148" s="195"/>
      <c r="L148" s="195"/>
      <c r="M148" s="195"/>
      <c r="N148" s="195"/>
      <c r="O148" s="195"/>
      <c r="P148" s="195"/>
      <c r="Q148" s="195"/>
      <c r="R148" s="195"/>
      <c r="S148" s="195"/>
      <c r="T148" s="195"/>
      <c r="U148" s="195"/>
      <c r="V148" s="195"/>
      <c r="W148" s="203"/>
      <c r="X148" s="195"/>
      <c r="Y148" s="195"/>
      <c r="Z148" s="195"/>
      <c r="AA148" s="195"/>
      <c r="AB148" s="195"/>
      <c r="AC148" s="282" t="s">
        <v>293</v>
      </c>
      <c r="AD148" s="282"/>
      <c r="AE148" s="195"/>
      <c r="AF148" s="195"/>
      <c r="AG148" s="195"/>
      <c r="AH148" s="195"/>
      <c r="AI148" s="195"/>
      <c r="AJ148" s="195"/>
      <c r="AK148" s="195"/>
      <c r="AL148" s="195"/>
      <c r="AM148" s="195"/>
      <c r="AN148" s="195"/>
      <c r="AO148" s="195"/>
    </row>
    <row r="149" spans="2:41" x14ac:dyDescent="0.25">
      <c r="B149" s="195"/>
      <c r="C149" s="195"/>
      <c r="D149" s="195"/>
      <c r="E149" s="195"/>
      <c r="F149" s="195"/>
      <c r="G149" s="195"/>
      <c r="H149" s="195"/>
      <c r="I149" s="195"/>
      <c r="J149" s="239"/>
      <c r="K149" s="195"/>
      <c r="L149" s="195"/>
      <c r="M149" s="195"/>
      <c r="N149" s="195"/>
      <c r="O149" s="195"/>
      <c r="P149" s="195"/>
      <c r="Q149" s="195"/>
      <c r="R149" s="195"/>
      <c r="S149" s="195"/>
      <c r="T149" s="195"/>
      <c r="U149" s="195"/>
      <c r="V149" s="195"/>
      <c r="W149" s="203"/>
      <c r="X149" s="195"/>
      <c r="Y149" s="195"/>
      <c r="Z149" s="195"/>
      <c r="AA149" s="195"/>
      <c r="AB149" s="195"/>
      <c r="AC149" s="279" t="s">
        <v>294</v>
      </c>
      <c r="AD149" s="279"/>
      <c r="AE149" s="195"/>
      <c r="AF149" s="195"/>
      <c r="AG149" s="195"/>
      <c r="AH149" s="195"/>
      <c r="AI149" s="195"/>
      <c r="AJ149" s="195"/>
      <c r="AK149" s="195"/>
      <c r="AL149" s="195"/>
      <c r="AM149" s="195"/>
      <c r="AN149" s="195"/>
      <c r="AO149" s="195"/>
    </row>
    <row r="329" spans="2:20" x14ac:dyDescent="0.25">
      <c r="B329" s="46"/>
      <c r="C329" s="46"/>
      <c r="D329" s="46"/>
      <c r="E329" s="46"/>
      <c r="F329" s="206"/>
      <c r="G329" s="207">
        <v>142205994823</v>
      </c>
      <c r="H329" s="46"/>
      <c r="I329" s="208"/>
      <c r="J329" s="209"/>
      <c r="K329" s="49">
        <v>24945316026</v>
      </c>
      <c r="L329" s="2"/>
      <c r="M329" s="2"/>
      <c r="N329" s="2"/>
      <c r="O329" s="2"/>
      <c r="P329" s="2"/>
      <c r="Q329" s="2"/>
      <c r="R329" s="2"/>
      <c r="S329" s="210"/>
      <c r="T329" s="210"/>
    </row>
    <row r="330" spans="2:20" x14ac:dyDescent="0.25">
      <c r="B330" s="46"/>
      <c r="C330" s="46"/>
      <c r="D330" s="46"/>
      <c r="E330" s="46"/>
      <c r="F330" s="206"/>
      <c r="G330" s="211"/>
      <c r="H330" s="46"/>
      <c r="I330" s="212"/>
      <c r="J330" s="209"/>
      <c r="K330" s="49"/>
      <c r="L330" s="2"/>
      <c r="M330" s="2"/>
      <c r="N330" s="2"/>
      <c r="O330" s="2"/>
      <c r="P330" s="2"/>
      <c r="Q330" s="2"/>
      <c r="R330" s="2"/>
      <c r="S330" s="210"/>
      <c r="T330" s="210"/>
    </row>
    <row r="331" spans="2:20" x14ac:dyDescent="0.25">
      <c r="B331" s="213" t="s">
        <v>295</v>
      </c>
      <c r="C331" s="213"/>
      <c r="D331" s="213"/>
      <c r="E331" s="280" t="s">
        <v>296</v>
      </c>
      <c r="F331" s="214"/>
      <c r="G331" s="215"/>
      <c r="H331" s="166"/>
      <c r="I331" s="216"/>
      <c r="J331" s="214"/>
      <c r="K331" s="216"/>
      <c r="L331" s="2"/>
      <c r="M331" s="2"/>
      <c r="N331" s="2"/>
      <c r="O331" s="2"/>
      <c r="P331" s="2"/>
      <c r="Q331" s="2"/>
      <c r="R331" s="2"/>
      <c r="S331" s="210"/>
      <c r="T331" s="210"/>
    </row>
    <row r="332" spans="2:20" ht="42.75" x14ac:dyDescent="0.25">
      <c r="B332" s="166"/>
      <c r="C332" s="217" t="s">
        <v>297</v>
      </c>
      <c r="D332" s="217"/>
      <c r="E332" s="280"/>
      <c r="F332" s="214"/>
      <c r="G332" s="207">
        <v>10912521159</v>
      </c>
      <c r="H332" s="218"/>
      <c r="I332" s="33"/>
      <c r="J332" s="214"/>
      <c r="K332" s="49">
        <v>1969721159</v>
      </c>
      <c r="L332" s="2"/>
      <c r="M332" s="2"/>
      <c r="N332" s="2"/>
      <c r="O332" s="2"/>
      <c r="P332" s="2"/>
      <c r="Q332" s="2"/>
      <c r="R332" s="2"/>
      <c r="S332" s="210"/>
      <c r="T332" s="210"/>
    </row>
    <row r="333" spans="2:20" ht="40.5" x14ac:dyDescent="0.25">
      <c r="B333" s="219" t="s">
        <v>298</v>
      </c>
      <c r="C333" s="220" t="s">
        <v>299</v>
      </c>
      <c r="D333" s="220"/>
      <c r="E333" s="280"/>
      <c r="F333" s="214"/>
      <c r="G333" s="207">
        <v>9000000</v>
      </c>
      <c r="H333" s="161"/>
      <c r="I333" s="49"/>
      <c r="J333" s="214"/>
      <c r="K333" s="49">
        <v>1200000</v>
      </c>
      <c r="L333" s="2"/>
      <c r="M333" s="2"/>
      <c r="N333" s="2"/>
      <c r="O333" s="2"/>
      <c r="P333" s="2"/>
      <c r="Q333" s="2"/>
      <c r="R333" s="2"/>
      <c r="S333" s="210"/>
      <c r="T333" s="210"/>
    </row>
    <row r="334" spans="2:20" ht="40.5" x14ac:dyDescent="0.25">
      <c r="B334" s="219" t="s">
        <v>300</v>
      </c>
      <c r="C334" s="220" t="s">
        <v>301</v>
      </c>
      <c r="D334" s="220"/>
      <c r="E334" s="280"/>
      <c r="F334" s="214"/>
      <c r="G334" s="207">
        <v>1230200000</v>
      </c>
      <c r="H334" s="161"/>
      <c r="I334" s="49"/>
      <c r="J334" s="214"/>
      <c r="K334" s="49">
        <v>225200000</v>
      </c>
      <c r="L334" s="2"/>
      <c r="M334" s="2"/>
      <c r="N334" s="2"/>
      <c r="O334" s="2"/>
      <c r="P334" s="2"/>
      <c r="Q334" s="2"/>
      <c r="R334" s="2"/>
      <c r="S334" s="210"/>
      <c r="T334" s="210"/>
    </row>
    <row r="335" spans="2:20" ht="67.5" x14ac:dyDescent="0.25">
      <c r="B335" s="219" t="s">
        <v>302</v>
      </c>
      <c r="C335" s="220" t="s">
        <v>303</v>
      </c>
      <c r="D335" s="220"/>
      <c r="E335" s="46"/>
      <c r="F335" s="214"/>
      <c r="G335" s="207">
        <v>121950000</v>
      </c>
      <c r="H335" s="161"/>
      <c r="I335" s="49"/>
      <c r="J335" s="214"/>
      <c r="K335" s="49">
        <v>17950000</v>
      </c>
      <c r="L335" s="2"/>
      <c r="M335" s="2"/>
      <c r="N335" s="2"/>
      <c r="O335" s="2"/>
      <c r="P335" s="2"/>
      <c r="Q335" s="2"/>
      <c r="R335" s="2"/>
      <c r="S335" s="210"/>
      <c r="T335" s="210"/>
    </row>
    <row r="336" spans="2:20" ht="67.5" x14ac:dyDescent="0.25">
      <c r="B336" s="142" t="s">
        <v>304</v>
      </c>
      <c r="C336" s="221" t="s">
        <v>305</v>
      </c>
      <c r="D336" s="221"/>
      <c r="E336" s="46"/>
      <c r="F336" s="214"/>
      <c r="G336" s="207">
        <v>4812240000</v>
      </c>
      <c r="H336" s="161"/>
      <c r="I336" s="49"/>
      <c r="J336" s="214"/>
      <c r="K336" s="49">
        <v>902240000</v>
      </c>
      <c r="L336" s="2"/>
      <c r="M336" s="2"/>
      <c r="N336" s="2"/>
      <c r="O336" s="2"/>
      <c r="P336" s="2"/>
      <c r="Q336" s="2"/>
      <c r="R336" s="2"/>
      <c r="S336" s="210"/>
      <c r="T336" s="210"/>
    </row>
    <row r="337" spans="2:20" ht="54" x14ac:dyDescent="0.25">
      <c r="B337" s="142" t="s">
        <v>306</v>
      </c>
      <c r="C337" s="221" t="s">
        <v>307</v>
      </c>
      <c r="D337" s="221"/>
      <c r="E337" s="46"/>
      <c r="F337" s="214"/>
      <c r="G337" s="207">
        <v>479531929</v>
      </c>
      <c r="H337" s="161"/>
      <c r="I337" s="49"/>
      <c r="J337" s="214"/>
      <c r="K337" s="49">
        <v>74531929</v>
      </c>
      <c r="L337" s="2"/>
      <c r="M337" s="2"/>
      <c r="N337" s="2"/>
      <c r="O337" s="2"/>
      <c r="P337" s="2"/>
      <c r="Q337" s="2"/>
      <c r="R337" s="2"/>
      <c r="S337" s="210"/>
      <c r="T337" s="210"/>
    </row>
    <row r="338" spans="2:20" ht="40.5" x14ac:dyDescent="0.25">
      <c r="B338" s="142" t="s">
        <v>308</v>
      </c>
      <c r="C338" s="221" t="s">
        <v>309</v>
      </c>
      <c r="D338" s="221"/>
      <c r="E338" s="46"/>
      <c r="F338" s="214"/>
      <c r="G338" s="207">
        <v>449160000</v>
      </c>
      <c r="H338" s="161"/>
      <c r="I338" s="49"/>
      <c r="J338" s="214"/>
      <c r="K338" s="49">
        <v>74160000</v>
      </c>
      <c r="L338" s="2"/>
      <c r="M338" s="2"/>
      <c r="N338" s="2"/>
      <c r="O338" s="2"/>
      <c r="P338" s="2"/>
      <c r="Q338" s="2"/>
      <c r="R338" s="2"/>
      <c r="S338" s="210"/>
      <c r="T338" s="210"/>
    </row>
    <row r="339" spans="2:20" ht="27" x14ac:dyDescent="0.25">
      <c r="B339" s="142" t="s">
        <v>310</v>
      </c>
      <c r="C339" s="221" t="s">
        <v>311</v>
      </c>
      <c r="D339" s="221"/>
      <c r="E339" s="46"/>
      <c r="F339" s="214"/>
      <c r="G339" s="207">
        <v>109107500</v>
      </c>
      <c r="H339" s="161"/>
      <c r="I339" s="49"/>
      <c r="J339" s="214"/>
      <c r="K339" s="49">
        <v>15107500</v>
      </c>
      <c r="L339" s="2"/>
      <c r="M339" s="2"/>
      <c r="N339" s="2"/>
      <c r="O339" s="2"/>
      <c r="P339" s="2"/>
      <c r="Q339" s="2"/>
      <c r="R339" s="2"/>
      <c r="S339" s="210"/>
      <c r="T339" s="210"/>
    </row>
    <row r="340" spans="2:20" ht="40.5" x14ac:dyDescent="0.25">
      <c r="B340" s="142" t="s">
        <v>312</v>
      </c>
      <c r="C340" s="221" t="s">
        <v>313</v>
      </c>
      <c r="D340" s="221"/>
      <c r="E340" s="46"/>
      <c r="F340" s="214"/>
      <c r="G340" s="207">
        <v>406607230</v>
      </c>
      <c r="H340" s="161"/>
      <c r="I340" s="49"/>
      <c r="J340" s="214"/>
      <c r="K340" s="49">
        <v>72607230</v>
      </c>
      <c r="L340" s="2"/>
      <c r="M340" s="2"/>
      <c r="N340" s="2"/>
      <c r="O340" s="2"/>
      <c r="P340" s="2"/>
      <c r="Q340" s="2"/>
      <c r="R340" s="2"/>
      <c r="S340" s="210"/>
      <c r="T340" s="210"/>
    </row>
    <row r="341" spans="2:20" ht="40.5" x14ac:dyDescent="0.25">
      <c r="B341" s="142" t="s">
        <v>314</v>
      </c>
      <c r="C341" s="221" t="s">
        <v>315</v>
      </c>
      <c r="D341" s="221"/>
      <c r="E341" s="46"/>
      <c r="F341" s="214"/>
      <c r="G341" s="207">
        <v>1222330000</v>
      </c>
      <c r="H341" s="161"/>
      <c r="I341" s="49"/>
      <c r="J341" s="214"/>
      <c r="K341" s="49">
        <v>212330000</v>
      </c>
      <c r="L341" s="2"/>
      <c r="M341" s="2"/>
      <c r="N341" s="2"/>
      <c r="O341" s="2"/>
      <c r="P341" s="2"/>
      <c r="Q341" s="2"/>
      <c r="R341" s="2"/>
      <c r="S341" s="210"/>
      <c r="T341" s="210"/>
    </row>
    <row r="342" spans="2:20" ht="67.5" x14ac:dyDescent="0.25">
      <c r="B342" s="142" t="s">
        <v>316</v>
      </c>
      <c r="C342" s="221" t="s">
        <v>317</v>
      </c>
      <c r="D342" s="221"/>
      <c r="E342" s="46"/>
      <c r="F342" s="214"/>
      <c r="G342" s="207">
        <v>172318000</v>
      </c>
      <c r="H342" s="161"/>
      <c r="I342" s="49"/>
      <c r="J342" s="214"/>
      <c r="K342" s="49">
        <v>27318000</v>
      </c>
      <c r="L342" s="2"/>
      <c r="M342" s="2"/>
      <c r="N342" s="2"/>
      <c r="O342" s="2"/>
      <c r="P342" s="2"/>
      <c r="Q342" s="2"/>
      <c r="R342" s="2"/>
      <c r="S342" s="210"/>
      <c r="T342" s="210"/>
    </row>
    <row r="343" spans="2:20" ht="81" x14ac:dyDescent="0.25">
      <c r="B343" s="219" t="s">
        <v>318</v>
      </c>
      <c r="C343" s="220" t="s">
        <v>319</v>
      </c>
      <c r="D343" s="220"/>
      <c r="E343" s="46"/>
      <c r="F343" s="214"/>
      <c r="G343" s="207">
        <v>163600000</v>
      </c>
      <c r="H343" s="161"/>
      <c r="I343" s="49"/>
      <c r="J343" s="214"/>
      <c r="K343" s="49">
        <v>27600000</v>
      </c>
      <c r="L343" s="2"/>
      <c r="M343" s="2"/>
      <c r="N343" s="2"/>
      <c r="O343" s="2"/>
      <c r="P343" s="2"/>
      <c r="Q343" s="2"/>
      <c r="R343" s="2"/>
      <c r="S343" s="210"/>
      <c r="T343" s="210"/>
    </row>
    <row r="344" spans="2:20" ht="40.5" x14ac:dyDescent="0.25">
      <c r="B344" s="219" t="s">
        <v>320</v>
      </c>
      <c r="C344" s="220" t="s">
        <v>321</v>
      </c>
      <c r="D344" s="220"/>
      <c r="E344" s="46"/>
      <c r="F344" s="214"/>
      <c r="G344" s="207">
        <v>591776500</v>
      </c>
      <c r="H344" s="161"/>
      <c r="I344" s="49"/>
      <c r="J344" s="214"/>
      <c r="K344" s="49">
        <v>101776500</v>
      </c>
      <c r="L344" s="2"/>
      <c r="M344" s="2"/>
      <c r="N344" s="2"/>
      <c r="O344" s="2"/>
      <c r="P344" s="2"/>
      <c r="Q344" s="2"/>
      <c r="R344" s="2"/>
      <c r="S344" s="210"/>
      <c r="T344" s="210"/>
    </row>
    <row r="345" spans="2:20" ht="54" x14ac:dyDescent="0.25">
      <c r="B345" s="222" t="s">
        <v>322</v>
      </c>
      <c r="C345" s="221" t="s">
        <v>323</v>
      </c>
      <c r="D345" s="221"/>
      <c r="E345" s="46"/>
      <c r="F345" s="214"/>
      <c r="G345" s="207">
        <v>1144700000</v>
      </c>
      <c r="H345" s="161"/>
      <c r="I345" s="49"/>
      <c r="J345" s="214"/>
      <c r="K345" s="49">
        <v>217700000</v>
      </c>
      <c r="L345" s="2"/>
      <c r="M345" s="2"/>
      <c r="N345" s="2"/>
      <c r="O345" s="2"/>
      <c r="P345" s="2"/>
      <c r="Q345" s="2"/>
      <c r="R345" s="2"/>
      <c r="S345" s="210"/>
      <c r="T345" s="210"/>
    </row>
    <row r="346" spans="2:20" ht="57" x14ac:dyDescent="0.25">
      <c r="B346" s="223" t="s">
        <v>169</v>
      </c>
      <c r="C346" s="217" t="s">
        <v>324</v>
      </c>
      <c r="D346" s="217"/>
      <c r="E346" s="46"/>
      <c r="F346" s="214"/>
      <c r="G346" s="207">
        <v>11477524600</v>
      </c>
      <c r="H346" s="218"/>
      <c r="I346" s="33"/>
      <c r="J346" s="214"/>
      <c r="K346" s="49">
        <v>2166524600</v>
      </c>
      <c r="L346" s="2"/>
      <c r="M346" s="2"/>
      <c r="N346" s="2"/>
      <c r="O346" s="2"/>
      <c r="P346" s="2"/>
      <c r="Q346" s="2"/>
      <c r="R346" s="2"/>
      <c r="S346" s="210"/>
      <c r="T346" s="210"/>
    </row>
    <row r="347" spans="2:20" ht="40.5" x14ac:dyDescent="0.25">
      <c r="B347" s="223"/>
      <c r="C347" s="220" t="s">
        <v>325</v>
      </c>
      <c r="D347" s="220"/>
      <c r="E347" s="46"/>
      <c r="F347" s="214"/>
      <c r="G347" s="207"/>
      <c r="H347" s="218"/>
      <c r="I347" s="33"/>
      <c r="J347" s="214"/>
      <c r="K347" s="49">
        <v>34550000</v>
      </c>
      <c r="L347" s="2"/>
      <c r="M347" s="2"/>
      <c r="N347" s="2"/>
      <c r="O347" s="2"/>
      <c r="P347" s="2"/>
      <c r="Q347" s="2"/>
      <c r="R347" s="2"/>
      <c r="S347" s="210"/>
      <c r="T347" s="210"/>
    </row>
    <row r="348" spans="2:20" ht="27" x14ac:dyDescent="0.25">
      <c r="B348" s="142" t="s">
        <v>326</v>
      </c>
      <c r="C348" s="221" t="s">
        <v>327</v>
      </c>
      <c r="D348" s="221"/>
      <c r="E348" s="46"/>
      <c r="F348" s="214"/>
      <c r="G348" s="207">
        <v>1733589600</v>
      </c>
      <c r="H348" s="161"/>
      <c r="I348" s="49"/>
      <c r="J348" s="214"/>
      <c r="K348" s="49">
        <v>308589600</v>
      </c>
      <c r="L348" s="2"/>
      <c r="M348" s="2"/>
      <c r="N348" s="2"/>
      <c r="O348" s="2"/>
      <c r="P348" s="2"/>
      <c r="Q348" s="2"/>
      <c r="R348" s="2"/>
      <c r="S348" s="210"/>
      <c r="T348" s="210"/>
    </row>
    <row r="349" spans="2:20" ht="40.5" x14ac:dyDescent="0.25">
      <c r="B349" s="224" t="s">
        <v>328</v>
      </c>
      <c r="C349" s="221" t="s">
        <v>329</v>
      </c>
      <c r="D349" s="221"/>
      <c r="E349" s="46"/>
      <c r="F349" s="214"/>
      <c r="G349" s="207">
        <v>4029050000</v>
      </c>
      <c r="H349" s="161"/>
      <c r="I349" s="49"/>
      <c r="J349" s="214"/>
      <c r="K349" s="49">
        <v>784050000</v>
      </c>
      <c r="L349" s="2"/>
      <c r="M349" s="2"/>
      <c r="N349" s="2"/>
      <c r="O349" s="2"/>
      <c r="P349" s="2"/>
      <c r="Q349" s="2"/>
      <c r="R349" s="2"/>
      <c r="S349" s="210"/>
      <c r="T349" s="210"/>
    </row>
    <row r="350" spans="2:20" ht="54" x14ac:dyDescent="0.25">
      <c r="B350" s="142" t="s">
        <v>330</v>
      </c>
      <c r="C350" s="221" t="s">
        <v>331</v>
      </c>
      <c r="D350" s="221"/>
      <c r="E350" s="46"/>
      <c r="F350" s="214"/>
      <c r="G350" s="207">
        <v>139000000</v>
      </c>
      <c r="H350" s="161"/>
      <c r="I350" s="49"/>
      <c r="J350" s="214"/>
      <c r="K350" s="49">
        <v>22000000</v>
      </c>
      <c r="L350" s="2"/>
      <c r="M350" s="2"/>
      <c r="N350" s="2"/>
      <c r="O350" s="2"/>
      <c r="P350" s="2"/>
      <c r="Q350" s="2"/>
      <c r="R350" s="2"/>
      <c r="S350" s="210"/>
      <c r="T350" s="210"/>
    </row>
    <row r="351" spans="2:20" ht="54" x14ac:dyDescent="0.25">
      <c r="B351" s="142" t="s">
        <v>332</v>
      </c>
      <c r="C351" s="221" t="s">
        <v>333</v>
      </c>
      <c r="D351" s="221"/>
      <c r="E351" s="46"/>
      <c r="F351" s="214"/>
      <c r="G351" s="207">
        <v>2176975000</v>
      </c>
      <c r="H351" s="161"/>
      <c r="I351" s="49"/>
      <c r="J351" s="214"/>
      <c r="K351" s="49">
        <v>406975000</v>
      </c>
      <c r="L351" s="2"/>
      <c r="M351" s="2"/>
      <c r="N351" s="2"/>
      <c r="O351" s="2"/>
      <c r="P351" s="2"/>
      <c r="Q351" s="2"/>
      <c r="R351" s="2"/>
      <c r="S351" s="210"/>
      <c r="T351" s="210"/>
    </row>
    <row r="352" spans="2:20" ht="54" x14ac:dyDescent="0.25">
      <c r="B352" s="142" t="s">
        <v>334</v>
      </c>
      <c r="C352" s="221" t="s">
        <v>335</v>
      </c>
      <c r="D352" s="221"/>
      <c r="E352" s="46"/>
      <c r="F352" s="214"/>
      <c r="G352" s="207">
        <v>2702310000</v>
      </c>
      <c r="H352" s="161"/>
      <c r="I352" s="49"/>
      <c r="J352" s="214"/>
      <c r="K352" s="49">
        <v>492310000</v>
      </c>
      <c r="L352" s="2"/>
      <c r="M352" s="2"/>
      <c r="N352" s="2"/>
      <c r="O352" s="2"/>
      <c r="P352" s="2"/>
      <c r="Q352" s="2"/>
      <c r="R352" s="2"/>
      <c r="S352" s="210"/>
      <c r="T352" s="210"/>
    </row>
    <row r="353" spans="2:20" ht="67.5" x14ac:dyDescent="0.25">
      <c r="B353" s="142" t="s">
        <v>336</v>
      </c>
      <c r="C353" s="221" t="s">
        <v>337</v>
      </c>
      <c r="D353" s="221"/>
      <c r="E353" s="46"/>
      <c r="F353" s="214"/>
      <c r="G353" s="207">
        <v>662050000</v>
      </c>
      <c r="H353" s="161"/>
      <c r="I353" s="49"/>
      <c r="J353" s="214"/>
      <c r="K353" s="49">
        <v>118050000</v>
      </c>
      <c r="L353" s="2"/>
      <c r="M353" s="2"/>
      <c r="N353" s="2"/>
      <c r="O353" s="2"/>
      <c r="P353" s="2"/>
      <c r="Q353" s="2"/>
      <c r="R353" s="2"/>
      <c r="S353" s="210"/>
      <c r="T353" s="210"/>
    </row>
    <row r="354" spans="2:20" ht="42.75" x14ac:dyDescent="0.25">
      <c r="B354" s="223" t="s">
        <v>174</v>
      </c>
      <c r="C354" s="225" t="s">
        <v>338</v>
      </c>
      <c r="D354" s="225"/>
      <c r="E354" s="46"/>
      <c r="F354" s="214"/>
      <c r="G354" s="207">
        <v>1128050000</v>
      </c>
      <c r="H354" s="218"/>
      <c r="I354" s="33"/>
      <c r="J354" s="214"/>
      <c r="K354" s="49">
        <v>128050000</v>
      </c>
      <c r="L354" s="2"/>
      <c r="M354" s="2"/>
      <c r="N354" s="2"/>
      <c r="O354" s="2"/>
      <c r="P354" s="2"/>
      <c r="Q354" s="2"/>
      <c r="R354" s="2"/>
      <c r="S354" s="210"/>
      <c r="T354" s="210"/>
    </row>
    <row r="355" spans="2:20" ht="40.5" x14ac:dyDescent="0.25">
      <c r="B355" s="142" t="s">
        <v>339</v>
      </c>
      <c r="C355" s="221" t="s">
        <v>340</v>
      </c>
      <c r="D355" s="221"/>
      <c r="E355" s="46"/>
      <c r="F355" s="214"/>
      <c r="G355" s="207">
        <v>1128050000</v>
      </c>
      <c r="H355" s="161"/>
      <c r="I355" s="49"/>
      <c r="J355" s="214"/>
      <c r="K355" s="49">
        <v>128050000</v>
      </c>
      <c r="L355" s="2"/>
      <c r="M355" s="2"/>
      <c r="N355" s="2"/>
      <c r="O355" s="2"/>
      <c r="P355" s="2"/>
      <c r="Q355" s="2"/>
      <c r="R355" s="2"/>
      <c r="S355" s="210"/>
      <c r="T355" s="210"/>
    </row>
    <row r="356" spans="2:20" ht="57" x14ac:dyDescent="0.25">
      <c r="B356" s="223" t="s">
        <v>187</v>
      </c>
      <c r="C356" s="225" t="s">
        <v>341</v>
      </c>
      <c r="D356" s="225"/>
      <c r="E356" s="46"/>
      <c r="F356" s="214"/>
      <c r="G356" s="207">
        <v>1117807500</v>
      </c>
      <c r="H356" s="218"/>
      <c r="I356" s="33"/>
      <c r="J356" s="214"/>
      <c r="K356" s="49">
        <v>167807500</v>
      </c>
      <c r="L356" s="2"/>
      <c r="M356" s="2"/>
      <c r="N356" s="2"/>
      <c r="O356" s="2"/>
      <c r="P356" s="2"/>
      <c r="Q356" s="2"/>
      <c r="R356" s="2"/>
      <c r="S356" s="210"/>
      <c r="T356" s="210"/>
    </row>
    <row r="357" spans="2:20" x14ac:dyDescent="0.25">
      <c r="B357" s="142" t="s">
        <v>342</v>
      </c>
      <c r="C357" s="221" t="s">
        <v>343</v>
      </c>
      <c r="D357" s="221"/>
      <c r="E357" s="46"/>
      <c r="F357" s="214"/>
      <c r="G357" s="207">
        <v>1117807500</v>
      </c>
      <c r="H357" s="161"/>
      <c r="I357" s="49"/>
      <c r="J357" s="214"/>
      <c r="K357" s="49">
        <v>167807500</v>
      </c>
      <c r="L357" s="2"/>
      <c r="M357" s="2"/>
      <c r="N357" s="2"/>
      <c r="O357" s="2"/>
      <c r="P357" s="2"/>
      <c r="Q357" s="2"/>
      <c r="R357" s="2"/>
      <c r="S357" s="210"/>
      <c r="T357" s="210"/>
    </row>
    <row r="358" spans="2:20" ht="85.5" x14ac:dyDescent="0.25">
      <c r="B358" s="223" t="s">
        <v>200</v>
      </c>
      <c r="C358" s="225" t="s">
        <v>344</v>
      </c>
      <c r="D358" s="225"/>
      <c r="E358" s="46"/>
      <c r="F358" s="214"/>
      <c r="G358" s="207">
        <v>928000000</v>
      </c>
      <c r="H358" s="218"/>
      <c r="I358" s="33"/>
      <c r="J358" s="214"/>
      <c r="K358" s="49">
        <v>143000000</v>
      </c>
      <c r="L358" s="2"/>
      <c r="M358" s="2"/>
      <c r="N358" s="2"/>
      <c r="O358" s="2"/>
      <c r="P358" s="2"/>
      <c r="Q358" s="2"/>
      <c r="R358" s="2"/>
      <c r="S358" s="210"/>
      <c r="T358" s="210"/>
    </row>
    <row r="359" spans="2:20" ht="81" x14ac:dyDescent="0.25">
      <c r="B359" s="142" t="s">
        <v>345</v>
      </c>
      <c r="C359" s="221" t="s">
        <v>346</v>
      </c>
      <c r="D359" s="221"/>
      <c r="E359" s="46"/>
      <c r="F359" s="214"/>
      <c r="G359" s="207">
        <v>928000000</v>
      </c>
      <c r="H359" s="161"/>
      <c r="I359" s="49"/>
      <c r="J359" s="214"/>
      <c r="K359" s="49">
        <v>143000000</v>
      </c>
      <c r="L359" s="2"/>
      <c r="M359" s="2"/>
      <c r="N359" s="2"/>
      <c r="O359" s="2"/>
      <c r="P359" s="2"/>
      <c r="Q359" s="2"/>
      <c r="R359" s="2"/>
      <c r="S359" s="210"/>
      <c r="T359" s="210"/>
    </row>
    <row r="360" spans="2:20" x14ac:dyDescent="0.25">
      <c r="B360" s="226"/>
      <c r="C360" s="227" t="s">
        <v>347</v>
      </c>
      <c r="D360" s="227"/>
      <c r="E360" s="226"/>
      <c r="F360" s="228"/>
      <c r="G360" s="229">
        <v>25563903259</v>
      </c>
      <c r="H360" s="230"/>
      <c r="I360" s="230"/>
      <c r="J360" s="228"/>
      <c r="K360" s="231">
        <v>4575103259</v>
      </c>
      <c r="L360" s="2"/>
      <c r="M360" s="2"/>
      <c r="N360" s="2"/>
      <c r="O360" s="2"/>
      <c r="P360" s="2"/>
      <c r="Q360" s="2"/>
      <c r="R360" s="2"/>
      <c r="S360" s="210"/>
      <c r="T360" s="210"/>
    </row>
    <row r="361" spans="2:20" x14ac:dyDescent="0.25">
      <c r="B361" s="166"/>
      <c r="C361" s="166"/>
      <c r="D361" s="166"/>
      <c r="E361" s="166"/>
      <c r="F361" s="26"/>
      <c r="G361" s="232"/>
      <c r="H361" s="166"/>
      <c r="I361" s="233"/>
      <c r="J361" s="26"/>
      <c r="K361" s="233"/>
      <c r="L361" s="2"/>
      <c r="M361" s="2"/>
      <c r="N361" s="2"/>
      <c r="O361" s="2"/>
      <c r="P361" s="2"/>
      <c r="Q361" s="2"/>
      <c r="R361" s="2"/>
      <c r="S361" s="210"/>
      <c r="T361" s="210"/>
    </row>
    <row r="362" spans="2:20" x14ac:dyDescent="0.25">
      <c r="B362" s="166"/>
      <c r="C362" s="227" t="s">
        <v>348</v>
      </c>
      <c r="D362" s="227"/>
      <c r="E362" s="166"/>
      <c r="F362" s="234"/>
      <c r="G362" s="2"/>
      <c r="H362" s="166"/>
      <c r="I362" s="233"/>
      <c r="J362" s="26"/>
      <c r="K362" s="235">
        <v>29520419285</v>
      </c>
      <c r="L362" s="2"/>
      <c r="M362" s="2"/>
      <c r="N362" s="2"/>
      <c r="O362" s="2"/>
      <c r="P362" s="2"/>
      <c r="Q362" s="2"/>
      <c r="R362" s="2"/>
      <c r="S362" s="210"/>
      <c r="T362" s="210"/>
    </row>
  </sheetData>
  <mergeCells count="58">
    <mergeCell ref="AC149:AD149"/>
    <mergeCell ref="E331:E334"/>
    <mergeCell ref="A140:AG140"/>
    <mergeCell ref="A141:AG141"/>
    <mergeCell ref="AC143:AD143"/>
    <mergeCell ref="AC144:AD144"/>
    <mergeCell ref="AC145:AD145"/>
    <mergeCell ref="AC148:AD148"/>
    <mergeCell ref="A139:AG139"/>
    <mergeCell ref="X112:Y112"/>
    <mergeCell ref="X113:Y113"/>
    <mergeCell ref="X125:Y125"/>
    <mergeCell ref="X126:Y126"/>
    <mergeCell ref="X130:Y130"/>
    <mergeCell ref="X131:Y131"/>
    <mergeCell ref="C133:E133"/>
    <mergeCell ref="C134:K134"/>
    <mergeCell ref="C136:Y136"/>
    <mergeCell ref="C137:Y137"/>
    <mergeCell ref="A138:AG138"/>
    <mergeCell ref="X81:Y81"/>
    <mergeCell ref="R9:S9"/>
    <mergeCell ref="U9:V9"/>
    <mergeCell ref="X9:Y9"/>
    <mergeCell ref="Z9:AA9"/>
    <mergeCell ref="X46:Y46"/>
    <mergeCell ref="X47:Y47"/>
    <mergeCell ref="X67:Y67"/>
    <mergeCell ref="X68:Y68"/>
    <mergeCell ref="X80:Y80"/>
    <mergeCell ref="AB9:AC9"/>
    <mergeCell ref="AD9:AE9"/>
    <mergeCell ref="AG6:AG7"/>
    <mergeCell ref="L7:M7"/>
    <mergeCell ref="O7:P7"/>
    <mergeCell ref="R7:S7"/>
    <mergeCell ref="U7:V7"/>
    <mergeCell ref="L6:V6"/>
    <mergeCell ref="X6:Y7"/>
    <mergeCell ref="Z6:AA7"/>
    <mergeCell ref="AB6:AC7"/>
    <mergeCell ref="AD6:AE7"/>
    <mergeCell ref="AF6:AF7"/>
    <mergeCell ref="F9:G9"/>
    <mergeCell ref="H9:I9"/>
    <mergeCell ref="J9:K9"/>
    <mergeCell ref="L9:M9"/>
    <mergeCell ref="O9:P9"/>
    <mergeCell ref="A1:AG1"/>
    <mergeCell ref="A2:AG2"/>
    <mergeCell ref="A3:AG3"/>
    <mergeCell ref="A6:A8"/>
    <mergeCell ref="B6:C8"/>
    <mergeCell ref="D6:D8"/>
    <mergeCell ref="E6:E8"/>
    <mergeCell ref="F6:G7"/>
    <mergeCell ref="H6:I7"/>
    <mergeCell ref="J6:K7"/>
  </mergeCells>
  <pageMargins left="1.2" right="0" top="0.62" bottom="0.57999999999999996" header="0.3" footer="0.3"/>
  <pageSetup paperSize="5" scale="65" orientation="landscape" verticalDpi="200" r:id="rId1"/>
  <colBreaks count="1" manualBreakCount="1">
    <brk id="33"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 TW I </vt:lpstr>
      <vt:lpstr> TW II</vt:lpstr>
      <vt:lpstr>' TW I '!Print_Titles</vt:lpstr>
      <vt:lpstr>' TW II'!Print_Titles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BENDAHARA PKM PASKAL</dc:creator>
  <cp:lastModifiedBy>BENDAHARA PKM PASKAL</cp:lastModifiedBy>
  <dcterms:created xsi:type="dcterms:W3CDTF">2020-02-03T02:42:18Z</dcterms:created>
  <dcterms:modified xsi:type="dcterms:W3CDTF">2021-01-04T01:43:32Z</dcterms:modified>
</cp:coreProperties>
</file>