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8_{5D02683B-F1DA-4FEB-8ED3-2D572B6073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ALISASI 2020 FIX PERUBAHAN" sheetId="41" r:id="rId1"/>
    <sheet name="REALISASI 2020 FIX" sheetId="40" r:id="rId2"/>
  </sheets>
  <definedNames>
    <definedName name="_xlnm.Print_Area" localSheetId="1">'REALISASI 2020 FIX'!$A$1:$U$124</definedName>
    <definedName name="_xlnm.Print_Area" localSheetId="0">'REALISASI 2020 FIX PERUBAHAN'!$A$1:$U$124</definedName>
    <definedName name="_xlnm.Print_Titles" localSheetId="1">'REALISASI 2020 FIX'!$4:$4</definedName>
    <definedName name="_xlnm.Print_Titles" localSheetId="0">'REALISASI 2020 FIX PERUBAHAN'!$4:$4</definedName>
  </definedNames>
  <calcPr calcId="181029"/>
</workbook>
</file>

<file path=xl/calcChain.xml><?xml version="1.0" encoding="utf-8"?>
<calcChain xmlns="http://schemas.openxmlformats.org/spreadsheetml/2006/main">
  <c r="S21" i="41" l="1"/>
  <c r="V54" i="41" l="1"/>
  <c r="V79" i="41"/>
  <c r="V80" i="41"/>
  <c r="U113" i="41"/>
  <c r="V113" i="41" s="1"/>
  <c r="T112" i="41"/>
  <c r="S112" i="41"/>
  <c r="R112" i="41"/>
  <c r="Q112" i="41"/>
  <c r="P112" i="41"/>
  <c r="O112" i="41"/>
  <c r="N112" i="41"/>
  <c r="M112" i="41"/>
  <c r="L112" i="41"/>
  <c r="K112" i="41"/>
  <c r="J112" i="41"/>
  <c r="I112" i="41"/>
  <c r="U112" i="41" s="1"/>
  <c r="V112" i="41" s="1"/>
  <c r="H112" i="41"/>
  <c r="U110" i="41"/>
  <c r="V110" i="41" s="1"/>
  <c r="T109" i="41"/>
  <c r="S109" i="41"/>
  <c r="R109" i="41"/>
  <c r="Q109" i="41"/>
  <c r="P109" i="41"/>
  <c r="O109" i="41"/>
  <c r="N109" i="41"/>
  <c r="M109" i="41"/>
  <c r="L109" i="41"/>
  <c r="K109" i="41"/>
  <c r="J109" i="41"/>
  <c r="I109" i="41"/>
  <c r="H109" i="41"/>
  <c r="G109" i="41"/>
  <c r="U108" i="41"/>
  <c r="U107" i="41"/>
  <c r="V107" i="41" s="1"/>
  <c r="T106" i="41"/>
  <c r="S106" i="41"/>
  <c r="R106" i="41"/>
  <c r="Q106" i="41"/>
  <c r="P106" i="41"/>
  <c r="O106" i="41"/>
  <c r="N106" i="41"/>
  <c r="M106" i="41"/>
  <c r="L106" i="41"/>
  <c r="K106" i="41"/>
  <c r="J106" i="41"/>
  <c r="I106" i="41"/>
  <c r="H106" i="41"/>
  <c r="G106" i="41"/>
  <c r="U105" i="41"/>
  <c r="U104" i="41"/>
  <c r="V104" i="41" s="1"/>
  <c r="T103" i="41"/>
  <c r="S103" i="41"/>
  <c r="R103" i="41"/>
  <c r="Q103" i="41"/>
  <c r="P103" i="41"/>
  <c r="O103" i="41"/>
  <c r="N103" i="41"/>
  <c r="M103" i="41"/>
  <c r="L103" i="41"/>
  <c r="K103" i="41"/>
  <c r="J103" i="41"/>
  <c r="I103" i="41"/>
  <c r="H103" i="41"/>
  <c r="G103" i="41"/>
  <c r="U102" i="41"/>
  <c r="U101" i="41"/>
  <c r="V101" i="41" s="1"/>
  <c r="T100" i="41"/>
  <c r="S100" i="41"/>
  <c r="R100" i="41"/>
  <c r="Q100" i="41"/>
  <c r="P100" i="41"/>
  <c r="O100" i="41"/>
  <c r="N100" i="41"/>
  <c r="M100" i="41"/>
  <c r="L100" i="41"/>
  <c r="K100" i="41"/>
  <c r="J100" i="41"/>
  <c r="I100" i="41"/>
  <c r="H100" i="41"/>
  <c r="G100" i="41"/>
  <c r="U99" i="41"/>
  <c r="U98" i="41"/>
  <c r="V98" i="41" s="1"/>
  <c r="U97" i="41"/>
  <c r="V97" i="41" s="1"/>
  <c r="T96" i="41"/>
  <c r="S96" i="41"/>
  <c r="R96" i="41"/>
  <c r="Q96" i="41"/>
  <c r="P96" i="41"/>
  <c r="O96" i="41"/>
  <c r="N96" i="41"/>
  <c r="M96" i="41"/>
  <c r="L96" i="41"/>
  <c r="K96" i="41"/>
  <c r="J96" i="41"/>
  <c r="I96" i="41"/>
  <c r="H96" i="41"/>
  <c r="G96" i="41"/>
  <c r="U95" i="41"/>
  <c r="U94" i="41"/>
  <c r="V94" i="41" s="1"/>
  <c r="T93" i="41"/>
  <c r="S93" i="41"/>
  <c r="R93" i="41"/>
  <c r="Q93" i="41"/>
  <c r="P93" i="41"/>
  <c r="O93" i="41"/>
  <c r="N93" i="41"/>
  <c r="M93" i="41"/>
  <c r="L93" i="41"/>
  <c r="K93" i="41"/>
  <c r="J93" i="41"/>
  <c r="I93" i="41"/>
  <c r="H93" i="41"/>
  <c r="G93" i="41"/>
  <c r="R92" i="41"/>
  <c r="Q92" i="41"/>
  <c r="N92" i="41"/>
  <c r="M92" i="41"/>
  <c r="J92" i="41"/>
  <c r="I92" i="41"/>
  <c r="U91" i="41"/>
  <c r="U90" i="41"/>
  <c r="V90" i="41" s="1"/>
  <c r="T89" i="41"/>
  <c r="S89" i="41"/>
  <c r="R89" i="41"/>
  <c r="Q89" i="41"/>
  <c r="P89" i="41"/>
  <c r="O89" i="41"/>
  <c r="N89" i="41"/>
  <c r="M89" i="41"/>
  <c r="L89" i="41"/>
  <c r="K89" i="41"/>
  <c r="J89" i="41"/>
  <c r="I89" i="41"/>
  <c r="H89" i="41"/>
  <c r="G89" i="41"/>
  <c r="U88" i="41"/>
  <c r="U87" i="41"/>
  <c r="V87" i="41" s="1"/>
  <c r="T86" i="41"/>
  <c r="S86" i="41"/>
  <c r="R86" i="41"/>
  <c r="Q86" i="41"/>
  <c r="P86" i="41"/>
  <c r="O86" i="41"/>
  <c r="N86" i="41"/>
  <c r="M86" i="41"/>
  <c r="L86" i="41"/>
  <c r="K86" i="41"/>
  <c r="J86" i="41"/>
  <c r="I86" i="41"/>
  <c r="H86" i="41"/>
  <c r="G86" i="41"/>
  <c r="U85" i="41"/>
  <c r="U84" i="41"/>
  <c r="V84" i="41" s="1"/>
  <c r="T83" i="41"/>
  <c r="S83" i="41"/>
  <c r="R83" i="41"/>
  <c r="Q83" i="41"/>
  <c r="P83" i="41"/>
  <c r="O83" i="41"/>
  <c r="N83" i="41"/>
  <c r="M83" i="41"/>
  <c r="L83" i="41"/>
  <c r="K83" i="41"/>
  <c r="J83" i="41"/>
  <c r="I83" i="41"/>
  <c r="H83" i="41"/>
  <c r="G83" i="41"/>
  <c r="U82" i="41"/>
  <c r="U81" i="41"/>
  <c r="V81" i="41" s="1"/>
  <c r="U79" i="41"/>
  <c r="T78" i="41"/>
  <c r="S78" i="41"/>
  <c r="R78" i="41"/>
  <c r="Q78" i="41"/>
  <c r="P78" i="41"/>
  <c r="O78" i="41"/>
  <c r="N78" i="41"/>
  <c r="M78" i="41"/>
  <c r="L78" i="41"/>
  <c r="K78" i="41"/>
  <c r="J78" i="41"/>
  <c r="I78" i="41"/>
  <c r="H78" i="41"/>
  <c r="G78" i="41"/>
  <c r="U77" i="41"/>
  <c r="U76" i="41"/>
  <c r="V76" i="41" s="1"/>
  <c r="U75" i="41"/>
  <c r="V75" i="41" s="1"/>
  <c r="U74" i="41"/>
  <c r="V74" i="41" s="1"/>
  <c r="U73" i="41"/>
  <c r="V73" i="41" s="1"/>
  <c r="T72" i="41"/>
  <c r="S72" i="41"/>
  <c r="R72" i="41"/>
  <c r="Q72" i="41"/>
  <c r="P72" i="41"/>
  <c r="O72" i="41"/>
  <c r="N72" i="41"/>
  <c r="M72" i="41"/>
  <c r="L72" i="41"/>
  <c r="K72" i="41"/>
  <c r="J72" i="41"/>
  <c r="I72" i="41"/>
  <c r="H72" i="41"/>
  <c r="G72" i="41"/>
  <c r="U71" i="41"/>
  <c r="U70" i="41"/>
  <c r="V70" i="41" s="1"/>
  <c r="T69" i="41"/>
  <c r="S69" i="41"/>
  <c r="R69" i="41"/>
  <c r="Q69" i="41"/>
  <c r="P69" i="41"/>
  <c r="O69" i="41"/>
  <c r="N69" i="41"/>
  <c r="M69" i="41"/>
  <c r="L69" i="41"/>
  <c r="K69" i="41"/>
  <c r="J69" i="41"/>
  <c r="I69" i="41"/>
  <c r="H69" i="41"/>
  <c r="G69" i="41"/>
  <c r="U68" i="41"/>
  <c r="U67" i="41"/>
  <c r="V67" i="41" s="1"/>
  <c r="T66" i="41"/>
  <c r="S66" i="41"/>
  <c r="R66" i="41"/>
  <c r="Q66" i="41"/>
  <c r="P66" i="41"/>
  <c r="O66" i="41"/>
  <c r="N66" i="41"/>
  <c r="M66" i="41"/>
  <c r="L66" i="41"/>
  <c r="K66" i="41"/>
  <c r="J66" i="41"/>
  <c r="I66" i="41"/>
  <c r="H66" i="41"/>
  <c r="G66" i="41"/>
  <c r="U65" i="41"/>
  <c r="U64" i="41"/>
  <c r="V64" i="41" s="1"/>
  <c r="T63" i="41"/>
  <c r="S63" i="41"/>
  <c r="R63" i="41"/>
  <c r="Q63" i="41"/>
  <c r="P63" i="41"/>
  <c r="O63" i="41"/>
  <c r="N63" i="41"/>
  <c r="M63" i="41"/>
  <c r="L63" i="41"/>
  <c r="K63" i="41"/>
  <c r="J63" i="41"/>
  <c r="I63" i="41"/>
  <c r="H63" i="41"/>
  <c r="G63" i="41"/>
  <c r="U62" i="41"/>
  <c r="U61" i="41"/>
  <c r="V61" i="41" s="1"/>
  <c r="T60" i="41"/>
  <c r="S60" i="41"/>
  <c r="R60" i="41"/>
  <c r="Q60" i="41"/>
  <c r="P60" i="41"/>
  <c r="O60" i="41"/>
  <c r="N60" i="41"/>
  <c r="N15" i="41" s="1"/>
  <c r="M60" i="41"/>
  <c r="L60" i="41"/>
  <c r="K60" i="41"/>
  <c r="J60" i="41"/>
  <c r="J15" i="41" s="1"/>
  <c r="I60" i="41"/>
  <c r="H60" i="41"/>
  <c r="G60" i="41"/>
  <c r="U59" i="41"/>
  <c r="U58" i="41"/>
  <c r="V58" i="41" s="1"/>
  <c r="U57" i="41"/>
  <c r="V57" i="41" s="1"/>
  <c r="T56" i="41"/>
  <c r="S56" i="41"/>
  <c r="R56" i="41"/>
  <c r="Q56" i="41"/>
  <c r="P56" i="41"/>
  <c r="O56" i="41"/>
  <c r="N56" i="41"/>
  <c r="M56" i="41"/>
  <c r="L56" i="41"/>
  <c r="K56" i="41"/>
  <c r="J56" i="41"/>
  <c r="I56" i="41"/>
  <c r="H56" i="41"/>
  <c r="G56" i="41"/>
  <c r="U55" i="41"/>
  <c r="U53" i="41"/>
  <c r="V53" i="41" s="1"/>
  <c r="U52" i="41"/>
  <c r="V52" i="41" s="1"/>
  <c r="T51" i="41"/>
  <c r="S51" i="41"/>
  <c r="R51" i="41"/>
  <c r="Q51" i="41"/>
  <c r="P51" i="41"/>
  <c r="O51" i="41"/>
  <c r="N51" i="41"/>
  <c r="M51" i="41"/>
  <c r="L51" i="41"/>
  <c r="K51" i="41"/>
  <c r="J51" i="41"/>
  <c r="I51" i="41"/>
  <c r="H51" i="41"/>
  <c r="G51" i="41"/>
  <c r="U50" i="41"/>
  <c r="U49" i="41"/>
  <c r="V49" i="41" s="1"/>
  <c r="T48" i="41"/>
  <c r="S48" i="41"/>
  <c r="R48" i="41"/>
  <c r="Q48" i="41"/>
  <c r="P48" i="41"/>
  <c r="P23" i="41" s="1"/>
  <c r="O48" i="41"/>
  <c r="N48" i="41"/>
  <c r="M48" i="41"/>
  <c r="L48" i="41"/>
  <c r="L23" i="41" s="1"/>
  <c r="K48" i="41"/>
  <c r="J48" i="41"/>
  <c r="I48" i="41"/>
  <c r="H48" i="41"/>
  <c r="H23" i="41" s="1"/>
  <c r="G48" i="41"/>
  <c r="U47" i="41"/>
  <c r="U46" i="41"/>
  <c r="U45" i="41"/>
  <c r="V45" i="41" s="1"/>
  <c r="U44" i="41"/>
  <c r="V44" i="41" s="1"/>
  <c r="U43" i="41"/>
  <c r="V43" i="41" s="1"/>
  <c r="T42" i="41"/>
  <c r="S42" i="41"/>
  <c r="R42" i="41"/>
  <c r="Q42" i="41"/>
  <c r="P42" i="41"/>
  <c r="O42" i="41"/>
  <c r="N42" i="41"/>
  <c r="M42" i="41"/>
  <c r="L42" i="41"/>
  <c r="K42" i="41"/>
  <c r="J42" i="41"/>
  <c r="I42" i="41"/>
  <c r="H42" i="41"/>
  <c r="G42" i="41"/>
  <c r="U41" i="41"/>
  <c r="U40" i="41"/>
  <c r="V40" i="41" s="1"/>
  <c r="U39" i="41"/>
  <c r="U38" i="41"/>
  <c r="V38" i="41" s="1"/>
  <c r="T37" i="41"/>
  <c r="S37" i="41"/>
  <c r="R37" i="41"/>
  <c r="Q37" i="41"/>
  <c r="Q15" i="41" s="1"/>
  <c r="P37" i="41"/>
  <c r="O37" i="41"/>
  <c r="N37" i="41"/>
  <c r="M37" i="41"/>
  <c r="M15" i="41" s="1"/>
  <c r="L37" i="41"/>
  <c r="K37" i="41"/>
  <c r="J37" i="41"/>
  <c r="I37" i="41"/>
  <c r="I15" i="41" s="1"/>
  <c r="H37" i="41"/>
  <c r="G37" i="41"/>
  <c r="U36" i="41"/>
  <c r="U35" i="41"/>
  <c r="V35" i="41" s="1"/>
  <c r="U34" i="41"/>
  <c r="V34" i="41" s="1"/>
  <c r="U33" i="41"/>
  <c r="V33" i="41" s="1"/>
  <c r="U32" i="41"/>
  <c r="V32" i="41" s="1"/>
  <c r="U31" i="41"/>
  <c r="V31" i="41" s="1"/>
  <c r="U30" i="41"/>
  <c r="V30" i="41" s="1"/>
  <c r="U29" i="41"/>
  <c r="V29" i="41" s="1"/>
  <c r="U28" i="41"/>
  <c r="V28" i="41" s="1"/>
  <c r="U27" i="41"/>
  <c r="V27" i="41" s="1"/>
  <c r="U26" i="41"/>
  <c r="V26" i="41" s="1"/>
  <c r="U25" i="41"/>
  <c r="V25" i="41" s="1"/>
  <c r="T24" i="41"/>
  <c r="S24" i="41"/>
  <c r="S23" i="41" s="1"/>
  <c r="R24" i="41"/>
  <c r="Q24" i="41"/>
  <c r="P24" i="41"/>
  <c r="O24" i="41"/>
  <c r="O23" i="41" s="1"/>
  <c r="N24" i="41"/>
  <c r="M24" i="41"/>
  <c r="L24" i="41"/>
  <c r="K24" i="41"/>
  <c r="K23" i="41" s="1"/>
  <c r="J24" i="41"/>
  <c r="I24" i="41"/>
  <c r="H24" i="41"/>
  <c r="G24" i="41"/>
  <c r="G23" i="41" s="1"/>
  <c r="U22" i="41"/>
  <c r="N21" i="41"/>
  <c r="U21" i="41" s="1"/>
  <c r="V21" i="41" s="1"/>
  <c r="T20" i="41"/>
  <c r="S20" i="41"/>
  <c r="S18" i="41" s="1"/>
  <c r="S14" i="41" s="1"/>
  <c r="R20" i="41"/>
  <c r="R18" i="41" s="1"/>
  <c r="R14" i="41" s="1"/>
  <c r="Q20" i="41"/>
  <c r="Q18" i="41" s="1"/>
  <c r="Q14" i="41" s="1"/>
  <c r="P20" i="41"/>
  <c r="O20" i="41"/>
  <c r="O18" i="41" s="1"/>
  <c r="O14" i="41" s="1"/>
  <c r="N20" i="41"/>
  <c r="N18" i="41" s="1"/>
  <c r="N14" i="41" s="1"/>
  <c r="M20" i="41"/>
  <c r="M18" i="41" s="1"/>
  <c r="M14" i="41" s="1"/>
  <c r="L20" i="41"/>
  <c r="L18" i="41" s="1"/>
  <c r="L14" i="41" s="1"/>
  <c r="K20" i="41"/>
  <c r="K18" i="41" s="1"/>
  <c r="K14" i="41" s="1"/>
  <c r="J20" i="41"/>
  <c r="I20" i="41"/>
  <c r="I18" i="41" s="1"/>
  <c r="I14" i="41" s="1"/>
  <c r="H20" i="41"/>
  <c r="G20" i="41"/>
  <c r="G18" i="41" s="1"/>
  <c r="G14" i="41" s="1"/>
  <c r="U19" i="41"/>
  <c r="T18" i="41"/>
  <c r="T14" i="41" s="1"/>
  <c r="P18" i="41"/>
  <c r="P14" i="41" s="1"/>
  <c r="J18" i="41"/>
  <c r="J14" i="41" s="1"/>
  <c r="H18" i="41"/>
  <c r="H14" i="41" s="1"/>
  <c r="U17" i="41"/>
  <c r="Q16" i="41"/>
  <c r="M16" i="41"/>
  <c r="I16" i="41"/>
  <c r="N8" i="41"/>
  <c r="U8" i="41" s="1"/>
  <c r="H106" i="40"/>
  <c r="H48" i="40"/>
  <c r="U113" i="40"/>
  <c r="T112" i="40"/>
  <c r="S112" i="40"/>
  <c r="R112" i="40"/>
  <c r="Q112" i="40"/>
  <c r="P112" i="40"/>
  <c r="O112" i="40"/>
  <c r="N112" i="40"/>
  <c r="M112" i="40"/>
  <c r="L112" i="40"/>
  <c r="K112" i="40"/>
  <c r="J112" i="40"/>
  <c r="I112" i="40"/>
  <c r="H112" i="40"/>
  <c r="H93" i="40"/>
  <c r="M13" i="41" l="1"/>
  <c r="M9" i="41" s="1"/>
  <c r="Q13" i="41"/>
  <c r="Q9" i="41" s="1"/>
  <c r="U48" i="41"/>
  <c r="V48" i="41" s="1"/>
  <c r="U51" i="41"/>
  <c r="V51" i="41" s="1"/>
  <c r="U93" i="41"/>
  <c r="V93" i="41" s="1"/>
  <c r="U96" i="41"/>
  <c r="V96" i="41" s="1"/>
  <c r="H16" i="41"/>
  <c r="L16" i="41"/>
  <c r="P16" i="41"/>
  <c r="T16" i="41"/>
  <c r="H15" i="41"/>
  <c r="H13" i="41" s="1"/>
  <c r="V8" i="41" s="1"/>
  <c r="L15" i="41"/>
  <c r="L13" i="41" s="1"/>
  <c r="L9" i="41" s="1"/>
  <c r="P15" i="41"/>
  <c r="P13" i="41" s="1"/>
  <c r="P9" i="41" s="1"/>
  <c r="U78" i="41"/>
  <c r="V78" i="41" s="1"/>
  <c r="U100" i="41"/>
  <c r="V100" i="41" s="1"/>
  <c r="U103" i="41"/>
  <c r="V103" i="41" s="1"/>
  <c r="U106" i="41"/>
  <c r="V106" i="41" s="1"/>
  <c r="U109" i="41"/>
  <c r="V109" i="41" s="1"/>
  <c r="J23" i="41"/>
  <c r="N23" i="41"/>
  <c r="R23" i="41"/>
  <c r="T23" i="41"/>
  <c r="U42" i="41"/>
  <c r="V42" i="41" s="1"/>
  <c r="U60" i="41"/>
  <c r="V60" i="41" s="1"/>
  <c r="U63" i="41"/>
  <c r="V63" i="41" s="1"/>
  <c r="U66" i="41"/>
  <c r="V66" i="41" s="1"/>
  <c r="U69" i="41"/>
  <c r="V69" i="41" s="1"/>
  <c r="U72" i="41"/>
  <c r="V72" i="41" s="1"/>
  <c r="U89" i="41"/>
  <c r="V89" i="41" s="1"/>
  <c r="G16" i="41"/>
  <c r="K16" i="41"/>
  <c r="O16" i="41"/>
  <c r="S16" i="41"/>
  <c r="J16" i="41"/>
  <c r="N16" i="41"/>
  <c r="N13" i="41" s="1"/>
  <c r="N9" i="41" s="1"/>
  <c r="R16" i="41"/>
  <c r="R13" i="41" s="1"/>
  <c r="R9" i="41" s="1"/>
  <c r="T15" i="41"/>
  <c r="T13" i="41" s="1"/>
  <c r="T9" i="41" s="1"/>
  <c r="R15" i="41"/>
  <c r="U86" i="41"/>
  <c r="V86" i="41" s="1"/>
  <c r="U24" i="41"/>
  <c r="V24" i="41" s="1"/>
  <c r="U18" i="41"/>
  <c r="V18" i="41" s="1"/>
  <c r="U14" i="41"/>
  <c r="V14" i="41" s="1"/>
  <c r="U20" i="41"/>
  <c r="V20" i="41" s="1"/>
  <c r="J13" i="41"/>
  <c r="J9" i="41" s="1"/>
  <c r="U83" i="41"/>
  <c r="V83" i="41" s="1"/>
  <c r="I13" i="41"/>
  <c r="G15" i="41"/>
  <c r="G13" i="41" s="1"/>
  <c r="K15" i="41"/>
  <c r="O15" i="41"/>
  <c r="O13" i="41" s="1"/>
  <c r="O9" i="41" s="1"/>
  <c r="S15" i="41"/>
  <c r="I23" i="41"/>
  <c r="M23" i="41"/>
  <c r="Q23" i="41"/>
  <c r="G92" i="41"/>
  <c r="K92" i="41"/>
  <c r="O92" i="41"/>
  <c r="S92" i="41"/>
  <c r="U37" i="41"/>
  <c r="V37" i="41" s="1"/>
  <c r="U56" i="41"/>
  <c r="V56" i="41" s="1"/>
  <c r="H92" i="41"/>
  <c r="L92" i="41"/>
  <c r="P92" i="41"/>
  <c r="T92" i="41"/>
  <c r="U112" i="40"/>
  <c r="K13" i="41" l="1"/>
  <c r="O3" i="41" s="1"/>
  <c r="U16" i="41"/>
  <c r="V16" i="41" s="1"/>
  <c r="S13" i="41"/>
  <c r="S9" i="41" s="1"/>
  <c r="U92" i="41"/>
  <c r="V92" i="41" s="1"/>
  <c r="K9" i="41"/>
  <c r="I9" i="41"/>
  <c r="U15" i="41"/>
  <c r="V15" i="41" s="1"/>
  <c r="U23" i="41"/>
  <c r="V23" i="41" s="1"/>
  <c r="O42" i="40"/>
  <c r="O24" i="40"/>
  <c r="I10" i="41" l="1"/>
  <c r="J7" i="41" s="1"/>
  <c r="J10" i="41" s="1"/>
  <c r="K7" i="41" s="1"/>
  <c r="K10" i="41" s="1"/>
  <c r="L7" i="41" s="1"/>
  <c r="L10" i="41" s="1"/>
  <c r="M7" i="41" s="1"/>
  <c r="M10" i="41" s="1"/>
  <c r="N7" i="41" s="1"/>
  <c r="N10" i="41" s="1"/>
  <c r="O7" i="41" s="1"/>
  <c r="O10" i="41" s="1"/>
  <c r="P7" i="41" s="1"/>
  <c r="P10" i="41" s="1"/>
  <c r="Q7" i="41" s="1"/>
  <c r="Q10" i="41" s="1"/>
  <c r="R7" i="41" s="1"/>
  <c r="R10" i="41" s="1"/>
  <c r="S7" i="41" s="1"/>
  <c r="S10" i="41" s="1"/>
  <c r="T7" i="41" s="1"/>
  <c r="T10" i="41" s="1"/>
  <c r="U9" i="41"/>
  <c r="V9" i="41" s="1"/>
  <c r="U13" i="41"/>
  <c r="V13" i="41" s="1"/>
  <c r="V54" i="40"/>
  <c r="V80" i="40"/>
  <c r="H89" i="40"/>
  <c r="I89" i="40"/>
  <c r="J89" i="40"/>
  <c r="K89" i="40"/>
  <c r="L89" i="40"/>
  <c r="M89" i="40"/>
  <c r="N89" i="40"/>
  <c r="O89" i="40"/>
  <c r="P89" i="40"/>
  <c r="Q89" i="40"/>
  <c r="R89" i="40"/>
  <c r="S89" i="40"/>
  <c r="T89" i="40"/>
  <c r="G89" i="40"/>
  <c r="H83" i="40"/>
  <c r="I83" i="40"/>
  <c r="J83" i="40"/>
  <c r="K83" i="40"/>
  <c r="L83" i="40"/>
  <c r="M83" i="40"/>
  <c r="N83" i="40"/>
  <c r="O83" i="40"/>
  <c r="P83" i="40"/>
  <c r="Q83" i="40"/>
  <c r="R83" i="40"/>
  <c r="S83" i="40"/>
  <c r="T83" i="40"/>
  <c r="G83" i="40"/>
  <c r="H103" i="40"/>
  <c r="I103" i="40"/>
  <c r="J103" i="40"/>
  <c r="K103" i="40"/>
  <c r="L103" i="40"/>
  <c r="M103" i="40"/>
  <c r="N103" i="40"/>
  <c r="O103" i="40"/>
  <c r="P103" i="40"/>
  <c r="Q103" i="40"/>
  <c r="R103" i="40"/>
  <c r="S103" i="40"/>
  <c r="T103" i="40"/>
  <c r="H100" i="40"/>
  <c r="I100" i="40"/>
  <c r="J100" i="40"/>
  <c r="K100" i="40"/>
  <c r="L100" i="40"/>
  <c r="M100" i="40"/>
  <c r="N100" i="40"/>
  <c r="O100" i="40"/>
  <c r="P100" i="40"/>
  <c r="Q100" i="40"/>
  <c r="R100" i="40"/>
  <c r="S100" i="40"/>
  <c r="T100" i="40"/>
  <c r="G100" i="40"/>
  <c r="H96" i="40"/>
  <c r="I96" i="40"/>
  <c r="J96" i="40"/>
  <c r="K96" i="40"/>
  <c r="L96" i="40"/>
  <c r="M96" i="40"/>
  <c r="N96" i="40"/>
  <c r="O96" i="40"/>
  <c r="P96" i="40"/>
  <c r="Q96" i="40"/>
  <c r="R96" i="40"/>
  <c r="S96" i="40"/>
  <c r="T96" i="40"/>
  <c r="G96" i="40"/>
  <c r="G42" i="40"/>
  <c r="G24" i="40"/>
  <c r="H78" i="40"/>
  <c r="I78" i="40"/>
  <c r="J78" i="40"/>
  <c r="K78" i="40"/>
  <c r="L78" i="40"/>
  <c r="M78" i="40"/>
  <c r="N78" i="40"/>
  <c r="O78" i="40"/>
  <c r="P78" i="40"/>
  <c r="Q78" i="40"/>
  <c r="R78" i="40"/>
  <c r="S78" i="40"/>
  <c r="T78" i="40"/>
  <c r="G78" i="40"/>
  <c r="H66" i="40"/>
  <c r="I66" i="40"/>
  <c r="J66" i="40"/>
  <c r="K66" i="40"/>
  <c r="L66" i="40"/>
  <c r="M66" i="40"/>
  <c r="N66" i="40"/>
  <c r="O66" i="40"/>
  <c r="P66" i="40"/>
  <c r="Q66" i="40"/>
  <c r="R66" i="40"/>
  <c r="S66" i="40"/>
  <c r="T66" i="40"/>
  <c r="G66" i="40"/>
  <c r="G86" i="40"/>
  <c r="G72" i="40"/>
  <c r="G69" i="40"/>
  <c r="H63" i="40"/>
  <c r="I63" i="40"/>
  <c r="J63" i="40"/>
  <c r="K63" i="40"/>
  <c r="L63" i="40"/>
  <c r="M63" i="40"/>
  <c r="N63" i="40"/>
  <c r="O63" i="40"/>
  <c r="P63" i="40"/>
  <c r="Q63" i="40"/>
  <c r="R63" i="40"/>
  <c r="S63" i="40"/>
  <c r="T63" i="40"/>
  <c r="G63" i="40"/>
  <c r="G60" i="40"/>
  <c r="G56" i="40"/>
  <c r="G51" i="40"/>
  <c r="G48" i="40"/>
  <c r="G37" i="40"/>
  <c r="H51" i="40"/>
  <c r="I51" i="40"/>
  <c r="J51" i="40"/>
  <c r="K51" i="40"/>
  <c r="L51" i="40"/>
  <c r="M51" i="40"/>
  <c r="N51" i="40"/>
  <c r="O51" i="40"/>
  <c r="P51" i="40"/>
  <c r="Q51" i="40"/>
  <c r="R51" i="40"/>
  <c r="S51" i="40"/>
  <c r="T51" i="40"/>
  <c r="I42" i="40"/>
  <c r="H42" i="40"/>
  <c r="J42" i="40"/>
  <c r="K42" i="40"/>
  <c r="L42" i="40"/>
  <c r="M42" i="40"/>
  <c r="N42" i="40"/>
  <c r="P42" i="40"/>
  <c r="Q42" i="40"/>
  <c r="R42" i="40"/>
  <c r="S42" i="40"/>
  <c r="T42" i="40"/>
  <c r="H24" i="40"/>
  <c r="I24" i="40"/>
  <c r="J24" i="40"/>
  <c r="K24" i="40"/>
  <c r="L24" i="40"/>
  <c r="M24" i="40"/>
  <c r="N24" i="40"/>
  <c r="P24" i="40"/>
  <c r="Q24" i="40"/>
  <c r="R24" i="40"/>
  <c r="S24" i="40"/>
  <c r="T24" i="40"/>
  <c r="U30" i="40"/>
  <c r="V30" i="40" s="1"/>
  <c r="U31" i="40"/>
  <c r="V31" i="40" s="1"/>
  <c r="H92" i="40" l="1"/>
  <c r="G15" i="40"/>
  <c r="G23" i="40"/>
  <c r="I109" i="40"/>
  <c r="I106" i="40"/>
  <c r="I93" i="40"/>
  <c r="U47" i="40"/>
  <c r="U49" i="40"/>
  <c r="V49" i="40" s="1"/>
  <c r="U50" i="40"/>
  <c r="U52" i="40"/>
  <c r="V52" i="40" s="1"/>
  <c r="U53" i="40"/>
  <c r="V53" i="40" s="1"/>
  <c r="U55" i="40"/>
  <c r="U57" i="40"/>
  <c r="V57" i="40" s="1"/>
  <c r="U58" i="40"/>
  <c r="V58" i="40" s="1"/>
  <c r="U59" i="40"/>
  <c r="U61" i="40"/>
  <c r="V61" i="40" s="1"/>
  <c r="U62" i="40"/>
  <c r="U64" i="40"/>
  <c r="V64" i="40" s="1"/>
  <c r="U65" i="40"/>
  <c r="U67" i="40"/>
  <c r="V67" i="40" s="1"/>
  <c r="U68" i="40"/>
  <c r="U70" i="40"/>
  <c r="V70" i="40" s="1"/>
  <c r="U71" i="40"/>
  <c r="U73" i="40"/>
  <c r="V73" i="40" s="1"/>
  <c r="U74" i="40"/>
  <c r="V74" i="40" s="1"/>
  <c r="U75" i="40"/>
  <c r="V75" i="40" s="1"/>
  <c r="U76" i="40"/>
  <c r="V76" i="40" s="1"/>
  <c r="U77" i="40"/>
  <c r="U79" i="40"/>
  <c r="V79" i="40" s="1"/>
  <c r="U81" i="40"/>
  <c r="V81" i="40" s="1"/>
  <c r="U82" i="40"/>
  <c r="U84" i="40"/>
  <c r="V84" i="40" s="1"/>
  <c r="U85" i="40"/>
  <c r="U87" i="40"/>
  <c r="V87" i="40" s="1"/>
  <c r="U88" i="40"/>
  <c r="U90" i="40"/>
  <c r="V90" i="40" s="1"/>
  <c r="U91" i="40"/>
  <c r="U94" i="40"/>
  <c r="V94" i="40" s="1"/>
  <c r="U95" i="40"/>
  <c r="U97" i="40"/>
  <c r="V97" i="40" s="1"/>
  <c r="U98" i="40"/>
  <c r="V98" i="40" s="1"/>
  <c r="U99" i="40"/>
  <c r="U101" i="40"/>
  <c r="V101" i="40" s="1"/>
  <c r="U102" i="40"/>
  <c r="U104" i="40"/>
  <c r="V104" i="40" s="1"/>
  <c r="U105" i="40"/>
  <c r="U107" i="40"/>
  <c r="V107" i="40" s="1"/>
  <c r="U108" i="40"/>
  <c r="U110" i="40"/>
  <c r="V110" i="40" s="1"/>
  <c r="T109" i="40"/>
  <c r="S109" i="40"/>
  <c r="R109" i="40"/>
  <c r="Q109" i="40"/>
  <c r="P109" i="40"/>
  <c r="O109" i="40"/>
  <c r="N109" i="40"/>
  <c r="M109" i="40"/>
  <c r="L109" i="40"/>
  <c r="K109" i="40"/>
  <c r="J109" i="40"/>
  <c r="H109" i="40"/>
  <c r="H16" i="40" s="1"/>
  <c r="G109" i="40"/>
  <c r="T106" i="40"/>
  <c r="S106" i="40"/>
  <c r="R106" i="40"/>
  <c r="Q106" i="40"/>
  <c r="P106" i="40"/>
  <c r="O106" i="40"/>
  <c r="N106" i="40"/>
  <c r="M106" i="40"/>
  <c r="L106" i="40"/>
  <c r="K106" i="40"/>
  <c r="J106" i="40"/>
  <c r="G106" i="40"/>
  <c r="G103" i="40"/>
  <c r="T93" i="40"/>
  <c r="S93" i="40"/>
  <c r="R93" i="40"/>
  <c r="Q93" i="40"/>
  <c r="P93" i="40"/>
  <c r="O93" i="40"/>
  <c r="N93" i="40"/>
  <c r="M93" i="40"/>
  <c r="L93" i="40"/>
  <c r="K93" i="40"/>
  <c r="J93" i="40"/>
  <c r="G93" i="40"/>
  <c r="W88" i="40"/>
  <c r="W87" i="40"/>
  <c r="T86" i="40"/>
  <c r="S86" i="40"/>
  <c r="R86" i="40"/>
  <c r="Q86" i="40"/>
  <c r="P86" i="40"/>
  <c r="O86" i="40"/>
  <c r="N86" i="40"/>
  <c r="M86" i="40"/>
  <c r="L86" i="40"/>
  <c r="K86" i="40"/>
  <c r="J86" i="40"/>
  <c r="I86" i="40"/>
  <c r="H86" i="40"/>
  <c r="W84" i="40"/>
  <c r="W82" i="40"/>
  <c r="W81" i="40"/>
  <c r="T72" i="40"/>
  <c r="S72" i="40"/>
  <c r="R72" i="40"/>
  <c r="Q72" i="40"/>
  <c r="P72" i="40"/>
  <c r="O72" i="40"/>
  <c r="N72" i="40"/>
  <c r="M72" i="40"/>
  <c r="L72" i="40"/>
  <c r="K72" i="40"/>
  <c r="J72" i="40"/>
  <c r="I72" i="40"/>
  <c r="H72" i="40"/>
  <c r="T69" i="40"/>
  <c r="S69" i="40"/>
  <c r="R69" i="40"/>
  <c r="Q69" i="40"/>
  <c r="P69" i="40"/>
  <c r="O69" i="40"/>
  <c r="N69" i="40"/>
  <c r="M69" i="40"/>
  <c r="L69" i="40"/>
  <c r="K69" i="40"/>
  <c r="J69" i="40"/>
  <c r="I69" i="40"/>
  <c r="H69" i="40"/>
  <c r="W61" i="40"/>
  <c r="T60" i="40"/>
  <c r="S60" i="40"/>
  <c r="R60" i="40"/>
  <c r="Q60" i="40"/>
  <c r="P60" i="40"/>
  <c r="O60" i="40"/>
  <c r="N60" i="40"/>
  <c r="M60" i="40"/>
  <c r="L60" i="40"/>
  <c r="K60" i="40"/>
  <c r="J60" i="40"/>
  <c r="I60" i="40"/>
  <c r="H60" i="40"/>
  <c r="W59" i="40"/>
  <c r="W58" i="40"/>
  <c r="W57" i="40"/>
  <c r="T56" i="40"/>
  <c r="S56" i="40"/>
  <c r="R56" i="40"/>
  <c r="Q56" i="40"/>
  <c r="P56" i="40"/>
  <c r="O56" i="40"/>
  <c r="N56" i="40"/>
  <c r="M56" i="40"/>
  <c r="L56" i="40"/>
  <c r="K56" i="40"/>
  <c r="J56" i="40"/>
  <c r="I56" i="40"/>
  <c r="H56" i="40"/>
  <c r="W53" i="40"/>
  <c r="T48" i="40"/>
  <c r="S48" i="40"/>
  <c r="R48" i="40"/>
  <c r="Q48" i="40"/>
  <c r="P48" i="40"/>
  <c r="O48" i="40"/>
  <c r="N48" i="40"/>
  <c r="M48" i="40"/>
  <c r="L48" i="40"/>
  <c r="K48" i="40"/>
  <c r="J48" i="40"/>
  <c r="I48" i="40"/>
  <c r="U46" i="40"/>
  <c r="V46" i="40" s="1"/>
  <c r="U45" i="40"/>
  <c r="V45" i="40" s="1"/>
  <c r="W44" i="40"/>
  <c r="U44" i="40"/>
  <c r="V44" i="40" s="1"/>
  <c r="W43" i="40"/>
  <c r="U43" i="40"/>
  <c r="V43" i="40" s="1"/>
  <c r="W41" i="40"/>
  <c r="U41" i="40"/>
  <c r="W40" i="40"/>
  <c r="U40" i="40"/>
  <c r="V40" i="40" s="1"/>
  <c r="W39" i="40"/>
  <c r="U39" i="40"/>
  <c r="U38" i="40"/>
  <c r="V38" i="40" s="1"/>
  <c r="T37" i="40"/>
  <c r="S37" i="40"/>
  <c r="R37" i="40"/>
  <c r="Q37" i="40"/>
  <c r="P37" i="40"/>
  <c r="O37" i="40"/>
  <c r="N37" i="40"/>
  <c r="M37" i="40"/>
  <c r="L37" i="40"/>
  <c r="K37" i="40"/>
  <c r="J37" i="40"/>
  <c r="I37" i="40"/>
  <c r="H37" i="40"/>
  <c r="H23" i="40" s="1"/>
  <c r="W36" i="40"/>
  <c r="U36" i="40"/>
  <c r="W35" i="40"/>
  <c r="U35" i="40"/>
  <c r="V35" i="40" s="1"/>
  <c r="U34" i="40"/>
  <c r="V34" i="40" s="1"/>
  <c r="U33" i="40"/>
  <c r="V33" i="40" s="1"/>
  <c r="W32" i="40"/>
  <c r="U32" i="40"/>
  <c r="V32" i="40" s="1"/>
  <c r="U29" i="40"/>
  <c r="V29" i="40" s="1"/>
  <c r="U28" i="40"/>
  <c r="V28" i="40" s="1"/>
  <c r="W27" i="40"/>
  <c r="U27" i="40"/>
  <c r="V27" i="40" s="1"/>
  <c r="W26" i="40"/>
  <c r="U26" i="40"/>
  <c r="V26" i="40" s="1"/>
  <c r="W25" i="40"/>
  <c r="U25" i="40"/>
  <c r="V25" i="40" s="1"/>
  <c r="W22" i="40"/>
  <c r="U22" i="40"/>
  <c r="N21" i="40"/>
  <c r="N20" i="40" s="1"/>
  <c r="N18" i="40" s="1"/>
  <c r="N14" i="40" s="1"/>
  <c r="T20" i="40"/>
  <c r="T18" i="40" s="1"/>
  <c r="T14" i="40" s="1"/>
  <c r="S20" i="40"/>
  <c r="S18" i="40" s="1"/>
  <c r="S14" i="40" s="1"/>
  <c r="R20" i="40"/>
  <c r="R18" i="40" s="1"/>
  <c r="R14" i="40" s="1"/>
  <c r="Q20" i="40"/>
  <c r="Q18" i="40" s="1"/>
  <c r="Q14" i="40" s="1"/>
  <c r="P20" i="40"/>
  <c r="P18" i="40" s="1"/>
  <c r="P14" i="40" s="1"/>
  <c r="O20" i="40"/>
  <c r="O18" i="40" s="1"/>
  <c r="O14" i="40" s="1"/>
  <c r="M20" i="40"/>
  <c r="M18" i="40" s="1"/>
  <c r="M14" i="40" s="1"/>
  <c r="L20" i="40"/>
  <c r="L18" i="40" s="1"/>
  <c r="L14" i="40" s="1"/>
  <c r="K20" i="40"/>
  <c r="K18" i="40" s="1"/>
  <c r="K14" i="40" s="1"/>
  <c r="J20" i="40"/>
  <c r="J18" i="40" s="1"/>
  <c r="J14" i="40" s="1"/>
  <c r="I20" i="40"/>
  <c r="I18" i="40" s="1"/>
  <c r="H20" i="40"/>
  <c r="H18" i="40" s="1"/>
  <c r="H14" i="40" s="1"/>
  <c r="G20" i="40"/>
  <c r="G18" i="40" s="1"/>
  <c r="G14" i="40" s="1"/>
  <c r="W19" i="40"/>
  <c r="U19" i="40"/>
  <c r="W17" i="40"/>
  <c r="U17" i="40"/>
  <c r="N8" i="40"/>
  <c r="U8" i="40" s="1"/>
  <c r="H15" i="40" l="1"/>
  <c r="N16" i="40"/>
  <c r="I92" i="40"/>
  <c r="O23" i="40"/>
  <c r="R92" i="40"/>
  <c r="G16" i="40"/>
  <c r="T16" i="40"/>
  <c r="O16" i="40"/>
  <c r="J92" i="40"/>
  <c r="N92" i="40"/>
  <c r="K16" i="40"/>
  <c r="S16" i="40"/>
  <c r="M16" i="40"/>
  <c r="R16" i="40"/>
  <c r="S92" i="40"/>
  <c r="G92" i="40"/>
  <c r="L92" i="40"/>
  <c r="P92" i="40"/>
  <c r="T92" i="40"/>
  <c r="J16" i="40"/>
  <c r="I16" i="40"/>
  <c r="K92" i="40"/>
  <c r="L16" i="40"/>
  <c r="M92" i="40"/>
  <c r="Q92" i="40"/>
  <c r="O92" i="40"/>
  <c r="P16" i="40"/>
  <c r="Q16" i="40"/>
  <c r="R15" i="40"/>
  <c r="L15" i="40"/>
  <c r="L13" i="40" s="1"/>
  <c r="L9" i="40" s="1"/>
  <c r="U42" i="40"/>
  <c r="V42" i="40" s="1"/>
  <c r="U106" i="40"/>
  <c r="V106" i="40" s="1"/>
  <c r="W21" i="40"/>
  <c r="P15" i="40"/>
  <c r="P13" i="40" s="1"/>
  <c r="P9" i="40" s="1"/>
  <c r="N15" i="40"/>
  <c r="T15" i="40"/>
  <c r="U103" i="40"/>
  <c r="V103" i="40" s="1"/>
  <c r="U93" i="40"/>
  <c r="V93" i="40" s="1"/>
  <c r="U56" i="40"/>
  <c r="V56" i="40" s="1"/>
  <c r="W60" i="40"/>
  <c r="U66" i="40"/>
  <c r="V66" i="40" s="1"/>
  <c r="U109" i="40"/>
  <c r="V109" i="40" s="1"/>
  <c r="U100" i="40"/>
  <c r="V100" i="40" s="1"/>
  <c r="U51" i="40"/>
  <c r="V51" i="40" s="1"/>
  <c r="U72" i="40"/>
  <c r="V72" i="40" s="1"/>
  <c r="W100" i="40"/>
  <c r="U21" i="40"/>
  <c r="V21" i="40" s="1"/>
  <c r="U86" i="40"/>
  <c r="V86" i="40" s="1"/>
  <c r="U89" i="40"/>
  <c r="V89" i="40" s="1"/>
  <c r="U96" i="40"/>
  <c r="V96" i="40" s="1"/>
  <c r="J15" i="40"/>
  <c r="U48" i="40"/>
  <c r="V48" i="40" s="1"/>
  <c r="U63" i="40"/>
  <c r="V63" i="40" s="1"/>
  <c r="U69" i="40"/>
  <c r="V69" i="40" s="1"/>
  <c r="U78" i="40"/>
  <c r="V78" i="40" s="1"/>
  <c r="U83" i="40"/>
  <c r="V83" i="40" s="1"/>
  <c r="G13" i="40"/>
  <c r="V8" i="40" s="1"/>
  <c r="L23" i="40"/>
  <c r="J23" i="40"/>
  <c r="R23" i="40"/>
  <c r="K23" i="40"/>
  <c r="S23" i="40"/>
  <c r="W86" i="40"/>
  <c r="P23" i="40"/>
  <c r="W83" i="40"/>
  <c r="N13" i="40"/>
  <c r="N9" i="40" s="1"/>
  <c r="U60" i="40"/>
  <c r="V60" i="40" s="1"/>
  <c r="W24" i="40"/>
  <c r="N23" i="40"/>
  <c r="T23" i="40"/>
  <c r="I15" i="40"/>
  <c r="M15" i="40"/>
  <c r="Q15" i="40"/>
  <c r="W18" i="40"/>
  <c r="I14" i="40"/>
  <c r="U18" i="40"/>
  <c r="V18" i="40" s="1"/>
  <c r="U20" i="40"/>
  <c r="V20" i="40" s="1"/>
  <c r="W42" i="40"/>
  <c r="K15" i="40"/>
  <c r="O15" i="40"/>
  <c r="S15" i="40"/>
  <c r="W20" i="40"/>
  <c r="I23" i="40"/>
  <c r="M23" i="40"/>
  <c r="Q23" i="40"/>
  <c r="U24" i="40"/>
  <c r="V24" i="40" s="1"/>
  <c r="W37" i="40"/>
  <c r="W56" i="40"/>
  <c r="W89" i="40"/>
  <c r="U37" i="40"/>
  <c r="V37" i="40" s="1"/>
  <c r="R13" i="40" l="1"/>
  <c r="R9" i="40" s="1"/>
  <c r="K13" i="40"/>
  <c r="K9" i="40" s="1"/>
  <c r="Q13" i="40"/>
  <c r="Q9" i="40" s="1"/>
  <c r="T13" i="40"/>
  <c r="T9" i="40" s="1"/>
  <c r="M13" i="40"/>
  <c r="M9" i="40" s="1"/>
  <c r="H13" i="40"/>
  <c r="S13" i="40"/>
  <c r="S9" i="40" s="1"/>
  <c r="U16" i="40"/>
  <c r="V16" i="40" s="1"/>
  <c r="J13" i="40"/>
  <c r="J9" i="40" s="1"/>
  <c r="U92" i="40"/>
  <c r="V92" i="40" s="1"/>
  <c r="O13" i="40"/>
  <c r="O9" i="40" s="1"/>
  <c r="W15" i="40"/>
  <c r="W16" i="40"/>
  <c r="U15" i="40"/>
  <c r="V15" i="40" s="1"/>
  <c r="U23" i="40"/>
  <c r="V23" i="40" s="1"/>
  <c r="U14" i="40"/>
  <c r="V14" i="40" s="1"/>
  <c r="I13" i="40"/>
  <c r="W14" i="40"/>
  <c r="W23" i="40"/>
  <c r="O3" i="40" l="1"/>
  <c r="U13" i="40"/>
  <c r="V13" i="40" s="1"/>
  <c r="I9" i="40"/>
  <c r="W13" i="40"/>
  <c r="U9" i="40" l="1"/>
  <c r="V9" i="40" s="1"/>
  <c r="I10" i="40"/>
  <c r="J7" i="40" s="1"/>
  <c r="J10" i="40" s="1"/>
  <c r="K7" i="40" s="1"/>
  <c r="K10" i="40" s="1"/>
  <c r="L7" i="40" s="1"/>
  <c r="L10" i="40" s="1"/>
  <c r="M7" i="40" s="1"/>
  <c r="M10" i="40" s="1"/>
  <c r="N7" i="40" s="1"/>
  <c r="N10" i="40" s="1"/>
  <c r="O7" i="40" s="1"/>
  <c r="O10" i="40" s="1"/>
  <c r="P7" i="40" s="1"/>
  <c r="P10" i="40" s="1"/>
  <c r="Q7" i="40" s="1"/>
  <c r="Q10" i="40" s="1"/>
  <c r="R7" i="40" s="1"/>
  <c r="R10" i="40" s="1"/>
  <c r="S7" i="40" s="1"/>
  <c r="S10" i="40" s="1"/>
  <c r="T7" i="40" s="1"/>
  <c r="T10" i="40" s="1"/>
</calcChain>
</file>

<file path=xl/sharedStrings.xml><?xml version="1.0" encoding="utf-8"?>
<sst xmlns="http://schemas.openxmlformats.org/spreadsheetml/2006/main" count="384" uniqueCount="123">
  <si>
    <t>URAIAN</t>
  </si>
  <si>
    <t>JUMLAH ANGGARAN
(Rp.)</t>
  </si>
  <si>
    <t>KODE REKENING</t>
  </si>
  <si>
    <t>1</t>
  </si>
  <si>
    <t>2</t>
  </si>
  <si>
    <t>BELANJA LANGSUNG</t>
  </si>
  <si>
    <t>BELANJA PEGAWAI</t>
  </si>
  <si>
    <t>5</t>
  </si>
  <si>
    <t>BELANJA BARANG DAN JASA</t>
  </si>
  <si>
    <t>3</t>
  </si>
  <si>
    <t>BELANJA MODAL</t>
  </si>
  <si>
    <t>01</t>
  </si>
  <si>
    <t>05</t>
  </si>
  <si>
    <t>06</t>
  </si>
  <si>
    <t>08</t>
  </si>
  <si>
    <t>Jasa Pelayanan</t>
  </si>
  <si>
    <t>Belanja bahan kimia</t>
  </si>
  <si>
    <t>04</t>
  </si>
  <si>
    <t>02</t>
  </si>
  <si>
    <t>03</t>
  </si>
  <si>
    <t>09</t>
  </si>
  <si>
    <t>07</t>
  </si>
  <si>
    <t>Jasa Pelayanan Kesehatan</t>
  </si>
  <si>
    <t>Belanja Bahan  Pakai Habis</t>
  </si>
  <si>
    <t>Belanja alat tulis kantor</t>
  </si>
  <si>
    <t>Belanja perangko, materai dan benda pos lainnya</t>
  </si>
  <si>
    <t>Belanja peralatan kebersihan dan bahan pembersih</t>
  </si>
  <si>
    <t>Belanja dokumentasi dan media periklanan</t>
  </si>
  <si>
    <t>Belanja bahan /material</t>
  </si>
  <si>
    <t>Belanja bahan obat-obatan</t>
  </si>
  <si>
    <t>Belanja Jasa Kantor</t>
  </si>
  <si>
    <t>Belanja kawat / faksimili / internet</t>
  </si>
  <si>
    <t>Belanja Jasa Transaksi Keuangan</t>
  </si>
  <si>
    <t>Belanja cetak dan penggandaan</t>
  </si>
  <si>
    <t>Belanja cetak</t>
  </si>
  <si>
    <t>Belanja penggandaan</t>
  </si>
  <si>
    <t>Belanja Modal</t>
  </si>
  <si>
    <t>BELANJA PEGAWAI PUSKESMAS CIMAHI UTARA</t>
  </si>
  <si>
    <t>Belanja bahan pokok natura</t>
  </si>
  <si>
    <t>Belanja makan dan minum</t>
  </si>
  <si>
    <t>Belanja makan dan minum rapat</t>
  </si>
  <si>
    <t>12</t>
  </si>
  <si>
    <t>Belanja bahan kebutuhan medis</t>
  </si>
  <si>
    <t>11</t>
  </si>
  <si>
    <t>Belanja Jasa Tenaga Ahli / Instruktur / Narasumber / penceramah</t>
  </si>
  <si>
    <t>Jasa narasumber /wadyaiswara</t>
  </si>
  <si>
    <t>Belanja Jasa Peserta Kegiatan</t>
  </si>
  <si>
    <t>Belanja Modal dan Mesin dan Kedokteran</t>
  </si>
  <si>
    <t>Belanja Modal Pengadaan Alat Kedokteran Umum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</si>
  <si>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</si>
  <si>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</si>
  <si>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</si>
  <si>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</si>
  <si>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</si>
  <si>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</si>
  <si>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</si>
  <si>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</si>
  <si>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</si>
  <si>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</si>
  <si>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</si>
  <si>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</si>
  <si>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Kepala Puskesmas Cimahi Utara</t>
  </si>
  <si>
    <t>Selaku</t>
  </si>
  <si>
    <t>Kuasa Pengguna Anggaran</t>
  </si>
  <si>
    <t>JUMLAH</t>
  </si>
  <si>
    <t>REALISASI BELANJA LANGSUNG</t>
  </si>
  <si>
    <t>Belanja alat listrik dan elektronik (lampu pijar, battery kering)</t>
  </si>
  <si>
    <t>14</t>
  </si>
  <si>
    <t>15</t>
  </si>
  <si>
    <t>Belanja Perjalanan Dinas</t>
  </si>
  <si>
    <t>Belanja Perjalanan Dinas luar daerah</t>
  </si>
  <si>
    <t>Belanja Kursus, Pelatihan, Sosialisasi dan Bimbingan Teknis PNS</t>
  </si>
  <si>
    <t>Belanja kursus-kursus singkat/pelatihan</t>
  </si>
  <si>
    <t>Belanja Pemeliharaan</t>
  </si>
  <si>
    <t>Belanja Pemeliharaan alat kesehatan</t>
  </si>
  <si>
    <t>Belanja Pemeliharaan jaringan WAN / LAN</t>
  </si>
  <si>
    <t>Belanja Penyedia Jasa</t>
  </si>
  <si>
    <t>Belanja Penyedia Jasa Layanan</t>
  </si>
  <si>
    <t>Belanja Peralatan/Perlengkapan untuk Kantor / Rumah Tangga / Lapangan</t>
  </si>
  <si>
    <t>dr Irene Herdi</t>
  </si>
  <si>
    <t>NIP. 19830508 200903 2 003</t>
  </si>
  <si>
    <t>Belanja Modal  Peralatan dan mesin Alat Rumah Tangga</t>
  </si>
  <si>
    <t>Belanja Peralatan/Perlengkapan untuk Rumah Tangga</t>
  </si>
  <si>
    <t>Belanja Modal  Pengadaan Meubelair</t>
  </si>
  <si>
    <t>Belanja pakai habis peralatan rumah tangga</t>
  </si>
  <si>
    <t>Belanja Pemeliharaan gedung</t>
  </si>
  <si>
    <t xml:space="preserve">Jasa Peserta kegiatan non PNS </t>
  </si>
  <si>
    <t>Saldo awal</t>
  </si>
  <si>
    <t>Pendapatan</t>
  </si>
  <si>
    <t>Belanja</t>
  </si>
  <si>
    <t>Saldo Akhir</t>
  </si>
  <si>
    <t>Belanja pengisian tabung gas</t>
  </si>
  <si>
    <t>Belanja Jasa pemeliharaan peralatan dan perlengkapan kantor</t>
  </si>
  <si>
    <t>Belanja Pakaian khusus dan hari-hari tertentu</t>
  </si>
  <si>
    <t>Belanja Pakaian olah raga</t>
  </si>
  <si>
    <t>Belanja Pemeliharaan Penampung Air/Reservoir</t>
  </si>
  <si>
    <t>JUMLAH ANGGARAN PERUBAHAN
(Rp.)</t>
  </si>
  <si>
    <t>JKN 2020 PUSKESMAS CIMAHI UTARA</t>
  </si>
  <si>
    <t>Belanja BBMdan Pelumas Kendaraan</t>
  </si>
  <si>
    <t>Belanja bendera/umbul-umbul</t>
  </si>
  <si>
    <t>Belanja Jasa perijinan IPAL</t>
  </si>
  <si>
    <t>Belanja Premi Asuransi</t>
  </si>
  <si>
    <t>Belanja Premi Asuransi Barang Milik Daerah</t>
  </si>
  <si>
    <t>Belanja Perawatan Kendaraan Bermotor</t>
  </si>
  <si>
    <t>Belanja Jasa Servis</t>
  </si>
  <si>
    <t>Belanja Penggantian Suku Cadang</t>
  </si>
  <si>
    <t>Belanja Penyedia Jasa Dokumentasi</t>
  </si>
  <si>
    <t>Belanja Modal  Peralatan dan mesin Alat Bantu</t>
  </si>
  <si>
    <t>Electric Generating Set</t>
  </si>
  <si>
    <t xml:space="preserve">Belanja Modal  Pengadaan Alat Pemadam Kebakaran </t>
  </si>
  <si>
    <t>Belanja Modal  Peralatan dan mesin Unit-alat Laboratorium</t>
  </si>
  <si>
    <t>Belanja Modal  Peralatan dan mesin - Komputer unit</t>
  </si>
  <si>
    <t xml:space="preserve"> Personal Komputer</t>
  </si>
  <si>
    <t>Belanja Modal  Peralatan dan mesin - Peralatan Komputer</t>
  </si>
  <si>
    <t>Belanja pengisian tabung pemadam kebakaran</t>
  </si>
  <si>
    <t xml:space="preserve"> Peralatan Personal Komputer</t>
  </si>
  <si>
    <t>Cimahi, 31 Desember 2020</t>
  </si>
  <si>
    <t>Belanja Surat Tanda Nomor Kendaraan</t>
  </si>
  <si>
    <t>13</t>
  </si>
  <si>
    <t>Belanja Penyedia Jasa Aplikasi</t>
  </si>
  <si>
    <t>Alat Laboratorium Hematologi</t>
  </si>
  <si>
    <t>Belanja Modal  Gedung dan Bangunan-bangunan gedung tempat kerja</t>
  </si>
  <si>
    <t>Bangunan kesehatan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</si>
</sst>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.00_);_(* \(#,##0.00\);_(* &quot;-&quot;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b/>
      <sz val="8"/>
      <color theme="0"/>
      <name val="Calibri"/>
      <family val="2"/>
      <scheme val="minor"/>
    </font>
    <font>
      <b/>
      <sz val="9"/>
      <color theme="1"/>
      <name val="Arial Narrow"/>
      <family val="2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b/>
      <sz val="9"/>
      <name val="Arial Narrow"/>
      <family val="2"/>
    </font>
    <font>
      <i/>
      <sz val="8"/>
      <name val="Arial Narrow"/>
      <family val="2"/>
    </font>
    <font>
      <b/>
      <i/>
      <sz val="8"/>
      <name val="Arial Narrow"/>
      <family val="2"/>
    </font>
    <font>
      <sz val="9"/>
      <name val="Arial Narrow"/>
      <family val="2"/>
    </font>
    <font>
      <u/>
      <sz val="9"/>
      <name val="Arial Narrow"/>
      <family val="2"/>
    </font>
    <font>
      <u/>
      <sz val="9"/>
      <color theme="1"/>
      <name val="Arial Narrow"/>
      <family val="2"/>
    </font>
    <font>
      <b/>
      <u/>
      <sz val="9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41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/>
  </cellStyleXfs>
  <cellXfs count="109">
    <xf numFmtId="0" fontId="0" fillId="0" borderId="0" xfId="0"/>
    <xf numFmtId="41" fontId="0" fillId="0" borderId="0" xfId="0" applyNumberFormat="1"/>
    <xf numFmtId="0" fontId="6" fillId="0" borderId="0" xfId="0" applyFont="1"/>
    <xf numFmtId="41" fontId="6" fillId="0" borderId="1" xfId="0" applyNumberFormat="1" applyFont="1" applyBorder="1"/>
    <xf numFmtId="0" fontId="7" fillId="0" borderId="0" xfId="0" applyFont="1"/>
    <xf numFmtId="0" fontId="8" fillId="0" borderId="0" xfId="0" applyFont="1"/>
    <xf numFmtId="0" fontId="11" fillId="0" borderId="0" xfId="0" applyFont="1"/>
    <xf numFmtId="41" fontId="10" fillId="0" borderId="1" xfId="0" applyNumberFormat="1" applyFont="1" applyBorder="1"/>
    <xf numFmtId="41" fontId="10" fillId="0" borderId="1" xfId="0" applyNumberFormat="1" applyFont="1" applyBorder="1" applyAlignment="1">
      <alignment vertical="center"/>
    </xf>
    <xf numFmtId="41" fontId="10" fillId="0" borderId="1" xfId="0" applyNumberFormat="1" applyFont="1" applyBorder="1" applyAlignment="1">
      <alignment horizontal="left" vertical="center"/>
    </xf>
    <xf numFmtId="164" fontId="10" fillId="0" borderId="1" xfId="0" applyNumberFormat="1" applyFont="1" applyBorder="1" applyAlignment="1">
      <alignment vertical="center"/>
    </xf>
    <xf numFmtId="0" fontId="13" fillId="0" borderId="0" xfId="0" applyFont="1"/>
    <xf numFmtId="0" fontId="14" fillId="0" borderId="0" xfId="0" applyFont="1"/>
    <xf numFmtId="0" fontId="12" fillId="0" borderId="0" xfId="0" applyFont="1"/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5" xfId="0" applyFont="1" applyBorder="1"/>
    <xf numFmtId="0" fontId="13" fillId="0" borderId="3" xfId="0" applyFont="1" applyBorder="1"/>
    <xf numFmtId="0" fontId="13" fillId="0" borderId="4" xfId="0" applyFont="1" applyBorder="1"/>
    <xf numFmtId="0" fontId="14" fillId="0" borderId="4" xfId="0" applyFont="1" applyBorder="1"/>
    <xf numFmtId="0" fontId="14" fillId="0" borderId="1" xfId="0" applyFont="1" applyBorder="1"/>
    <xf numFmtId="0" fontId="12" fillId="0" borderId="1" xfId="0" applyFont="1" applyBorder="1"/>
    <xf numFmtId="0" fontId="13" fillId="0" borderId="1" xfId="0" applyFont="1" applyBorder="1"/>
    <xf numFmtId="0" fontId="12" fillId="0" borderId="4" xfId="0" applyFont="1" applyBorder="1"/>
    <xf numFmtId="0" fontId="9" fillId="0" borderId="1" xfId="7" applyFont="1" applyFill="1" applyBorder="1" applyAlignment="1">
      <alignment horizontal="center" vertical="top" wrapText="1"/>
    </xf>
    <xf numFmtId="0" fontId="15" fillId="0" borderId="1" xfId="7" applyFont="1" applyFill="1" applyBorder="1" applyAlignment="1">
      <alignment horizontal="left" vertical="top" wrapText="1"/>
    </xf>
    <xf numFmtId="41" fontId="12" fillId="0" borderId="4" xfId="9" applyFont="1" applyBorder="1" applyAlignment="1"/>
    <xf numFmtId="41" fontId="10" fillId="0" borderId="4" xfId="9" applyFont="1" applyBorder="1" applyAlignment="1"/>
    <xf numFmtId="41" fontId="12" fillId="0" borderId="4" xfId="9" applyFont="1" applyBorder="1" applyAlignment="1">
      <alignment vertical="center"/>
    </xf>
    <xf numFmtId="0" fontId="9" fillId="0" borderId="1" xfId="7" quotePrefix="1" applyFont="1" applyFill="1" applyBorder="1" applyAlignment="1">
      <alignment horizontal="center" vertical="top" wrapText="1"/>
    </xf>
    <xf numFmtId="49" fontId="9" fillId="0" borderId="1" xfId="1" applyNumberFormat="1" applyFont="1" applyFill="1" applyBorder="1" applyAlignment="1">
      <alignment horizontal="center" vertical="top" wrapText="1"/>
    </xf>
    <xf numFmtId="49" fontId="16" fillId="0" borderId="1" xfId="1" applyNumberFormat="1" applyFont="1" applyFill="1" applyBorder="1" applyAlignment="1">
      <alignment horizontal="center" vertical="top" wrapText="1"/>
    </xf>
    <xf numFmtId="49" fontId="17" fillId="0" borderId="1" xfId="1" applyNumberFormat="1" applyFont="1" applyFill="1" applyBorder="1" applyAlignment="1">
      <alignment horizontal="center" vertical="top" wrapText="1"/>
    </xf>
    <xf numFmtId="49" fontId="15" fillId="0" borderId="1" xfId="1" applyNumberFormat="1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vertical="center"/>
    </xf>
    <xf numFmtId="49" fontId="9" fillId="0" borderId="1" xfId="1" applyNumberFormat="1" applyFont="1" applyFill="1" applyBorder="1" applyAlignment="1">
      <alignment horizontal="center" vertical="center" wrapText="1"/>
    </xf>
    <xf numFmtId="49" fontId="15" fillId="2" borderId="1" xfId="1" applyNumberFormat="1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center" vertical="center"/>
    </xf>
    <xf numFmtId="0" fontId="10" fillId="0" borderId="3" xfId="0" quotePrefix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3" fillId="0" borderId="3" xfId="0" quotePrefix="1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41" fontId="14" fillId="0" borderId="4" xfId="9" applyFont="1" applyBorder="1" applyAlignment="1"/>
    <xf numFmtId="41" fontId="13" fillId="0" borderId="4" xfId="9" applyFont="1" applyBorder="1" applyAlignment="1"/>
    <xf numFmtId="0" fontId="12" fillId="0" borderId="4" xfId="0" applyFont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/>
    </xf>
    <xf numFmtId="0" fontId="10" fillId="0" borderId="4" xfId="0" quotePrefix="1" applyFont="1" applyBorder="1" applyAlignment="1">
      <alignment horizontal="center" vertical="center"/>
    </xf>
    <xf numFmtId="49" fontId="15" fillId="3" borderId="1" xfId="1" applyNumberFormat="1" applyFont="1" applyFill="1" applyBorder="1" applyAlignment="1">
      <alignment horizontal="left" vertical="top" wrapText="1"/>
    </xf>
    <xf numFmtId="49" fontId="18" fillId="3" borderId="1" xfId="1" applyNumberFormat="1" applyFont="1" applyFill="1" applyBorder="1" applyAlignment="1">
      <alignment horizontal="left" vertical="center" wrapText="1"/>
    </xf>
    <xf numFmtId="49" fontId="18" fillId="3" borderId="1" xfId="1" applyNumberFormat="1" applyFont="1" applyFill="1" applyBorder="1" applyAlignment="1">
      <alignment horizontal="left" vertical="top" wrapText="1"/>
    </xf>
    <xf numFmtId="49" fontId="15" fillId="3" borderId="1" xfId="1" applyNumberFormat="1" applyFont="1" applyFill="1" applyBorder="1" applyAlignment="1">
      <alignment horizontal="left" vertical="center" wrapText="1"/>
    </xf>
    <xf numFmtId="49" fontId="18" fillId="3" borderId="4" xfId="1" applyNumberFormat="1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/>
    </xf>
    <xf numFmtId="41" fontId="14" fillId="0" borderId="0" xfId="0" applyNumberFormat="1" applyFont="1"/>
    <xf numFmtId="0" fontId="18" fillId="0" borderId="0" xfId="0" applyFont="1" applyBorder="1" applyAlignment="1">
      <alignment vertical="center"/>
    </xf>
    <xf numFmtId="0" fontId="14" fillId="0" borderId="0" xfId="0" applyFont="1" applyAlignment="1"/>
    <xf numFmtId="0" fontId="12" fillId="0" borderId="0" xfId="0" applyFont="1" applyAlignment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41" fontId="12" fillId="0" borderId="0" xfId="0" applyNumberFormat="1" applyFont="1"/>
    <xf numFmtId="0" fontId="19" fillId="0" borderId="0" xfId="0" applyFont="1" applyBorder="1" applyAlignment="1">
      <alignment vertical="center"/>
    </xf>
    <xf numFmtId="41" fontId="20" fillId="0" borderId="0" xfId="0" applyNumberFormat="1" applyFont="1" applyAlignment="1"/>
    <xf numFmtId="0" fontId="20" fillId="0" borderId="0" xfId="0" applyFont="1" applyAlignment="1"/>
    <xf numFmtId="0" fontId="21" fillId="0" borderId="0" xfId="0" applyFont="1" applyAlignment="1"/>
    <xf numFmtId="41" fontId="14" fillId="0" borderId="0" xfId="0" applyNumberFormat="1" applyFont="1" applyAlignment="1"/>
    <xf numFmtId="0" fontId="15" fillId="0" borderId="1" xfId="0" applyFont="1" applyBorder="1" applyAlignment="1">
      <alignment horizontal="left" vertical="center"/>
    </xf>
    <xf numFmtId="41" fontId="14" fillId="3" borderId="4" xfId="9" applyFont="1" applyFill="1" applyBorder="1" applyAlignment="1"/>
    <xf numFmtId="164" fontId="10" fillId="0" borderId="1" xfId="0" applyNumberFormat="1" applyFont="1" applyBorder="1"/>
    <xf numFmtId="164" fontId="0" fillId="0" borderId="0" xfId="0" applyNumberFormat="1"/>
    <xf numFmtId="0" fontId="10" fillId="3" borderId="3" xfId="0" applyFont="1" applyFill="1" applyBorder="1" applyAlignment="1">
      <alignment horizontal="center" vertical="center"/>
    </xf>
    <xf numFmtId="0" fontId="10" fillId="3" borderId="3" xfId="0" quotePrefix="1" applyFont="1" applyFill="1" applyBorder="1" applyAlignment="1">
      <alignment horizontal="center" vertical="center"/>
    </xf>
    <xf numFmtId="0" fontId="10" fillId="3" borderId="4" xfId="0" quotePrefix="1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left" vertical="center" wrapText="1"/>
    </xf>
    <xf numFmtId="41" fontId="12" fillId="3" borderId="4" xfId="9" applyFont="1" applyFill="1" applyBorder="1" applyAlignment="1"/>
    <xf numFmtId="41" fontId="6" fillId="3" borderId="1" xfId="0" applyNumberFormat="1" applyFont="1" applyFill="1" applyBorder="1"/>
    <xf numFmtId="0" fontId="0" fillId="3" borderId="0" xfId="0" applyFill="1"/>
    <xf numFmtId="0" fontId="14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8" fillId="0" borderId="0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165" fontId="0" fillId="0" borderId="0" xfId="0" applyNumberFormat="1"/>
    <xf numFmtId="165" fontId="0" fillId="4" borderId="0" xfId="0" applyNumberFormat="1" applyFill="1"/>
    <xf numFmtId="0" fontId="14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8" fillId="0" borderId="0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8" fillId="0" borderId="0" xfId="0" applyFont="1" applyBorder="1" applyAlignment="1">
      <alignment horizontal="left" vertical="center"/>
    </xf>
  </cellXfs>
  <cellStyles count="11">
    <cellStyle name="Comma [0]" xfId="9" builtinId="6"/>
    <cellStyle name="Comma [0] 2" xfId="4" xr:uid="{00000000-0005-0000-0000-000001000000}"/>
    <cellStyle name="Comma [0] 3" xfId="6" xr:uid="{00000000-0005-0000-0000-000002000000}"/>
    <cellStyle name="Comma 2" xfId="5" xr:uid="{00000000-0005-0000-0000-000003000000}"/>
    <cellStyle name="Comma 3" xfId="8" xr:uid="{00000000-0005-0000-0000-000004000000}"/>
    <cellStyle name="Normal" xfId="0" builtinId="0"/>
    <cellStyle name="Normal 2" xfId="1" xr:uid="{00000000-0005-0000-0000-000006000000}"/>
    <cellStyle name="Normal 3" xfId="2" xr:uid="{00000000-0005-0000-0000-000007000000}"/>
    <cellStyle name="Normal 3 2" xfId="3" xr:uid="{00000000-0005-0000-0000-000008000000}"/>
    <cellStyle name="Normal 4" xfId="10" xr:uid="{00000000-0005-0000-0000-000009000000}"/>
    <cellStyle name="Normal 5" xfId="7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V125"/>
  <sheetViews>
    <sheetView tabSelected="1" workbookViewId="0">
      <selection activeCell="V4" sqref="V4"/>
    </sheetView>
  </sheetViews>
  <sheetFormatPr defaultRowHeight="15" x14ac:dyDescent="0.25"/>
  <cols>
    <col min="1" max="5" width="2.5703125" style="11" customWidth="1"/>
    <col min="6" max="6" width="25.28515625" style="12" customWidth="1"/>
    <col min="7" max="8" width="11.7109375" style="12" customWidth="1"/>
    <col min="9" max="9" width="8.85546875" style="12" customWidth="1"/>
    <col min="10" max="10" width="11" style="12" customWidth="1"/>
    <col min="11" max="11" width="9.85546875" style="12" customWidth="1"/>
    <col min="12" max="13" width="10.5703125" style="12" customWidth="1"/>
    <col min="14" max="14" width="10" style="12" customWidth="1"/>
    <col min="15" max="15" width="11" style="12" customWidth="1"/>
    <col min="16" max="16" width="11.85546875" style="12" customWidth="1"/>
    <col min="17" max="17" width="11.140625" style="12" customWidth="1"/>
    <col min="18" max="20" width="11.5703125" style="12" customWidth="1"/>
    <col min="21" max="21" width="13.140625" style="13" customWidth="1"/>
    <col min="22" max="22" width="18.85546875" bestFit="1" customWidth="1"/>
  </cols>
  <sheetData>
    <row r="1" spans="1:22" x14ac:dyDescent="0.25">
      <c r="A1" s="100" t="s">
        <v>65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95"/>
    </row>
    <row r="2" spans="1:22" x14ac:dyDescent="0.25">
      <c r="A2" s="100" t="s">
        <v>97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95"/>
    </row>
    <row r="3" spans="1:22" ht="12.75" customHeight="1" x14ac:dyDescent="0.25">
      <c r="O3" s="62">
        <f>209103460-K13</f>
        <v>0</v>
      </c>
    </row>
    <row r="4" spans="1:22" ht="54" customHeight="1" x14ac:dyDescent="0.25">
      <c r="A4" s="101" t="s">
        <v>2</v>
      </c>
      <c r="B4" s="102"/>
      <c r="C4" s="102"/>
      <c r="D4" s="102"/>
      <c r="E4" s="103"/>
      <c r="F4" s="14" t="s">
        <v>0</v>
      </c>
      <c r="G4" s="15" t="s">
        <v>1</v>
      </c>
      <c r="H4" s="15" t="s">
        <v>96</v>
      </c>
      <c r="I4" s="16" t="s">
        <v>49</v>
      </c>
      <c r="J4" s="16" t="s">
        <v>50</v>
      </c>
      <c r="K4" s="16" t="s">
        <v>51</v>
      </c>
      <c r="L4" s="16" t="s">
        <v>52</v>
      </c>
      <c r="M4" s="16" t="s">
        <v>53</v>
      </c>
      <c r="N4" s="16" t="s">
        <v>54</v>
      </c>
      <c r="O4" s="16" t="s">
        <v>55</v>
      </c>
      <c r="P4" s="16" t="s">
        <v>56</v>
      </c>
      <c r="Q4" s="16" t="s">
        <v>57</v>
      </c>
      <c r="R4" s="16" t="s">
        <v>58</v>
      </c>
      <c r="S4" s="17" t="s">
        <v>59</v>
      </c>
      <c r="T4" s="17" t="s">
        <v>60</v>
      </c>
      <c r="U4" s="14" t="s">
        <v>64</v>
      </c>
    </row>
    <row r="5" spans="1:22" ht="15" customHeight="1" x14ac:dyDescent="0.25">
      <c r="A5" s="104">
        <v>1</v>
      </c>
      <c r="B5" s="105"/>
      <c r="C5" s="105"/>
      <c r="D5" s="105"/>
      <c r="E5" s="106"/>
      <c r="F5" s="18">
        <v>2</v>
      </c>
      <c r="G5" s="18">
        <v>3</v>
      </c>
      <c r="H5" s="18"/>
      <c r="I5" s="19">
        <v>4</v>
      </c>
      <c r="J5" s="19">
        <v>5</v>
      </c>
      <c r="K5" s="19">
        <v>6</v>
      </c>
      <c r="L5" s="19">
        <v>7</v>
      </c>
      <c r="M5" s="19">
        <v>8</v>
      </c>
      <c r="N5" s="19">
        <v>9</v>
      </c>
      <c r="O5" s="19">
        <v>10</v>
      </c>
      <c r="P5" s="19">
        <v>11</v>
      </c>
      <c r="Q5" s="19">
        <v>12</v>
      </c>
      <c r="R5" s="19">
        <v>13</v>
      </c>
      <c r="S5" s="19">
        <v>14</v>
      </c>
      <c r="T5" s="19">
        <v>15</v>
      </c>
      <c r="U5" s="20">
        <v>16</v>
      </c>
      <c r="V5" s="1"/>
    </row>
    <row r="6" spans="1:22" ht="15" customHeight="1" x14ac:dyDescent="0.25">
      <c r="A6" s="21"/>
      <c r="B6" s="22"/>
      <c r="C6" s="22"/>
      <c r="D6" s="22"/>
      <c r="E6" s="23"/>
      <c r="F6" s="24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78"/>
    </row>
    <row r="7" spans="1:22" s="5" customFormat="1" ht="15" customHeight="1" x14ac:dyDescent="0.25">
      <c r="A7" s="21"/>
      <c r="B7" s="22"/>
      <c r="C7" s="22"/>
      <c r="D7" s="22"/>
      <c r="E7" s="23"/>
      <c r="F7" s="75" t="s">
        <v>87</v>
      </c>
      <c r="G7" s="27"/>
      <c r="H7" s="27"/>
      <c r="I7" s="7">
        <v>571304357</v>
      </c>
      <c r="J7" s="7">
        <f>I10</f>
        <v>622507217</v>
      </c>
      <c r="K7" s="7">
        <f>J10</f>
        <v>769883317</v>
      </c>
      <c r="L7" s="7">
        <f>K10</f>
        <v>709829157</v>
      </c>
      <c r="M7" s="7">
        <f t="shared" ref="M7:T7" si="0">L10</f>
        <v>767295957</v>
      </c>
      <c r="N7" s="7">
        <f t="shared" si="0"/>
        <v>904383357</v>
      </c>
      <c r="O7" s="7">
        <f t="shared" si="0"/>
        <v>870388947</v>
      </c>
      <c r="P7" s="7">
        <f t="shared" si="0"/>
        <v>829561647</v>
      </c>
      <c r="Q7" s="7">
        <f t="shared" si="0"/>
        <v>885163047</v>
      </c>
      <c r="R7" s="7">
        <f t="shared" si="0"/>
        <v>931687087</v>
      </c>
      <c r="S7" s="7">
        <f t="shared" si="0"/>
        <v>817631387</v>
      </c>
      <c r="T7" s="7">
        <f t="shared" si="0"/>
        <v>778040607</v>
      </c>
      <c r="U7" s="7"/>
      <c r="V7" s="92"/>
    </row>
    <row r="8" spans="1:22" s="5" customFormat="1" ht="15" customHeight="1" x14ac:dyDescent="0.25">
      <c r="A8" s="21"/>
      <c r="B8" s="22"/>
      <c r="C8" s="22"/>
      <c r="D8" s="22"/>
      <c r="E8" s="23"/>
      <c r="F8" s="75" t="s">
        <v>88</v>
      </c>
      <c r="G8" s="27"/>
      <c r="H8" s="27"/>
      <c r="I8" s="8">
        <v>135705900</v>
      </c>
      <c r="J8" s="8">
        <v>152634300</v>
      </c>
      <c r="K8" s="8">
        <v>149049300</v>
      </c>
      <c r="L8" s="8">
        <v>150366000</v>
      </c>
      <c r="M8" s="8">
        <v>138418800</v>
      </c>
      <c r="N8" s="8">
        <f>151525900+2900</f>
        <v>151528800</v>
      </c>
      <c r="O8" s="8">
        <v>151021500</v>
      </c>
      <c r="P8" s="8">
        <v>149511000</v>
      </c>
      <c r="Q8" s="8">
        <v>143321100</v>
      </c>
      <c r="R8" s="8">
        <v>143397000</v>
      </c>
      <c r="S8" s="77">
        <v>144865800</v>
      </c>
      <c r="T8" s="77"/>
      <c r="U8" s="7">
        <f>SUM(I8:T8)</f>
        <v>1609819500</v>
      </c>
      <c r="V8" s="93">
        <f>U8/H13*100</f>
        <v>69.274004919600529</v>
      </c>
    </row>
    <row r="9" spans="1:22" s="5" customFormat="1" ht="15" customHeight="1" x14ac:dyDescent="0.25">
      <c r="A9" s="21"/>
      <c r="B9" s="22"/>
      <c r="C9" s="22"/>
      <c r="D9" s="22"/>
      <c r="E9" s="23"/>
      <c r="F9" s="75" t="s">
        <v>89</v>
      </c>
      <c r="G9" s="27"/>
      <c r="H9" s="27"/>
      <c r="I9" s="9">
        <f>I13</f>
        <v>84503040</v>
      </c>
      <c r="J9" s="9">
        <f t="shared" ref="J9:T9" si="1">J13</f>
        <v>5258200</v>
      </c>
      <c r="K9" s="9">
        <f t="shared" si="1"/>
        <v>209103460</v>
      </c>
      <c r="L9" s="9">
        <f t="shared" si="1"/>
        <v>92899200</v>
      </c>
      <c r="M9" s="9">
        <f t="shared" si="1"/>
        <v>1331400</v>
      </c>
      <c r="N9" s="9">
        <f t="shared" si="1"/>
        <v>185523210</v>
      </c>
      <c r="O9" s="9">
        <f t="shared" si="1"/>
        <v>191848800</v>
      </c>
      <c r="P9" s="9">
        <f t="shared" si="1"/>
        <v>93909600</v>
      </c>
      <c r="Q9" s="9">
        <f t="shared" si="1"/>
        <v>96797060</v>
      </c>
      <c r="R9" s="9">
        <f t="shared" si="1"/>
        <v>257452700</v>
      </c>
      <c r="S9" s="9">
        <f>S13</f>
        <v>184456580</v>
      </c>
      <c r="T9" s="9">
        <f t="shared" si="1"/>
        <v>0</v>
      </c>
      <c r="U9" s="7">
        <f>SUM(I9:T9)</f>
        <v>1403083250</v>
      </c>
      <c r="V9" s="93">
        <f>U9/H13*100</f>
        <v>60.377698222135521</v>
      </c>
    </row>
    <row r="10" spans="1:22" s="5" customFormat="1" ht="15" customHeight="1" x14ac:dyDescent="0.25">
      <c r="A10" s="21"/>
      <c r="B10" s="22"/>
      <c r="C10" s="22"/>
      <c r="D10" s="22"/>
      <c r="E10" s="23"/>
      <c r="F10" s="75" t="s">
        <v>90</v>
      </c>
      <c r="G10" s="27"/>
      <c r="H10" s="27"/>
      <c r="I10" s="8">
        <f>I7+I8-I9</f>
        <v>622507217</v>
      </c>
      <c r="J10" s="8">
        <f t="shared" ref="J10:S10" si="2">J7+J8-J9</f>
        <v>769883317</v>
      </c>
      <c r="K10" s="8">
        <f t="shared" si="2"/>
        <v>709829157</v>
      </c>
      <c r="L10" s="8">
        <f t="shared" si="2"/>
        <v>767295957</v>
      </c>
      <c r="M10" s="8">
        <f t="shared" si="2"/>
        <v>904383357</v>
      </c>
      <c r="N10" s="8">
        <f t="shared" si="2"/>
        <v>870388947</v>
      </c>
      <c r="O10" s="8">
        <f t="shared" si="2"/>
        <v>829561647</v>
      </c>
      <c r="P10" s="8">
        <f t="shared" si="2"/>
        <v>885163047</v>
      </c>
      <c r="Q10" s="8">
        <f t="shared" si="2"/>
        <v>931687087</v>
      </c>
      <c r="R10" s="8">
        <f t="shared" si="2"/>
        <v>817631387</v>
      </c>
      <c r="S10" s="10">
        <f t="shared" si="2"/>
        <v>778040607</v>
      </c>
      <c r="T10" s="10">
        <f>T7+T8-T9</f>
        <v>778040607</v>
      </c>
      <c r="U10" s="7"/>
      <c r="V10" s="92"/>
    </row>
    <row r="11" spans="1:22" ht="15" customHeight="1" x14ac:dyDescent="0.25">
      <c r="A11" s="21"/>
      <c r="B11" s="22"/>
      <c r="C11" s="22"/>
      <c r="D11" s="22"/>
      <c r="E11" s="23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8"/>
      <c r="V11" s="92"/>
    </row>
    <row r="12" spans="1:22" ht="15" customHeight="1" x14ac:dyDescent="0.25">
      <c r="A12" s="21"/>
      <c r="B12" s="22"/>
      <c r="C12" s="22"/>
      <c r="D12" s="22"/>
      <c r="E12" s="23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8"/>
      <c r="V12" s="92"/>
    </row>
    <row r="13" spans="1:22" ht="15" customHeight="1" x14ac:dyDescent="0.25">
      <c r="A13" s="29">
        <v>5</v>
      </c>
      <c r="B13" s="29">
        <v>2</v>
      </c>
      <c r="C13" s="29"/>
      <c r="D13" s="29"/>
      <c r="E13" s="29"/>
      <c r="F13" s="30" t="s">
        <v>5</v>
      </c>
      <c r="G13" s="31">
        <f>G14+G15+G16</f>
        <v>2571384848</v>
      </c>
      <c r="H13" s="31">
        <f>H14+H15+H16</f>
        <v>2323843557</v>
      </c>
      <c r="I13" s="31">
        <f>I14+I15+I16</f>
        <v>84503040</v>
      </c>
      <c r="J13" s="31">
        <f t="shared" ref="J13" si="3">J14+J15+J16</f>
        <v>5258200</v>
      </c>
      <c r="K13" s="31">
        <f>K14+K15+K16</f>
        <v>209103460</v>
      </c>
      <c r="L13" s="31">
        <f t="shared" ref="L13:T13" si="4">L14+L15+L16</f>
        <v>92899200</v>
      </c>
      <c r="M13" s="31">
        <f t="shared" si="4"/>
        <v>1331400</v>
      </c>
      <c r="N13" s="31">
        <f t="shared" si="4"/>
        <v>185523210</v>
      </c>
      <c r="O13" s="31">
        <f t="shared" si="4"/>
        <v>191848800</v>
      </c>
      <c r="P13" s="31">
        <f t="shared" si="4"/>
        <v>93909600</v>
      </c>
      <c r="Q13" s="31">
        <f t="shared" si="4"/>
        <v>96797060</v>
      </c>
      <c r="R13" s="31">
        <f t="shared" si="4"/>
        <v>257452700</v>
      </c>
      <c r="S13" s="31">
        <f t="shared" si="4"/>
        <v>184456580</v>
      </c>
      <c r="T13" s="31">
        <f t="shared" si="4"/>
        <v>0</v>
      </c>
      <c r="U13" s="31">
        <f>U14+U15+U16</f>
        <v>1403083250</v>
      </c>
      <c r="V13" s="92">
        <f>U13/H13*100</f>
        <v>60.377698222135521</v>
      </c>
    </row>
    <row r="14" spans="1:22" ht="15" customHeight="1" x14ac:dyDescent="0.25">
      <c r="A14" s="29">
        <v>5</v>
      </c>
      <c r="B14" s="29">
        <v>2</v>
      </c>
      <c r="C14" s="34">
        <v>1</v>
      </c>
      <c r="D14" s="29"/>
      <c r="E14" s="29"/>
      <c r="F14" s="30" t="s">
        <v>6</v>
      </c>
      <c r="G14" s="31">
        <f>G18</f>
        <v>1542830909</v>
      </c>
      <c r="H14" s="31">
        <f>H18</f>
        <v>1086574304</v>
      </c>
      <c r="I14" s="32">
        <f>I18</f>
        <v>81423540</v>
      </c>
      <c r="J14" s="31">
        <f t="shared" ref="J14:T14" si="5">J18</f>
        <v>0</v>
      </c>
      <c r="K14" s="31">
        <f t="shared" si="5"/>
        <v>181010160</v>
      </c>
      <c r="L14" s="31">
        <f t="shared" si="5"/>
        <v>90219600</v>
      </c>
      <c r="M14" s="31">
        <f t="shared" si="5"/>
        <v>0</v>
      </c>
      <c r="N14" s="31">
        <f t="shared" si="5"/>
        <v>173968560</v>
      </c>
      <c r="O14" s="31">
        <f t="shared" si="5"/>
        <v>90612900</v>
      </c>
      <c r="P14" s="31">
        <f t="shared" si="5"/>
        <v>89706600</v>
      </c>
      <c r="Q14" s="31">
        <f t="shared" si="5"/>
        <v>85992660</v>
      </c>
      <c r="R14" s="31">
        <f t="shared" si="5"/>
        <v>0</v>
      </c>
      <c r="S14" s="31">
        <f t="shared" si="5"/>
        <v>172957680</v>
      </c>
      <c r="T14" s="31">
        <f t="shared" si="5"/>
        <v>0</v>
      </c>
      <c r="U14" s="33">
        <f>SUM(I14:T14)</f>
        <v>965891700</v>
      </c>
      <c r="V14" s="92">
        <f t="shared" ref="V14:V76" si="6">U14/H14*100</f>
        <v>88.893294866652766</v>
      </c>
    </row>
    <row r="15" spans="1:22" ht="15" customHeight="1" x14ac:dyDescent="0.25">
      <c r="A15" s="35" t="s">
        <v>7</v>
      </c>
      <c r="B15" s="35" t="s">
        <v>4</v>
      </c>
      <c r="C15" s="35" t="s">
        <v>4</v>
      </c>
      <c r="D15" s="36"/>
      <c r="E15" s="37"/>
      <c r="F15" s="38" t="s">
        <v>8</v>
      </c>
      <c r="G15" s="31">
        <f>G24+G37+G42+G56+G60+G66+G69+G72+G78+G83+G86+G89+G48+G51+G63</f>
        <v>891803939</v>
      </c>
      <c r="H15" s="31">
        <f>H24+H37+H42+H56+H60+H66+H69+H72+H78+H83+H86+H89+H63+H48+H51</f>
        <v>900719253</v>
      </c>
      <c r="I15" s="32">
        <f t="shared" ref="I15:T15" si="7">I24+I37+I42+I56+I60+I66+I69+I72+I78+I83+I86+I89+I48+I51+I63</f>
        <v>3079500</v>
      </c>
      <c r="J15" s="32">
        <f t="shared" si="7"/>
        <v>5258200</v>
      </c>
      <c r="K15" s="32">
        <f t="shared" si="7"/>
        <v>28093300</v>
      </c>
      <c r="L15" s="32">
        <f t="shared" si="7"/>
        <v>2679600</v>
      </c>
      <c r="M15" s="32">
        <f t="shared" si="7"/>
        <v>1331400</v>
      </c>
      <c r="N15" s="32">
        <f t="shared" si="7"/>
        <v>11554650</v>
      </c>
      <c r="O15" s="32">
        <f t="shared" si="7"/>
        <v>101235900</v>
      </c>
      <c r="P15" s="32">
        <f t="shared" si="7"/>
        <v>3328000</v>
      </c>
      <c r="Q15" s="32">
        <f t="shared" si="7"/>
        <v>10804400</v>
      </c>
      <c r="R15" s="32">
        <f t="shared" si="7"/>
        <v>224009700</v>
      </c>
      <c r="S15" s="32">
        <f t="shared" si="7"/>
        <v>11498900</v>
      </c>
      <c r="T15" s="32">
        <f t="shared" si="7"/>
        <v>0</v>
      </c>
      <c r="U15" s="31">
        <f>U24+U37+U42+U56+U60+U66+U69+U72+U78+U83+U86+U89+U63+U48+U51</f>
        <v>402873550</v>
      </c>
      <c r="V15" s="92">
        <f t="shared" si="6"/>
        <v>44.727982515990469</v>
      </c>
    </row>
    <row r="16" spans="1:22" ht="15" customHeight="1" x14ac:dyDescent="0.25">
      <c r="A16" s="35" t="s">
        <v>7</v>
      </c>
      <c r="B16" s="35" t="s">
        <v>4</v>
      </c>
      <c r="C16" s="35" t="s">
        <v>9</v>
      </c>
      <c r="D16" s="36"/>
      <c r="E16" s="37"/>
      <c r="F16" s="38" t="s">
        <v>10</v>
      </c>
      <c r="G16" s="31">
        <f>G100+G109+G96+G103+G93+G106</f>
        <v>136750000</v>
      </c>
      <c r="H16" s="31">
        <f>H100+H109+H96+H103+H93+H106+H112</f>
        <v>336550000</v>
      </c>
      <c r="I16" s="31">
        <f t="shared" ref="I16:T16" si="8">I100+I109+I96+I103+I93+I106</f>
        <v>0</v>
      </c>
      <c r="J16" s="31">
        <f t="shared" si="8"/>
        <v>0</v>
      </c>
      <c r="K16" s="31">
        <f t="shared" si="8"/>
        <v>0</v>
      </c>
      <c r="L16" s="31">
        <f t="shared" si="8"/>
        <v>0</v>
      </c>
      <c r="M16" s="31">
        <f t="shared" si="8"/>
        <v>0</v>
      </c>
      <c r="N16" s="31">
        <f t="shared" si="8"/>
        <v>0</v>
      </c>
      <c r="O16" s="31">
        <f t="shared" si="8"/>
        <v>0</v>
      </c>
      <c r="P16" s="31">
        <f t="shared" si="8"/>
        <v>875000</v>
      </c>
      <c r="Q16" s="31">
        <f t="shared" si="8"/>
        <v>0</v>
      </c>
      <c r="R16" s="31">
        <f t="shared" si="8"/>
        <v>33443000</v>
      </c>
      <c r="S16" s="31">
        <f t="shared" si="8"/>
        <v>0</v>
      </c>
      <c r="T16" s="31">
        <f t="shared" si="8"/>
        <v>0</v>
      </c>
      <c r="U16" s="33">
        <f>SUM(I16:T16)</f>
        <v>34318000</v>
      </c>
      <c r="V16" s="92">
        <f t="shared" si="6"/>
        <v>10.196998960035655</v>
      </c>
    </row>
    <row r="17" spans="1:22" ht="15" customHeight="1" x14ac:dyDescent="0.25">
      <c r="A17" s="39"/>
      <c r="B17" s="40"/>
      <c r="C17" s="40"/>
      <c r="D17" s="40"/>
      <c r="E17" s="41"/>
      <c r="F17" s="42"/>
      <c r="G17" s="31"/>
      <c r="H17" s="31"/>
      <c r="I17" s="32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3">
        <f t="shared" ref="U17:U22" si="9">SUM(I17:T17)</f>
        <v>0</v>
      </c>
      <c r="V17" s="92"/>
    </row>
    <row r="18" spans="1:22" ht="28.5" customHeight="1" x14ac:dyDescent="0.25">
      <c r="A18" s="43" t="s">
        <v>7</v>
      </c>
      <c r="B18" s="43" t="s">
        <v>4</v>
      </c>
      <c r="C18" s="43" t="s">
        <v>3</v>
      </c>
      <c r="D18" s="43"/>
      <c r="E18" s="43"/>
      <c r="F18" s="44" t="s">
        <v>37</v>
      </c>
      <c r="G18" s="31">
        <f t="shared" ref="G18:T18" si="10">G20</f>
        <v>1542830909</v>
      </c>
      <c r="H18" s="31">
        <f t="shared" si="10"/>
        <v>1086574304</v>
      </c>
      <c r="I18" s="32">
        <f t="shared" si="10"/>
        <v>81423540</v>
      </c>
      <c r="J18" s="31">
        <f t="shared" si="10"/>
        <v>0</v>
      </c>
      <c r="K18" s="31">
        <f t="shared" si="10"/>
        <v>181010160</v>
      </c>
      <c r="L18" s="31">
        <f t="shared" si="10"/>
        <v>90219600</v>
      </c>
      <c r="M18" s="31">
        <f t="shared" si="10"/>
        <v>0</v>
      </c>
      <c r="N18" s="31">
        <f t="shared" si="10"/>
        <v>173968560</v>
      </c>
      <c r="O18" s="31">
        <f t="shared" si="10"/>
        <v>90612900</v>
      </c>
      <c r="P18" s="31">
        <f t="shared" si="10"/>
        <v>89706600</v>
      </c>
      <c r="Q18" s="31">
        <f t="shared" si="10"/>
        <v>85992660</v>
      </c>
      <c r="R18" s="31">
        <f t="shared" si="10"/>
        <v>0</v>
      </c>
      <c r="S18" s="31">
        <f t="shared" si="10"/>
        <v>172957680</v>
      </c>
      <c r="T18" s="31">
        <f t="shared" si="10"/>
        <v>0</v>
      </c>
      <c r="U18" s="33">
        <f>SUM(I18:T18)</f>
        <v>965891700</v>
      </c>
      <c r="V18" s="92">
        <f t="shared" si="6"/>
        <v>88.893294866652766</v>
      </c>
    </row>
    <row r="19" spans="1:22" ht="15" customHeight="1" x14ac:dyDescent="0.25">
      <c r="A19" s="96"/>
      <c r="B19" s="96"/>
      <c r="C19" s="96"/>
      <c r="D19" s="48"/>
      <c r="E19" s="49"/>
      <c r="F19" s="50"/>
      <c r="G19" s="51"/>
      <c r="H19" s="51"/>
      <c r="I19" s="52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33">
        <f t="shared" si="9"/>
        <v>0</v>
      </c>
      <c r="V19" s="92"/>
    </row>
    <row r="20" spans="1:22" ht="15" customHeight="1" x14ac:dyDescent="0.25">
      <c r="A20" s="45">
        <v>5</v>
      </c>
      <c r="B20" s="45">
        <v>2</v>
      </c>
      <c r="C20" s="45">
        <v>1</v>
      </c>
      <c r="D20" s="46" t="s">
        <v>14</v>
      </c>
      <c r="E20" s="49"/>
      <c r="F20" s="53" t="s">
        <v>15</v>
      </c>
      <c r="G20" s="31">
        <f>G21</f>
        <v>1542830909</v>
      </c>
      <c r="H20" s="31">
        <f t="shared" ref="H20:T20" si="11">H21</f>
        <v>1086574304</v>
      </c>
      <c r="I20" s="31">
        <f t="shared" si="11"/>
        <v>81423540</v>
      </c>
      <c r="J20" s="31">
        <f t="shared" si="11"/>
        <v>0</v>
      </c>
      <c r="K20" s="31">
        <f t="shared" si="11"/>
        <v>181010160</v>
      </c>
      <c r="L20" s="31">
        <f t="shared" si="11"/>
        <v>90219600</v>
      </c>
      <c r="M20" s="31">
        <f t="shared" si="11"/>
        <v>0</v>
      </c>
      <c r="N20" s="31">
        <f t="shared" si="11"/>
        <v>173968560</v>
      </c>
      <c r="O20" s="31">
        <f t="shared" si="11"/>
        <v>90612900</v>
      </c>
      <c r="P20" s="31">
        <f t="shared" si="11"/>
        <v>89706600</v>
      </c>
      <c r="Q20" s="31">
        <f t="shared" si="11"/>
        <v>85992660</v>
      </c>
      <c r="R20" s="31">
        <f t="shared" si="11"/>
        <v>0</v>
      </c>
      <c r="S20" s="31">
        <f t="shared" si="11"/>
        <v>172957680</v>
      </c>
      <c r="T20" s="31">
        <f t="shared" si="11"/>
        <v>0</v>
      </c>
      <c r="U20" s="33">
        <f>SUM(I20:T20)</f>
        <v>965891700</v>
      </c>
      <c r="V20" s="92">
        <f t="shared" si="6"/>
        <v>88.893294866652766</v>
      </c>
    </row>
    <row r="21" spans="1:22" ht="15" customHeight="1" x14ac:dyDescent="0.25">
      <c r="A21" s="96">
        <v>5</v>
      </c>
      <c r="B21" s="96">
        <v>2</v>
      </c>
      <c r="C21" s="96">
        <v>1</v>
      </c>
      <c r="D21" s="48" t="s">
        <v>14</v>
      </c>
      <c r="E21" s="49" t="s">
        <v>11</v>
      </c>
      <c r="F21" s="50" t="s">
        <v>22</v>
      </c>
      <c r="G21" s="51">
        <v>1542830909</v>
      </c>
      <c r="H21" s="51">
        <v>1086574304</v>
      </c>
      <c r="I21" s="52">
        <v>81423540</v>
      </c>
      <c r="J21" s="51"/>
      <c r="K21" s="51">
        <v>181010160</v>
      </c>
      <c r="L21" s="51">
        <v>90219600</v>
      </c>
      <c r="M21" s="51"/>
      <c r="N21" s="51">
        <f>82982880+68400+95760+90821520</f>
        <v>173968560</v>
      </c>
      <c r="O21" s="51">
        <v>90612900</v>
      </c>
      <c r="P21" s="51">
        <v>89706600</v>
      </c>
      <c r="Q21" s="51">
        <v>85992660</v>
      </c>
      <c r="R21" s="51"/>
      <c r="S21" s="51">
        <f>86038200+86919480</f>
        <v>172957680</v>
      </c>
      <c r="T21" s="76"/>
      <c r="U21" s="33">
        <f>SUM(I21:T21)</f>
        <v>965891700</v>
      </c>
      <c r="V21" s="92">
        <f t="shared" si="6"/>
        <v>88.893294866652766</v>
      </c>
    </row>
    <row r="22" spans="1:22" ht="15" customHeight="1" x14ac:dyDescent="0.25">
      <c r="A22" s="96"/>
      <c r="B22" s="96"/>
      <c r="C22" s="96"/>
      <c r="D22" s="48"/>
      <c r="E22" s="49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33">
        <f t="shared" si="9"/>
        <v>0</v>
      </c>
      <c r="V22" s="92"/>
    </row>
    <row r="23" spans="1:22" ht="15" customHeight="1" x14ac:dyDescent="0.25">
      <c r="A23" s="45">
        <v>5</v>
      </c>
      <c r="B23" s="45">
        <v>2</v>
      </c>
      <c r="C23" s="45">
        <v>2</v>
      </c>
      <c r="D23" s="45"/>
      <c r="E23" s="47"/>
      <c r="F23" s="54" t="s">
        <v>8</v>
      </c>
      <c r="G23" s="31">
        <f>G24+G37+G42+G56+G60+G66+G69+G72+G78+G83+G86+G89+G48+G51+G63</f>
        <v>891803939</v>
      </c>
      <c r="H23" s="31">
        <f>H24+H37+H42+H56+H60+H66+H69+H72+H78+H83+H86+H89+H63+H48+H51</f>
        <v>900719253</v>
      </c>
      <c r="I23" s="31">
        <f t="shared" ref="I23:T23" si="12">I24+I37+I42+I56+I60+I66+I69+I72+I78+I83+I86+I89+I48+I51+I63</f>
        <v>3079500</v>
      </c>
      <c r="J23" s="31">
        <f t="shared" si="12"/>
        <v>5258200</v>
      </c>
      <c r="K23" s="31">
        <f t="shared" si="12"/>
        <v>28093300</v>
      </c>
      <c r="L23" s="31">
        <f t="shared" si="12"/>
        <v>2679600</v>
      </c>
      <c r="M23" s="31">
        <f t="shared" si="12"/>
        <v>1331400</v>
      </c>
      <c r="N23" s="31">
        <f t="shared" si="12"/>
        <v>11554650</v>
      </c>
      <c r="O23" s="31">
        <f>O24+O37+O42+O56+O60+O66+O69+O72+O78+O83+O86+O89+O48+O51+O63</f>
        <v>101235900</v>
      </c>
      <c r="P23" s="31">
        <f t="shared" si="12"/>
        <v>3328000</v>
      </c>
      <c r="Q23" s="31">
        <f t="shared" si="12"/>
        <v>10804400</v>
      </c>
      <c r="R23" s="31">
        <f t="shared" si="12"/>
        <v>224009700</v>
      </c>
      <c r="S23" s="31">
        <f t="shared" si="12"/>
        <v>11498900</v>
      </c>
      <c r="T23" s="31">
        <f t="shared" si="12"/>
        <v>0</v>
      </c>
      <c r="U23" s="31">
        <f>U24+U37+U42+U56+U60+U66+U69+U72+U78+U83+U86+U89</f>
        <v>400007950</v>
      </c>
      <c r="V23" s="92">
        <f t="shared" si="6"/>
        <v>44.40983676852747</v>
      </c>
    </row>
    <row r="24" spans="1:22" ht="15" customHeight="1" x14ac:dyDescent="0.25">
      <c r="A24" s="45">
        <v>5</v>
      </c>
      <c r="B24" s="45">
        <v>2</v>
      </c>
      <c r="C24" s="45">
        <v>2</v>
      </c>
      <c r="D24" s="46" t="s">
        <v>11</v>
      </c>
      <c r="E24" s="55"/>
      <c r="F24" s="53" t="s">
        <v>23</v>
      </c>
      <c r="G24" s="31">
        <f>G25+G26+G27+G28+G29+G32+G33+G35+G30+G31+G34</f>
        <v>361262027</v>
      </c>
      <c r="H24" s="31">
        <f t="shared" ref="H24:T24" si="13">H25+H26+H27+H28+H29+H32+H33+H35+H30+H31+H34</f>
        <v>344162027</v>
      </c>
      <c r="I24" s="31">
        <f t="shared" si="13"/>
        <v>0</v>
      </c>
      <c r="J24" s="31">
        <f t="shared" si="13"/>
        <v>0</v>
      </c>
      <c r="K24" s="31">
        <f t="shared" si="13"/>
        <v>5800000</v>
      </c>
      <c r="L24" s="31">
        <f t="shared" si="13"/>
        <v>475000</v>
      </c>
      <c r="M24" s="31">
        <f t="shared" si="13"/>
        <v>310000</v>
      </c>
      <c r="N24" s="31">
        <f t="shared" si="13"/>
        <v>10443750</v>
      </c>
      <c r="O24" s="31">
        <f>O25+O26+O27+O28+O29+O32+O33+O35+O30+O31+O34</f>
        <v>29964400</v>
      </c>
      <c r="P24" s="31">
        <f t="shared" si="13"/>
        <v>1220000</v>
      </c>
      <c r="Q24" s="31">
        <f t="shared" si="13"/>
        <v>580000</v>
      </c>
      <c r="R24" s="31">
        <f t="shared" si="13"/>
        <v>221737300</v>
      </c>
      <c r="S24" s="31">
        <f t="shared" si="13"/>
        <v>3897500</v>
      </c>
      <c r="T24" s="31">
        <f t="shared" si="13"/>
        <v>0</v>
      </c>
      <c r="U24" s="33">
        <f>SUM(I24:T24)</f>
        <v>274427950</v>
      </c>
      <c r="V24" s="92">
        <f t="shared" si="6"/>
        <v>79.73800956257152</v>
      </c>
    </row>
    <row r="25" spans="1:22" ht="15" customHeight="1" x14ac:dyDescent="0.25">
      <c r="A25" s="96">
        <v>5</v>
      </c>
      <c r="B25" s="96">
        <v>2</v>
      </c>
      <c r="C25" s="96">
        <v>2</v>
      </c>
      <c r="D25" s="48" t="s">
        <v>11</v>
      </c>
      <c r="E25" s="49" t="s">
        <v>11</v>
      </c>
      <c r="F25" s="50" t="s">
        <v>24</v>
      </c>
      <c r="G25" s="51">
        <v>34034300</v>
      </c>
      <c r="H25" s="51">
        <v>34034300</v>
      </c>
      <c r="I25" s="51"/>
      <c r="J25" s="51"/>
      <c r="K25" s="51"/>
      <c r="L25" s="51"/>
      <c r="M25" s="51"/>
      <c r="N25" s="51"/>
      <c r="O25" s="51">
        <v>29654400</v>
      </c>
      <c r="P25" s="51"/>
      <c r="Q25" s="51"/>
      <c r="R25" s="51"/>
      <c r="S25" s="51"/>
      <c r="T25" s="51"/>
      <c r="U25" s="33">
        <f t="shared" ref="U25:U41" si="14">SUM(I25:T25)</f>
        <v>29654400</v>
      </c>
      <c r="V25" s="92">
        <f t="shared" si="6"/>
        <v>87.130923803339584</v>
      </c>
    </row>
    <row r="26" spans="1:22" ht="25.5" customHeight="1" x14ac:dyDescent="0.25">
      <c r="A26" s="96">
        <v>5</v>
      </c>
      <c r="B26" s="96">
        <v>2</v>
      </c>
      <c r="C26" s="96">
        <v>2</v>
      </c>
      <c r="D26" s="48" t="s">
        <v>11</v>
      </c>
      <c r="E26" s="49" t="s">
        <v>19</v>
      </c>
      <c r="F26" s="50" t="s">
        <v>66</v>
      </c>
      <c r="G26" s="51">
        <v>1000000</v>
      </c>
      <c r="H26" s="51">
        <v>1000000</v>
      </c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>
        <v>997500</v>
      </c>
      <c r="T26" s="51"/>
      <c r="U26" s="33">
        <f t="shared" si="14"/>
        <v>997500</v>
      </c>
      <c r="V26" s="92">
        <f t="shared" si="6"/>
        <v>99.75</v>
      </c>
    </row>
    <row r="27" spans="1:22" ht="25.5" customHeight="1" x14ac:dyDescent="0.25">
      <c r="A27" s="96">
        <v>5</v>
      </c>
      <c r="B27" s="96">
        <v>2</v>
      </c>
      <c r="C27" s="96">
        <v>2</v>
      </c>
      <c r="D27" s="48" t="s">
        <v>11</v>
      </c>
      <c r="E27" s="49" t="s">
        <v>17</v>
      </c>
      <c r="F27" s="50" t="s">
        <v>25</v>
      </c>
      <c r="G27" s="51">
        <v>1050000</v>
      </c>
      <c r="H27" s="51">
        <v>1050000</v>
      </c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>
        <v>900000</v>
      </c>
      <c r="T27" s="51"/>
      <c r="U27" s="33">
        <f t="shared" si="14"/>
        <v>900000</v>
      </c>
      <c r="V27" s="92">
        <f t="shared" si="6"/>
        <v>85.714285714285708</v>
      </c>
    </row>
    <row r="28" spans="1:22" ht="25.5" customHeight="1" x14ac:dyDescent="0.25">
      <c r="A28" s="96">
        <v>5</v>
      </c>
      <c r="B28" s="96">
        <v>2</v>
      </c>
      <c r="C28" s="96">
        <v>2</v>
      </c>
      <c r="D28" s="48" t="s">
        <v>11</v>
      </c>
      <c r="E28" s="49" t="s">
        <v>12</v>
      </c>
      <c r="F28" s="50" t="s">
        <v>26</v>
      </c>
      <c r="G28" s="51">
        <v>21190000</v>
      </c>
      <c r="H28" s="51">
        <v>21190000</v>
      </c>
      <c r="I28" s="51"/>
      <c r="J28" s="51"/>
      <c r="K28" s="51"/>
      <c r="L28" s="51"/>
      <c r="M28" s="51"/>
      <c r="N28" s="51">
        <v>10263750</v>
      </c>
      <c r="O28" s="51"/>
      <c r="P28" s="51"/>
      <c r="Q28" s="51"/>
      <c r="R28" s="51"/>
      <c r="S28" s="51"/>
      <c r="T28" s="51"/>
      <c r="U28" s="33">
        <f t="shared" si="14"/>
        <v>10263750</v>
      </c>
      <c r="V28" s="92">
        <f t="shared" si="6"/>
        <v>48.43676262387919</v>
      </c>
    </row>
    <row r="29" spans="1:22" ht="25.5" customHeight="1" x14ac:dyDescent="0.25">
      <c r="A29" s="96">
        <v>5</v>
      </c>
      <c r="B29" s="96">
        <v>2</v>
      </c>
      <c r="C29" s="96">
        <v>2</v>
      </c>
      <c r="D29" s="48" t="s">
        <v>11</v>
      </c>
      <c r="E29" s="49" t="s">
        <v>21</v>
      </c>
      <c r="F29" s="50" t="s">
        <v>114</v>
      </c>
      <c r="G29" s="51">
        <v>2320000</v>
      </c>
      <c r="H29" s="51">
        <v>2320000</v>
      </c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>
        <v>1170000</v>
      </c>
      <c r="T29" s="51"/>
      <c r="U29" s="33">
        <f t="shared" si="14"/>
        <v>1170000</v>
      </c>
      <c r="V29" s="92">
        <f t="shared" si="6"/>
        <v>50.431034482758619</v>
      </c>
    </row>
    <row r="30" spans="1:22" ht="13.5" customHeight="1" x14ac:dyDescent="0.25">
      <c r="A30" s="96">
        <v>5</v>
      </c>
      <c r="B30" s="96">
        <v>2</v>
      </c>
      <c r="C30" s="96">
        <v>2</v>
      </c>
      <c r="D30" s="48" t="s">
        <v>11</v>
      </c>
      <c r="E30" s="49" t="s">
        <v>14</v>
      </c>
      <c r="F30" s="50" t="s">
        <v>91</v>
      </c>
      <c r="G30" s="51">
        <v>900000</v>
      </c>
      <c r="H30" s="51">
        <v>900000</v>
      </c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33">
        <f t="shared" si="14"/>
        <v>0</v>
      </c>
      <c r="V30" s="92">
        <f t="shared" si="6"/>
        <v>0</v>
      </c>
    </row>
    <row r="31" spans="1:22" ht="13.5" customHeight="1" x14ac:dyDescent="0.25">
      <c r="A31" s="96">
        <v>5</v>
      </c>
      <c r="B31" s="96">
        <v>2</v>
      </c>
      <c r="C31" s="96">
        <v>2</v>
      </c>
      <c r="D31" s="48" t="s">
        <v>11</v>
      </c>
      <c r="E31" s="49">
        <v>10</v>
      </c>
      <c r="F31" s="50" t="s">
        <v>98</v>
      </c>
      <c r="G31" s="51">
        <v>27420000</v>
      </c>
      <c r="H31" s="51">
        <v>10320000</v>
      </c>
      <c r="I31" s="51"/>
      <c r="J31" s="51"/>
      <c r="K31" s="51">
        <v>200000</v>
      </c>
      <c r="L31" s="51">
        <v>475000</v>
      </c>
      <c r="M31" s="51">
        <v>310000</v>
      </c>
      <c r="N31" s="51">
        <v>180000</v>
      </c>
      <c r="O31" s="51">
        <v>260000</v>
      </c>
      <c r="P31" s="51">
        <v>300000</v>
      </c>
      <c r="Q31" s="51">
        <v>580000</v>
      </c>
      <c r="R31" s="51">
        <v>722000</v>
      </c>
      <c r="S31" s="51">
        <v>570000</v>
      </c>
      <c r="T31" s="51"/>
      <c r="U31" s="33">
        <f t="shared" si="14"/>
        <v>3597000</v>
      </c>
      <c r="V31" s="92">
        <f t="shared" si="6"/>
        <v>34.854651162790695</v>
      </c>
    </row>
    <row r="32" spans="1:22" ht="13.5" customHeight="1" x14ac:dyDescent="0.25">
      <c r="A32" s="96">
        <v>5</v>
      </c>
      <c r="B32" s="96">
        <v>2</v>
      </c>
      <c r="C32" s="96">
        <v>2</v>
      </c>
      <c r="D32" s="48" t="s">
        <v>11</v>
      </c>
      <c r="E32" s="49" t="s">
        <v>43</v>
      </c>
      <c r="F32" s="50" t="s">
        <v>42</v>
      </c>
      <c r="G32" s="51">
        <v>263707727</v>
      </c>
      <c r="H32" s="51">
        <v>263707727</v>
      </c>
      <c r="I32" s="51"/>
      <c r="J32" s="51"/>
      <c r="K32" s="51"/>
      <c r="L32" s="51"/>
      <c r="M32" s="51"/>
      <c r="N32" s="51"/>
      <c r="O32" s="51"/>
      <c r="P32" s="51"/>
      <c r="Q32" s="51"/>
      <c r="R32" s="51">
        <v>221015300</v>
      </c>
      <c r="S32" s="51"/>
      <c r="T32" s="76"/>
      <c r="U32" s="33">
        <f t="shared" si="14"/>
        <v>221015300</v>
      </c>
      <c r="V32" s="92">
        <f t="shared" si="6"/>
        <v>83.810703051564346</v>
      </c>
    </row>
    <row r="33" spans="1:22" ht="27" customHeight="1" x14ac:dyDescent="0.25">
      <c r="A33" s="96">
        <v>5</v>
      </c>
      <c r="B33" s="96">
        <v>2</v>
      </c>
      <c r="C33" s="96">
        <v>2</v>
      </c>
      <c r="D33" s="48" t="s">
        <v>11</v>
      </c>
      <c r="E33" s="49" t="s">
        <v>41</v>
      </c>
      <c r="F33" s="50" t="s">
        <v>84</v>
      </c>
      <c r="G33" s="51">
        <v>7200000</v>
      </c>
      <c r="H33" s="51">
        <v>7200000</v>
      </c>
      <c r="I33" s="51"/>
      <c r="J33" s="51"/>
      <c r="K33" s="51">
        <v>5400000</v>
      </c>
      <c r="L33" s="51"/>
      <c r="M33" s="51"/>
      <c r="N33" s="51"/>
      <c r="O33" s="51"/>
      <c r="P33" s="51"/>
      <c r="Q33" s="51"/>
      <c r="R33" s="51"/>
      <c r="S33" s="51"/>
      <c r="T33" s="51"/>
      <c r="U33" s="33">
        <f t="shared" si="14"/>
        <v>5400000</v>
      </c>
      <c r="V33" s="92">
        <f t="shared" si="6"/>
        <v>75</v>
      </c>
    </row>
    <row r="34" spans="1:22" ht="16.5" customHeight="1" x14ac:dyDescent="0.25">
      <c r="A34" s="96">
        <v>5</v>
      </c>
      <c r="B34" s="96">
        <v>2</v>
      </c>
      <c r="C34" s="96">
        <v>2</v>
      </c>
      <c r="D34" s="48" t="s">
        <v>11</v>
      </c>
      <c r="E34" s="49">
        <v>13</v>
      </c>
      <c r="F34" s="50" t="s">
        <v>99</v>
      </c>
      <c r="G34" s="51">
        <v>1000000</v>
      </c>
      <c r="H34" s="51">
        <v>1000000</v>
      </c>
      <c r="I34" s="51"/>
      <c r="J34" s="51"/>
      <c r="K34" s="51"/>
      <c r="L34" s="51"/>
      <c r="M34" s="51"/>
      <c r="N34" s="51"/>
      <c r="O34" s="51"/>
      <c r="P34" s="51">
        <v>920000</v>
      </c>
      <c r="Q34" s="51"/>
      <c r="R34" s="51"/>
      <c r="S34" s="51"/>
      <c r="T34" s="51"/>
      <c r="U34" s="33">
        <f t="shared" si="14"/>
        <v>920000</v>
      </c>
      <c r="V34" s="92">
        <f t="shared" si="6"/>
        <v>92</v>
      </c>
    </row>
    <row r="35" spans="1:22" ht="26.25" customHeight="1" x14ac:dyDescent="0.25">
      <c r="A35" s="96">
        <v>5</v>
      </c>
      <c r="B35" s="96">
        <v>2</v>
      </c>
      <c r="C35" s="96">
        <v>2</v>
      </c>
      <c r="D35" s="48" t="s">
        <v>11</v>
      </c>
      <c r="E35" s="49">
        <v>16</v>
      </c>
      <c r="F35" s="50" t="s">
        <v>27</v>
      </c>
      <c r="G35" s="51">
        <v>1440000</v>
      </c>
      <c r="H35" s="51">
        <v>1440000</v>
      </c>
      <c r="I35" s="51"/>
      <c r="J35" s="51"/>
      <c r="K35" s="51">
        <v>200000</v>
      </c>
      <c r="L35" s="51"/>
      <c r="M35" s="51"/>
      <c r="N35" s="51"/>
      <c r="O35" s="51">
        <v>50000</v>
      </c>
      <c r="P35" s="51"/>
      <c r="Q35" s="51"/>
      <c r="R35" s="51"/>
      <c r="S35" s="51">
        <v>260000</v>
      </c>
      <c r="T35" s="51"/>
      <c r="U35" s="33">
        <f t="shared" si="14"/>
        <v>510000</v>
      </c>
      <c r="V35" s="92">
        <f t="shared" si="6"/>
        <v>35.416666666666671</v>
      </c>
    </row>
    <row r="36" spans="1:22" ht="15" customHeight="1" x14ac:dyDescent="0.25">
      <c r="A36" s="96"/>
      <c r="B36" s="96"/>
      <c r="C36" s="96"/>
      <c r="D36" s="48"/>
      <c r="E36" s="49"/>
      <c r="F36" s="50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33">
        <f t="shared" si="14"/>
        <v>0</v>
      </c>
      <c r="V36" s="92"/>
    </row>
    <row r="37" spans="1:22" ht="15" customHeight="1" x14ac:dyDescent="0.25">
      <c r="A37" s="45">
        <v>5</v>
      </c>
      <c r="B37" s="45">
        <v>2</v>
      </c>
      <c r="C37" s="45">
        <v>2</v>
      </c>
      <c r="D37" s="46" t="s">
        <v>18</v>
      </c>
      <c r="E37" s="49"/>
      <c r="F37" s="53" t="s">
        <v>28</v>
      </c>
      <c r="G37" s="31">
        <f>G39+G40+G38</f>
        <v>117520000</v>
      </c>
      <c r="H37" s="31">
        <f t="shared" ref="H37" si="15">H39+H40+H38</f>
        <v>67520000</v>
      </c>
      <c r="I37" s="31">
        <f>I39+I40+I38</f>
        <v>672000</v>
      </c>
      <c r="J37" s="31">
        <f t="shared" ref="J37:T37" si="16">J39+J40+J38</f>
        <v>311000</v>
      </c>
      <c r="K37" s="31">
        <f t="shared" si="16"/>
        <v>399000</v>
      </c>
      <c r="L37" s="31">
        <f t="shared" si="16"/>
        <v>133000</v>
      </c>
      <c r="M37" s="31">
        <f t="shared" si="16"/>
        <v>254000</v>
      </c>
      <c r="N37" s="31">
        <f t="shared" si="16"/>
        <v>323000</v>
      </c>
      <c r="O37" s="31">
        <f t="shared" si="16"/>
        <v>665000</v>
      </c>
      <c r="P37" s="31">
        <f t="shared" si="16"/>
        <v>380000</v>
      </c>
      <c r="Q37" s="31">
        <f t="shared" si="16"/>
        <v>361000</v>
      </c>
      <c r="R37" s="31">
        <f t="shared" si="16"/>
        <v>399000</v>
      </c>
      <c r="S37" s="31">
        <f t="shared" si="16"/>
        <v>418000</v>
      </c>
      <c r="T37" s="31">
        <f t="shared" si="16"/>
        <v>0</v>
      </c>
      <c r="U37" s="33">
        <f>SUM(I37:T37)</f>
        <v>4315000</v>
      </c>
      <c r="V37" s="92">
        <f t="shared" si="6"/>
        <v>6.3906990521327023</v>
      </c>
    </row>
    <row r="38" spans="1:22" ht="15" customHeight="1" x14ac:dyDescent="0.25">
      <c r="A38" s="45">
        <v>5</v>
      </c>
      <c r="B38" s="45">
        <v>2</v>
      </c>
      <c r="C38" s="45">
        <v>2</v>
      </c>
      <c r="D38" s="46" t="s">
        <v>18</v>
      </c>
      <c r="E38" s="49" t="s">
        <v>17</v>
      </c>
      <c r="F38" s="50" t="s">
        <v>29</v>
      </c>
      <c r="G38" s="51">
        <v>100000000</v>
      </c>
      <c r="H38" s="31">
        <v>50000000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3">
        <f t="shared" si="14"/>
        <v>0</v>
      </c>
      <c r="V38" s="92">
        <f t="shared" si="6"/>
        <v>0</v>
      </c>
    </row>
    <row r="39" spans="1:22" ht="15" customHeight="1" x14ac:dyDescent="0.25">
      <c r="A39" s="96"/>
      <c r="B39" s="96"/>
      <c r="C39" s="96"/>
      <c r="D39" s="48"/>
      <c r="E39" s="49" t="s">
        <v>17</v>
      </c>
      <c r="F39" s="50" t="s">
        <v>16</v>
      </c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76"/>
      <c r="U39" s="33">
        <f t="shared" si="14"/>
        <v>0</v>
      </c>
      <c r="V39" s="92"/>
    </row>
    <row r="40" spans="1:22" ht="15" customHeight="1" x14ac:dyDescent="0.25">
      <c r="A40" s="96">
        <v>5</v>
      </c>
      <c r="B40" s="96">
        <v>2</v>
      </c>
      <c r="C40" s="96">
        <v>2</v>
      </c>
      <c r="D40" s="48" t="s">
        <v>18</v>
      </c>
      <c r="E40" s="49" t="s">
        <v>13</v>
      </c>
      <c r="F40" s="50" t="s">
        <v>38</v>
      </c>
      <c r="G40" s="51">
        <v>17520000</v>
      </c>
      <c r="H40" s="51">
        <v>17520000</v>
      </c>
      <c r="I40" s="51">
        <v>672000</v>
      </c>
      <c r="J40" s="51">
        <v>311000</v>
      </c>
      <c r="K40" s="51">
        <v>399000</v>
      </c>
      <c r="L40" s="51">
        <v>133000</v>
      </c>
      <c r="M40" s="51">
        <v>254000</v>
      </c>
      <c r="N40" s="51">
        <v>323000</v>
      </c>
      <c r="O40" s="51">
        <v>665000</v>
      </c>
      <c r="P40" s="51">
        <v>380000</v>
      </c>
      <c r="Q40" s="51">
        <v>361000</v>
      </c>
      <c r="R40" s="51">
        <v>399000</v>
      </c>
      <c r="S40" s="51">
        <v>418000</v>
      </c>
      <c r="T40" s="51"/>
      <c r="U40" s="33">
        <f>SUM(I40:T40)</f>
        <v>4315000</v>
      </c>
      <c r="V40" s="92">
        <f t="shared" si="6"/>
        <v>24.628995433789953</v>
      </c>
    </row>
    <row r="41" spans="1:22" ht="15" customHeight="1" x14ac:dyDescent="0.25">
      <c r="A41" s="96"/>
      <c r="B41" s="96"/>
      <c r="C41" s="96"/>
      <c r="D41" s="48"/>
      <c r="E41" s="49"/>
      <c r="F41" s="50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33">
        <f t="shared" si="14"/>
        <v>0</v>
      </c>
      <c r="V41" s="92"/>
    </row>
    <row r="42" spans="1:22" ht="15" customHeight="1" x14ac:dyDescent="0.25">
      <c r="A42" s="45">
        <v>5</v>
      </c>
      <c r="B42" s="45">
        <v>2</v>
      </c>
      <c r="C42" s="45">
        <v>2</v>
      </c>
      <c r="D42" s="46" t="s">
        <v>19</v>
      </c>
      <c r="E42" s="55"/>
      <c r="F42" s="53" t="s">
        <v>30</v>
      </c>
      <c r="G42" s="31">
        <f>G43+G44+G45+G46</f>
        <v>56420000</v>
      </c>
      <c r="H42" s="31">
        <f t="shared" ref="H42:T42" si="17">H43+H44+H45+H46</f>
        <v>26420000</v>
      </c>
      <c r="I42" s="31">
        <f>I43+I44+I45+I46</f>
        <v>745000</v>
      </c>
      <c r="J42" s="31">
        <f t="shared" si="17"/>
        <v>713000</v>
      </c>
      <c r="K42" s="31">
        <f t="shared" si="17"/>
        <v>713000</v>
      </c>
      <c r="L42" s="31">
        <f t="shared" si="17"/>
        <v>712400</v>
      </c>
      <c r="M42" s="31">
        <f t="shared" si="17"/>
        <v>712400</v>
      </c>
      <c r="N42" s="31">
        <f t="shared" si="17"/>
        <v>712400</v>
      </c>
      <c r="O42" s="31">
        <f>O43+O44+O45+O46</f>
        <v>2112400</v>
      </c>
      <c r="P42" s="31">
        <f t="shared" si="17"/>
        <v>712400</v>
      </c>
      <c r="Q42" s="31">
        <f t="shared" si="17"/>
        <v>2438400</v>
      </c>
      <c r="R42" s="31">
        <f t="shared" si="17"/>
        <v>712400</v>
      </c>
      <c r="S42" s="31">
        <f t="shared" si="17"/>
        <v>712400</v>
      </c>
      <c r="T42" s="31">
        <f t="shared" si="17"/>
        <v>0</v>
      </c>
      <c r="U42" s="31">
        <f t="shared" ref="U42" si="18">U43+U44+U45</f>
        <v>10996200</v>
      </c>
      <c r="V42" s="92">
        <f t="shared" si="6"/>
        <v>41.620741862225586</v>
      </c>
    </row>
    <row r="43" spans="1:22" ht="15" customHeight="1" x14ac:dyDescent="0.25">
      <c r="A43" s="96">
        <v>5</v>
      </c>
      <c r="B43" s="96">
        <v>2</v>
      </c>
      <c r="C43" s="96">
        <v>2</v>
      </c>
      <c r="D43" s="48" t="s">
        <v>19</v>
      </c>
      <c r="E43" s="49" t="s">
        <v>13</v>
      </c>
      <c r="F43" s="50" t="s">
        <v>31</v>
      </c>
      <c r="G43" s="51">
        <v>12000000</v>
      </c>
      <c r="H43" s="51">
        <v>12000000</v>
      </c>
      <c r="I43" s="51">
        <v>741500</v>
      </c>
      <c r="J43" s="51">
        <v>709500</v>
      </c>
      <c r="K43" s="51">
        <v>709500</v>
      </c>
      <c r="L43" s="51">
        <v>709500</v>
      </c>
      <c r="M43" s="51">
        <v>709500</v>
      </c>
      <c r="N43" s="51">
        <v>709500</v>
      </c>
      <c r="O43" s="51">
        <v>709500</v>
      </c>
      <c r="P43" s="51">
        <v>709500</v>
      </c>
      <c r="Q43" s="51">
        <v>709500</v>
      </c>
      <c r="R43" s="51">
        <v>709500</v>
      </c>
      <c r="S43" s="51">
        <v>709500</v>
      </c>
      <c r="T43" s="51"/>
      <c r="U43" s="33">
        <f>SUM(I43:T43)</f>
        <v>7836500</v>
      </c>
      <c r="V43" s="92">
        <f t="shared" si="6"/>
        <v>65.30416666666666</v>
      </c>
    </row>
    <row r="44" spans="1:22" ht="15" customHeight="1" x14ac:dyDescent="0.25">
      <c r="A44" s="96">
        <v>5</v>
      </c>
      <c r="B44" s="96">
        <v>2</v>
      </c>
      <c r="C44" s="96">
        <v>2</v>
      </c>
      <c r="D44" s="48" t="s">
        <v>19</v>
      </c>
      <c r="E44" s="49" t="s">
        <v>20</v>
      </c>
      <c r="F44" s="50" t="s">
        <v>32</v>
      </c>
      <c r="G44" s="51">
        <v>820000</v>
      </c>
      <c r="H44" s="51">
        <v>820000</v>
      </c>
      <c r="I44" s="51">
        <v>3500</v>
      </c>
      <c r="J44" s="51">
        <v>3500</v>
      </c>
      <c r="K44" s="51">
        <v>3500</v>
      </c>
      <c r="L44" s="51">
        <v>2900</v>
      </c>
      <c r="M44" s="51">
        <v>2900</v>
      </c>
      <c r="N44" s="51">
        <v>2900</v>
      </c>
      <c r="O44" s="51">
        <v>2900</v>
      </c>
      <c r="P44" s="51">
        <v>2900</v>
      </c>
      <c r="Q44" s="51">
        <v>2900</v>
      </c>
      <c r="R44" s="51">
        <v>2900</v>
      </c>
      <c r="S44" s="51">
        <v>2900</v>
      </c>
      <c r="T44" s="51"/>
      <c r="U44" s="33">
        <f>SUM(I44:T44)</f>
        <v>33700</v>
      </c>
      <c r="V44" s="92">
        <f t="shared" si="6"/>
        <v>4.1097560975609762</v>
      </c>
    </row>
    <row r="45" spans="1:22" ht="26.25" customHeight="1" x14ac:dyDescent="0.25">
      <c r="A45" s="96">
        <v>5</v>
      </c>
      <c r="B45" s="96">
        <v>2</v>
      </c>
      <c r="C45" s="96">
        <v>2</v>
      </c>
      <c r="D45" s="48" t="s">
        <v>19</v>
      </c>
      <c r="E45" s="49">
        <v>12</v>
      </c>
      <c r="F45" s="50" t="s">
        <v>92</v>
      </c>
      <c r="G45" s="51">
        <v>13600000</v>
      </c>
      <c r="H45" s="51">
        <v>13600000</v>
      </c>
      <c r="I45" s="51"/>
      <c r="J45" s="51"/>
      <c r="K45" s="51"/>
      <c r="L45" s="51"/>
      <c r="M45" s="51"/>
      <c r="N45" s="51"/>
      <c r="O45" s="51">
        <v>1400000</v>
      </c>
      <c r="P45" s="51"/>
      <c r="Q45" s="51">
        <v>1726000</v>
      </c>
      <c r="R45" s="51"/>
      <c r="S45" s="51"/>
      <c r="T45" s="51"/>
      <c r="U45" s="33">
        <f>SUM(I45:T45)</f>
        <v>3126000</v>
      </c>
      <c r="V45" s="92">
        <f t="shared" si="6"/>
        <v>22.985294117647058</v>
      </c>
    </row>
    <row r="46" spans="1:22" ht="16.5" customHeight="1" x14ac:dyDescent="0.25">
      <c r="A46" s="96">
        <v>5</v>
      </c>
      <c r="B46" s="96">
        <v>2</v>
      </c>
      <c r="C46" s="96">
        <v>2</v>
      </c>
      <c r="D46" s="48" t="s">
        <v>19</v>
      </c>
      <c r="E46" s="49">
        <v>13</v>
      </c>
      <c r="F46" s="50" t="s">
        <v>100</v>
      </c>
      <c r="G46" s="51">
        <v>30000000</v>
      </c>
      <c r="H46" s="51">
        <v>0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33">
        <f>SUM(I46:T46)</f>
        <v>0</v>
      </c>
      <c r="V46" s="92"/>
    </row>
    <row r="47" spans="1:22" ht="15" customHeight="1" x14ac:dyDescent="0.25">
      <c r="A47" s="96"/>
      <c r="B47" s="96"/>
      <c r="C47" s="96"/>
      <c r="D47" s="48"/>
      <c r="E47" s="49"/>
      <c r="F47" s="50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33">
        <f t="shared" ref="U47:U101" si="19">SUM(I47:T47)</f>
        <v>0</v>
      </c>
      <c r="V47" s="92"/>
    </row>
    <row r="48" spans="1:22" ht="26.25" customHeight="1" x14ac:dyDescent="0.25">
      <c r="A48" s="45">
        <v>5</v>
      </c>
      <c r="B48" s="45">
        <v>2</v>
      </c>
      <c r="C48" s="45">
        <v>2</v>
      </c>
      <c r="D48" s="46" t="s">
        <v>17</v>
      </c>
      <c r="E48" s="55"/>
      <c r="F48" s="53" t="s">
        <v>101</v>
      </c>
      <c r="G48" s="31">
        <f>G49</f>
        <v>6000000</v>
      </c>
      <c r="H48" s="31">
        <f>H49</f>
        <v>6000000</v>
      </c>
      <c r="I48" s="31">
        <f>I49</f>
        <v>0</v>
      </c>
      <c r="J48" s="31">
        <f t="shared" ref="J48:T48" si="20">J49</f>
        <v>0</v>
      </c>
      <c r="K48" s="31">
        <f t="shared" si="20"/>
        <v>0</v>
      </c>
      <c r="L48" s="31">
        <f t="shared" si="20"/>
        <v>0</v>
      </c>
      <c r="M48" s="31">
        <f t="shared" si="20"/>
        <v>0</v>
      </c>
      <c r="N48" s="31">
        <f t="shared" si="20"/>
        <v>0</v>
      </c>
      <c r="O48" s="31">
        <f t="shared" si="20"/>
        <v>0</v>
      </c>
      <c r="P48" s="31">
        <f t="shared" si="20"/>
        <v>0</v>
      </c>
      <c r="Q48" s="31">
        <f t="shared" si="20"/>
        <v>0</v>
      </c>
      <c r="R48" s="31">
        <f t="shared" si="20"/>
        <v>0</v>
      </c>
      <c r="S48" s="31">
        <f t="shared" si="20"/>
        <v>0</v>
      </c>
      <c r="T48" s="31">
        <f t="shared" si="20"/>
        <v>0</v>
      </c>
      <c r="U48" s="33">
        <f t="shared" si="19"/>
        <v>0</v>
      </c>
      <c r="V48" s="92">
        <f t="shared" si="6"/>
        <v>0</v>
      </c>
    </row>
    <row r="49" spans="1:22" ht="26.25" customHeight="1" x14ac:dyDescent="0.25">
      <c r="A49" s="96">
        <v>5</v>
      </c>
      <c r="B49" s="96">
        <v>2</v>
      </c>
      <c r="C49" s="96">
        <v>2</v>
      </c>
      <c r="D49" s="48" t="s">
        <v>17</v>
      </c>
      <c r="E49" s="49" t="s">
        <v>18</v>
      </c>
      <c r="F49" s="50" t="s">
        <v>102</v>
      </c>
      <c r="G49" s="51">
        <v>6000000</v>
      </c>
      <c r="H49" s="51">
        <v>6000000</v>
      </c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33">
        <f t="shared" si="19"/>
        <v>0</v>
      </c>
      <c r="V49" s="92">
        <f t="shared" si="6"/>
        <v>0</v>
      </c>
    </row>
    <row r="50" spans="1:22" ht="12.75" customHeight="1" x14ac:dyDescent="0.25">
      <c r="A50" s="96"/>
      <c r="B50" s="96"/>
      <c r="C50" s="96"/>
      <c r="D50" s="48"/>
      <c r="E50" s="49"/>
      <c r="F50" s="50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33">
        <f t="shared" si="19"/>
        <v>0</v>
      </c>
      <c r="V50" s="92"/>
    </row>
    <row r="51" spans="1:22" ht="26.25" customHeight="1" x14ac:dyDescent="0.25">
      <c r="A51" s="45">
        <v>5</v>
      </c>
      <c r="B51" s="45">
        <v>2</v>
      </c>
      <c r="C51" s="45">
        <v>2</v>
      </c>
      <c r="D51" s="46" t="s">
        <v>12</v>
      </c>
      <c r="E51" s="55"/>
      <c r="F51" s="53" t="s">
        <v>103</v>
      </c>
      <c r="G51" s="31">
        <f>G52+G53+G54</f>
        <v>20600000</v>
      </c>
      <c r="H51" s="31">
        <f t="shared" ref="H51:T51" si="21">H52+H53+H54</f>
        <v>20600000</v>
      </c>
      <c r="I51" s="31">
        <f t="shared" si="21"/>
        <v>0</v>
      </c>
      <c r="J51" s="31">
        <f t="shared" si="21"/>
        <v>0</v>
      </c>
      <c r="K51" s="31">
        <f t="shared" si="21"/>
        <v>0</v>
      </c>
      <c r="L51" s="31">
        <f t="shared" si="21"/>
        <v>1214000</v>
      </c>
      <c r="M51" s="31">
        <f t="shared" si="21"/>
        <v>0</v>
      </c>
      <c r="N51" s="31">
        <f t="shared" si="21"/>
        <v>0</v>
      </c>
      <c r="O51" s="31">
        <f t="shared" si="21"/>
        <v>0</v>
      </c>
      <c r="P51" s="31">
        <f t="shared" si="21"/>
        <v>697600</v>
      </c>
      <c r="Q51" s="31">
        <f t="shared" si="21"/>
        <v>561000</v>
      </c>
      <c r="R51" s="31">
        <f t="shared" si="21"/>
        <v>393000</v>
      </c>
      <c r="S51" s="31">
        <f t="shared" si="21"/>
        <v>0</v>
      </c>
      <c r="T51" s="31">
        <f t="shared" si="21"/>
        <v>0</v>
      </c>
      <c r="U51" s="33">
        <f t="shared" si="19"/>
        <v>2865600</v>
      </c>
      <c r="V51" s="92">
        <f t="shared" si="6"/>
        <v>13.910679611650487</v>
      </c>
    </row>
    <row r="52" spans="1:22" ht="17.25" customHeight="1" x14ac:dyDescent="0.25">
      <c r="A52" s="96">
        <v>5</v>
      </c>
      <c r="B52" s="96">
        <v>2</v>
      </c>
      <c r="C52" s="96">
        <v>2</v>
      </c>
      <c r="D52" s="48" t="s">
        <v>12</v>
      </c>
      <c r="E52" s="49" t="s">
        <v>11</v>
      </c>
      <c r="F52" s="50" t="s">
        <v>104</v>
      </c>
      <c r="G52" s="51">
        <v>5200000</v>
      </c>
      <c r="H52" s="51">
        <v>5200000</v>
      </c>
      <c r="I52" s="51"/>
      <c r="J52" s="51"/>
      <c r="K52" s="51"/>
      <c r="L52" s="51">
        <v>1214000</v>
      </c>
      <c r="M52" s="51"/>
      <c r="N52" s="51"/>
      <c r="O52" s="51"/>
      <c r="P52" s="51"/>
      <c r="Q52" s="51">
        <v>561000</v>
      </c>
      <c r="R52" s="51">
        <v>191000</v>
      </c>
      <c r="S52" s="51"/>
      <c r="T52" s="51"/>
      <c r="U52" s="33">
        <f t="shared" si="19"/>
        <v>1966000</v>
      </c>
      <c r="V52" s="92">
        <f t="shared" si="6"/>
        <v>37.807692307692307</v>
      </c>
    </row>
    <row r="53" spans="1:22" ht="15" customHeight="1" x14ac:dyDescent="0.25">
      <c r="A53" s="96">
        <v>5</v>
      </c>
      <c r="B53" s="96">
        <v>2</v>
      </c>
      <c r="C53" s="96">
        <v>2</v>
      </c>
      <c r="D53" s="48" t="s">
        <v>12</v>
      </c>
      <c r="E53" s="49" t="s">
        <v>18</v>
      </c>
      <c r="F53" s="50" t="s">
        <v>105</v>
      </c>
      <c r="G53" s="51">
        <v>10400000</v>
      </c>
      <c r="H53" s="51">
        <v>10400000</v>
      </c>
      <c r="I53" s="51"/>
      <c r="J53" s="51"/>
      <c r="K53" s="51"/>
      <c r="L53" s="51"/>
      <c r="M53" s="51"/>
      <c r="N53" s="51"/>
      <c r="O53" s="51"/>
      <c r="P53" s="51"/>
      <c r="Q53" s="51"/>
      <c r="R53" s="51">
        <v>202000</v>
      </c>
      <c r="S53" s="51"/>
      <c r="T53" s="51"/>
      <c r="U53" s="33">
        <f t="shared" si="19"/>
        <v>202000</v>
      </c>
      <c r="V53" s="92">
        <f t="shared" si="6"/>
        <v>1.9423076923076921</v>
      </c>
    </row>
    <row r="54" spans="1:22" ht="15" customHeight="1" x14ac:dyDescent="0.25">
      <c r="A54" s="96">
        <v>5</v>
      </c>
      <c r="B54" s="96">
        <v>2</v>
      </c>
      <c r="C54" s="96">
        <v>2</v>
      </c>
      <c r="D54" s="48" t="s">
        <v>12</v>
      </c>
      <c r="E54" s="49" t="s">
        <v>17</v>
      </c>
      <c r="F54" s="50" t="s">
        <v>117</v>
      </c>
      <c r="G54" s="51">
        <v>5000000</v>
      </c>
      <c r="H54" s="51">
        <v>5000000</v>
      </c>
      <c r="I54" s="51"/>
      <c r="J54" s="51"/>
      <c r="K54" s="51"/>
      <c r="L54" s="51"/>
      <c r="M54" s="51"/>
      <c r="N54" s="51"/>
      <c r="O54" s="51"/>
      <c r="P54" s="51">
        <v>697600</v>
      </c>
      <c r="Q54" s="51"/>
      <c r="R54" s="51"/>
      <c r="S54" s="51"/>
      <c r="T54" s="51"/>
      <c r="U54" s="33"/>
      <c r="V54" s="92">
        <f t="shared" si="6"/>
        <v>0</v>
      </c>
    </row>
    <row r="55" spans="1:22" ht="15" customHeight="1" x14ac:dyDescent="0.25">
      <c r="A55" s="96"/>
      <c r="B55" s="96"/>
      <c r="C55" s="96"/>
      <c r="D55" s="48"/>
      <c r="E55" s="49"/>
      <c r="F55" s="50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33">
        <f t="shared" si="19"/>
        <v>0</v>
      </c>
      <c r="V55" s="92"/>
    </row>
    <row r="56" spans="1:22" ht="15" customHeight="1" x14ac:dyDescent="0.25">
      <c r="A56" s="45">
        <v>5</v>
      </c>
      <c r="B56" s="45">
        <v>2</v>
      </c>
      <c r="C56" s="45">
        <v>2</v>
      </c>
      <c r="D56" s="46" t="s">
        <v>13</v>
      </c>
      <c r="E56" s="55"/>
      <c r="F56" s="53" t="s">
        <v>33</v>
      </c>
      <c r="G56" s="31">
        <f>G57+G58</f>
        <v>57180000</v>
      </c>
      <c r="H56" s="31">
        <f>H57+H58</f>
        <v>127180000</v>
      </c>
      <c r="I56" s="31">
        <f>I57+I58</f>
        <v>837500</v>
      </c>
      <c r="J56" s="31">
        <f t="shared" ref="J56:T56" si="22">J57+J58</f>
        <v>409200</v>
      </c>
      <c r="K56" s="31">
        <f t="shared" si="22"/>
        <v>677500</v>
      </c>
      <c r="L56" s="31">
        <f t="shared" si="22"/>
        <v>145200</v>
      </c>
      <c r="M56" s="31">
        <f t="shared" si="22"/>
        <v>55000</v>
      </c>
      <c r="N56" s="31">
        <f t="shared" si="22"/>
        <v>75500</v>
      </c>
      <c r="O56" s="31">
        <f t="shared" si="22"/>
        <v>44875100</v>
      </c>
      <c r="P56" s="31">
        <f t="shared" si="22"/>
        <v>318000</v>
      </c>
      <c r="Q56" s="31">
        <f t="shared" si="22"/>
        <v>649000</v>
      </c>
      <c r="R56" s="31">
        <f t="shared" si="22"/>
        <v>768000</v>
      </c>
      <c r="S56" s="31">
        <f t="shared" si="22"/>
        <v>951000</v>
      </c>
      <c r="T56" s="31">
        <f t="shared" si="22"/>
        <v>0</v>
      </c>
      <c r="U56" s="33">
        <f t="shared" si="19"/>
        <v>49761000</v>
      </c>
      <c r="V56" s="92">
        <f t="shared" si="6"/>
        <v>39.126434974052529</v>
      </c>
    </row>
    <row r="57" spans="1:22" ht="15" customHeight="1" x14ac:dyDescent="0.25">
      <c r="A57" s="96">
        <v>5</v>
      </c>
      <c r="B57" s="96">
        <v>2</v>
      </c>
      <c r="C57" s="96">
        <v>2</v>
      </c>
      <c r="D57" s="48" t="s">
        <v>13</v>
      </c>
      <c r="E57" s="49" t="s">
        <v>11</v>
      </c>
      <c r="F57" s="50" t="s">
        <v>34</v>
      </c>
      <c r="G57" s="51">
        <v>45180000</v>
      </c>
      <c r="H57" s="51">
        <v>115180000</v>
      </c>
      <c r="I57" s="51"/>
      <c r="J57" s="51"/>
      <c r="K57" s="51"/>
      <c r="L57" s="51"/>
      <c r="M57" s="51"/>
      <c r="N57" s="51"/>
      <c r="O57" s="51">
        <v>44500000</v>
      </c>
      <c r="P57" s="51"/>
      <c r="Q57" s="51"/>
      <c r="R57" s="51"/>
      <c r="S57" s="51"/>
      <c r="T57" s="76"/>
      <c r="U57" s="33">
        <f t="shared" si="19"/>
        <v>44500000</v>
      </c>
      <c r="V57" s="92">
        <f t="shared" si="6"/>
        <v>38.63517971870116</v>
      </c>
    </row>
    <row r="58" spans="1:22" ht="15" customHeight="1" x14ac:dyDescent="0.25">
      <c r="A58" s="96">
        <v>5</v>
      </c>
      <c r="B58" s="96">
        <v>2</v>
      </c>
      <c r="C58" s="96">
        <v>2</v>
      </c>
      <c r="D58" s="48" t="s">
        <v>13</v>
      </c>
      <c r="E58" s="49" t="s">
        <v>18</v>
      </c>
      <c r="F58" s="50" t="s">
        <v>35</v>
      </c>
      <c r="G58" s="51">
        <v>12000000</v>
      </c>
      <c r="H58" s="51">
        <v>12000000</v>
      </c>
      <c r="I58" s="51">
        <v>837500</v>
      </c>
      <c r="J58" s="51">
        <v>409200</v>
      </c>
      <c r="K58" s="51">
        <v>677500</v>
      </c>
      <c r="L58" s="51">
        <v>145200</v>
      </c>
      <c r="M58" s="51">
        <v>55000</v>
      </c>
      <c r="N58" s="51">
        <v>75500</v>
      </c>
      <c r="O58" s="51">
        <v>375100</v>
      </c>
      <c r="P58" s="51">
        <v>318000</v>
      </c>
      <c r="Q58" s="51">
        <v>649000</v>
      </c>
      <c r="R58" s="51">
        <v>768000</v>
      </c>
      <c r="S58" s="51">
        <v>951000</v>
      </c>
      <c r="T58" s="51"/>
      <c r="U58" s="33">
        <f t="shared" si="19"/>
        <v>5261000</v>
      </c>
      <c r="V58" s="92">
        <f t="shared" si="6"/>
        <v>43.841666666666669</v>
      </c>
    </row>
    <row r="59" spans="1:22" ht="15" customHeight="1" x14ac:dyDescent="0.25">
      <c r="A59" s="96"/>
      <c r="B59" s="96"/>
      <c r="C59" s="96"/>
      <c r="D59" s="48"/>
      <c r="E59" s="49"/>
      <c r="F59" s="50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33">
        <f t="shared" si="19"/>
        <v>0</v>
      </c>
      <c r="V59" s="92"/>
    </row>
    <row r="60" spans="1:22" ht="15" customHeight="1" x14ac:dyDescent="0.25">
      <c r="A60" s="45">
        <v>5</v>
      </c>
      <c r="B60" s="45">
        <v>2</v>
      </c>
      <c r="C60" s="45">
        <v>2</v>
      </c>
      <c r="D60" s="46">
        <v>11</v>
      </c>
      <c r="E60" s="49"/>
      <c r="F60" s="53" t="s">
        <v>39</v>
      </c>
      <c r="G60" s="31">
        <f>G61</f>
        <v>72850000</v>
      </c>
      <c r="H60" s="31">
        <f>H61</f>
        <v>72850000</v>
      </c>
      <c r="I60" s="31">
        <f>I61</f>
        <v>825000</v>
      </c>
      <c r="J60" s="31">
        <f t="shared" ref="J60:T60" si="23">J61</f>
        <v>825000</v>
      </c>
      <c r="K60" s="31">
        <f t="shared" si="23"/>
        <v>825000</v>
      </c>
      <c r="L60" s="31">
        <f t="shared" si="23"/>
        <v>0</v>
      </c>
      <c r="M60" s="31">
        <f t="shared" si="23"/>
        <v>0</v>
      </c>
      <c r="N60" s="31">
        <f t="shared" si="23"/>
        <v>0</v>
      </c>
      <c r="O60" s="31">
        <f t="shared" si="23"/>
        <v>3000000</v>
      </c>
      <c r="P60" s="31">
        <f t="shared" si="23"/>
        <v>0</v>
      </c>
      <c r="Q60" s="31">
        <f t="shared" si="23"/>
        <v>0</v>
      </c>
      <c r="R60" s="31">
        <f t="shared" si="23"/>
        <v>0</v>
      </c>
      <c r="S60" s="31">
        <f t="shared" si="23"/>
        <v>1770000</v>
      </c>
      <c r="T60" s="31">
        <f t="shared" si="23"/>
        <v>0</v>
      </c>
      <c r="U60" s="33">
        <f t="shared" si="19"/>
        <v>7245000</v>
      </c>
      <c r="V60" s="92">
        <f t="shared" si="6"/>
        <v>9.9450926561427586</v>
      </c>
    </row>
    <row r="61" spans="1:22" ht="15" customHeight="1" x14ac:dyDescent="0.25">
      <c r="A61" s="45">
        <v>5</v>
      </c>
      <c r="B61" s="45">
        <v>2</v>
      </c>
      <c r="C61" s="45">
        <v>2</v>
      </c>
      <c r="D61" s="46">
        <v>11</v>
      </c>
      <c r="E61" s="49" t="s">
        <v>18</v>
      </c>
      <c r="F61" s="50" t="s">
        <v>40</v>
      </c>
      <c r="G61" s="51">
        <v>72850000</v>
      </c>
      <c r="H61" s="51">
        <v>72850000</v>
      </c>
      <c r="I61" s="51">
        <v>825000</v>
      </c>
      <c r="J61" s="51">
        <v>825000</v>
      </c>
      <c r="K61" s="51">
        <v>825000</v>
      </c>
      <c r="L61" s="51"/>
      <c r="M61" s="51"/>
      <c r="N61" s="51"/>
      <c r="O61" s="51">
        <v>3000000</v>
      </c>
      <c r="P61" s="51"/>
      <c r="Q61" s="51"/>
      <c r="R61" s="51"/>
      <c r="S61" s="51">
        <v>1770000</v>
      </c>
      <c r="T61" s="51"/>
      <c r="U61" s="33">
        <f t="shared" si="19"/>
        <v>7245000</v>
      </c>
      <c r="V61" s="92">
        <f t="shared" si="6"/>
        <v>9.9450926561427586</v>
      </c>
    </row>
    <row r="62" spans="1:22" ht="15" customHeight="1" x14ac:dyDescent="0.25">
      <c r="A62" s="96"/>
      <c r="B62" s="96"/>
      <c r="C62" s="96"/>
      <c r="D62" s="48"/>
      <c r="E62" s="49"/>
      <c r="F62" s="50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33">
        <f t="shared" si="19"/>
        <v>0</v>
      </c>
      <c r="V62" s="92"/>
    </row>
    <row r="63" spans="1:22" ht="26.25" customHeight="1" x14ac:dyDescent="0.25">
      <c r="A63" s="45">
        <v>5</v>
      </c>
      <c r="B63" s="45">
        <v>2</v>
      </c>
      <c r="C63" s="45">
        <v>2</v>
      </c>
      <c r="D63" s="46" t="s">
        <v>67</v>
      </c>
      <c r="E63" s="55"/>
      <c r="F63" s="53" t="s">
        <v>93</v>
      </c>
      <c r="G63" s="31">
        <f>G64</f>
        <v>7700000</v>
      </c>
      <c r="H63" s="31">
        <f t="shared" ref="H63:T63" si="24">H64</f>
        <v>7700000</v>
      </c>
      <c r="I63" s="31">
        <f t="shared" si="24"/>
        <v>0</v>
      </c>
      <c r="J63" s="31">
        <f t="shared" si="24"/>
        <v>0</v>
      </c>
      <c r="K63" s="31">
        <f t="shared" si="24"/>
        <v>0</v>
      </c>
      <c r="L63" s="31">
        <f t="shared" si="24"/>
        <v>0</v>
      </c>
      <c r="M63" s="31">
        <f t="shared" si="24"/>
        <v>0</v>
      </c>
      <c r="N63" s="31">
        <f t="shared" si="24"/>
        <v>0</v>
      </c>
      <c r="O63" s="31">
        <f t="shared" si="24"/>
        <v>0</v>
      </c>
      <c r="P63" s="31">
        <f t="shared" si="24"/>
        <v>0</v>
      </c>
      <c r="Q63" s="31">
        <f t="shared" si="24"/>
        <v>0</v>
      </c>
      <c r="R63" s="31">
        <f t="shared" si="24"/>
        <v>0</v>
      </c>
      <c r="S63" s="31">
        <f t="shared" si="24"/>
        <v>0</v>
      </c>
      <c r="T63" s="31">
        <f t="shared" si="24"/>
        <v>0</v>
      </c>
      <c r="U63" s="33">
        <f t="shared" si="19"/>
        <v>0</v>
      </c>
      <c r="V63" s="92">
        <f t="shared" si="6"/>
        <v>0</v>
      </c>
    </row>
    <row r="64" spans="1:22" ht="15" customHeight="1" x14ac:dyDescent="0.25">
      <c r="A64" s="96">
        <v>5</v>
      </c>
      <c r="B64" s="96">
        <v>2</v>
      </c>
      <c r="C64" s="96">
        <v>2</v>
      </c>
      <c r="D64" s="46" t="s">
        <v>67</v>
      </c>
      <c r="E64" s="49" t="s">
        <v>17</v>
      </c>
      <c r="F64" s="50" t="s">
        <v>94</v>
      </c>
      <c r="G64" s="51">
        <v>7700000</v>
      </c>
      <c r="H64" s="51">
        <v>7700000</v>
      </c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33">
        <f t="shared" si="19"/>
        <v>0</v>
      </c>
      <c r="V64" s="92">
        <f t="shared" si="6"/>
        <v>0</v>
      </c>
    </row>
    <row r="65" spans="1:22" ht="15" customHeight="1" x14ac:dyDescent="0.25">
      <c r="A65" s="96"/>
      <c r="B65" s="96"/>
      <c r="C65" s="96"/>
      <c r="D65" s="48"/>
      <c r="E65" s="49"/>
      <c r="F65" s="50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33">
        <f t="shared" si="19"/>
        <v>0</v>
      </c>
      <c r="V65" s="92"/>
    </row>
    <row r="66" spans="1:22" ht="15" customHeight="1" x14ac:dyDescent="0.25">
      <c r="A66" s="45">
        <v>5</v>
      </c>
      <c r="B66" s="45">
        <v>2</v>
      </c>
      <c r="C66" s="45">
        <v>2</v>
      </c>
      <c r="D66" s="46" t="s">
        <v>68</v>
      </c>
      <c r="E66" s="55"/>
      <c r="F66" s="53" t="s">
        <v>69</v>
      </c>
      <c r="G66" s="31">
        <f>G67</f>
        <v>21078000</v>
      </c>
      <c r="H66" s="31">
        <f t="shared" ref="H66:T66" si="25">H67</f>
        <v>21078000</v>
      </c>
      <c r="I66" s="31">
        <f t="shared" si="25"/>
        <v>0</v>
      </c>
      <c r="J66" s="31">
        <f t="shared" si="25"/>
        <v>0</v>
      </c>
      <c r="K66" s="31">
        <f t="shared" si="25"/>
        <v>4678800</v>
      </c>
      <c r="L66" s="31">
        <f t="shared" si="25"/>
        <v>0</v>
      </c>
      <c r="M66" s="31">
        <f t="shared" si="25"/>
        <v>0</v>
      </c>
      <c r="N66" s="31">
        <f t="shared" si="25"/>
        <v>0</v>
      </c>
      <c r="O66" s="31">
        <f t="shared" si="25"/>
        <v>0</v>
      </c>
      <c r="P66" s="31">
        <f t="shared" si="25"/>
        <v>0</v>
      </c>
      <c r="Q66" s="31">
        <f t="shared" si="25"/>
        <v>0</v>
      </c>
      <c r="R66" s="31">
        <f t="shared" si="25"/>
        <v>0</v>
      </c>
      <c r="S66" s="31">
        <f t="shared" si="25"/>
        <v>0</v>
      </c>
      <c r="T66" s="31">
        <f t="shared" si="25"/>
        <v>0</v>
      </c>
      <c r="U66" s="33">
        <f t="shared" si="19"/>
        <v>4678800</v>
      </c>
      <c r="V66" s="92">
        <f t="shared" si="6"/>
        <v>22.197551949900372</v>
      </c>
    </row>
    <row r="67" spans="1:22" ht="17.25" customHeight="1" x14ac:dyDescent="0.25">
      <c r="A67" s="96">
        <v>5</v>
      </c>
      <c r="B67" s="96">
        <v>2</v>
      </c>
      <c r="C67" s="96">
        <v>2</v>
      </c>
      <c r="D67" s="46" t="s">
        <v>68</v>
      </c>
      <c r="E67" s="49" t="s">
        <v>18</v>
      </c>
      <c r="F67" s="50" t="s">
        <v>70</v>
      </c>
      <c r="G67" s="51">
        <v>21078000</v>
      </c>
      <c r="H67" s="51">
        <v>21078000</v>
      </c>
      <c r="I67" s="51"/>
      <c r="J67" s="51"/>
      <c r="K67" s="51">
        <v>4678800</v>
      </c>
      <c r="L67" s="51"/>
      <c r="M67" s="51"/>
      <c r="N67" s="51"/>
      <c r="O67" s="51"/>
      <c r="P67" s="51"/>
      <c r="Q67" s="51"/>
      <c r="R67" s="51"/>
      <c r="S67" s="51"/>
      <c r="T67" s="51"/>
      <c r="U67" s="33">
        <f t="shared" si="19"/>
        <v>4678800</v>
      </c>
      <c r="V67" s="92">
        <f t="shared" si="6"/>
        <v>22.197551949900372</v>
      </c>
    </row>
    <row r="68" spans="1:22" ht="12.75" customHeight="1" x14ac:dyDescent="0.25">
      <c r="A68" s="96"/>
      <c r="B68" s="96"/>
      <c r="C68" s="96"/>
      <c r="D68" s="46"/>
      <c r="E68" s="49"/>
      <c r="F68" s="50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33">
        <f t="shared" si="19"/>
        <v>0</v>
      </c>
      <c r="V68" s="92"/>
    </row>
    <row r="69" spans="1:22" ht="24.75" customHeight="1" x14ac:dyDescent="0.25">
      <c r="A69" s="45">
        <v>5</v>
      </c>
      <c r="B69" s="45">
        <v>2</v>
      </c>
      <c r="C69" s="45">
        <v>2</v>
      </c>
      <c r="D69" s="46">
        <v>17</v>
      </c>
      <c r="E69" s="49"/>
      <c r="F69" s="53" t="s">
        <v>71</v>
      </c>
      <c r="G69" s="31">
        <f>G70</f>
        <v>65000000</v>
      </c>
      <c r="H69" s="31">
        <f>H70</f>
        <v>65000000</v>
      </c>
      <c r="I69" s="31">
        <f>I70</f>
        <v>0</v>
      </c>
      <c r="J69" s="31">
        <f t="shared" ref="J69:T69" si="26">J70</f>
        <v>3000000</v>
      </c>
      <c r="K69" s="31">
        <f t="shared" si="26"/>
        <v>15000000</v>
      </c>
      <c r="L69" s="31">
        <f t="shared" si="26"/>
        <v>0</v>
      </c>
      <c r="M69" s="31">
        <f t="shared" si="26"/>
        <v>0</v>
      </c>
      <c r="N69" s="31">
        <f t="shared" si="26"/>
        <v>0</v>
      </c>
      <c r="O69" s="31">
        <f t="shared" si="26"/>
        <v>0</v>
      </c>
      <c r="P69" s="31">
        <f t="shared" si="26"/>
        <v>0</v>
      </c>
      <c r="Q69" s="31">
        <f t="shared" si="26"/>
        <v>0</v>
      </c>
      <c r="R69" s="31">
        <f t="shared" si="26"/>
        <v>0</v>
      </c>
      <c r="S69" s="31">
        <f t="shared" si="26"/>
        <v>0</v>
      </c>
      <c r="T69" s="31">
        <f t="shared" si="26"/>
        <v>0</v>
      </c>
      <c r="U69" s="33">
        <f t="shared" si="19"/>
        <v>18000000</v>
      </c>
      <c r="V69" s="92">
        <f t="shared" si="6"/>
        <v>27.692307692307693</v>
      </c>
    </row>
    <row r="70" spans="1:22" ht="23.25" customHeight="1" x14ac:dyDescent="0.25">
      <c r="A70" s="45">
        <v>5</v>
      </c>
      <c r="B70" s="45">
        <v>2</v>
      </c>
      <c r="C70" s="45">
        <v>2</v>
      </c>
      <c r="D70" s="46">
        <v>17</v>
      </c>
      <c r="E70" s="49" t="s">
        <v>11</v>
      </c>
      <c r="F70" s="50" t="s">
        <v>72</v>
      </c>
      <c r="G70" s="51">
        <v>65000000</v>
      </c>
      <c r="H70" s="51">
        <v>65000000</v>
      </c>
      <c r="I70" s="51"/>
      <c r="J70" s="51">
        <v>3000000</v>
      </c>
      <c r="K70" s="51">
        <v>15000000</v>
      </c>
      <c r="L70" s="51"/>
      <c r="M70" s="51"/>
      <c r="N70" s="51"/>
      <c r="O70" s="51"/>
      <c r="P70" s="51"/>
      <c r="Q70" s="51"/>
      <c r="R70" s="51"/>
      <c r="S70" s="51"/>
      <c r="T70" s="51"/>
      <c r="U70" s="33">
        <f t="shared" si="19"/>
        <v>18000000</v>
      </c>
      <c r="V70" s="92">
        <f t="shared" si="6"/>
        <v>27.692307692307693</v>
      </c>
    </row>
    <row r="71" spans="1:22" ht="11.25" customHeight="1" x14ac:dyDescent="0.25">
      <c r="A71" s="45"/>
      <c r="B71" s="45"/>
      <c r="C71" s="45"/>
      <c r="D71" s="46"/>
      <c r="E71" s="49"/>
      <c r="F71" s="50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33">
        <f t="shared" si="19"/>
        <v>0</v>
      </c>
      <c r="V71" s="92"/>
    </row>
    <row r="72" spans="1:22" ht="15" customHeight="1" x14ac:dyDescent="0.25">
      <c r="A72" s="45">
        <v>5</v>
      </c>
      <c r="B72" s="45">
        <v>2</v>
      </c>
      <c r="C72" s="45">
        <v>2</v>
      </c>
      <c r="D72" s="46">
        <v>20</v>
      </c>
      <c r="E72" s="55"/>
      <c r="F72" s="53" t="s">
        <v>73</v>
      </c>
      <c r="G72" s="31">
        <f>G73+G76+G74+G75</f>
        <v>40693912</v>
      </c>
      <c r="H72" s="31">
        <f>H73+H76+H74+H75</f>
        <v>76709226</v>
      </c>
      <c r="I72" s="31">
        <f>I73+I76+I74+I75</f>
        <v>0</v>
      </c>
      <c r="J72" s="31">
        <f t="shared" ref="J72:T72" si="27">J73+J76+J74+J75</f>
        <v>0</v>
      </c>
      <c r="K72" s="31">
        <f t="shared" si="27"/>
        <v>0</v>
      </c>
      <c r="L72" s="31">
        <f t="shared" si="27"/>
        <v>0</v>
      </c>
      <c r="M72" s="31">
        <f t="shared" si="27"/>
        <v>0</v>
      </c>
      <c r="N72" s="31">
        <f t="shared" si="27"/>
        <v>0</v>
      </c>
      <c r="O72" s="31">
        <f t="shared" si="27"/>
        <v>8028500</v>
      </c>
      <c r="P72" s="31">
        <f t="shared" si="27"/>
        <v>0</v>
      </c>
      <c r="Q72" s="31">
        <f t="shared" si="27"/>
        <v>6215000</v>
      </c>
      <c r="R72" s="31">
        <f t="shared" si="27"/>
        <v>0</v>
      </c>
      <c r="S72" s="31">
        <f t="shared" si="27"/>
        <v>0</v>
      </c>
      <c r="T72" s="31">
        <f t="shared" si="27"/>
        <v>0</v>
      </c>
      <c r="U72" s="33">
        <f t="shared" si="19"/>
        <v>14243500</v>
      </c>
      <c r="V72" s="92">
        <f t="shared" si="6"/>
        <v>18.568170665677165</v>
      </c>
    </row>
    <row r="73" spans="1:22" ht="15" customHeight="1" x14ac:dyDescent="0.25">
      <c r="A73" s="96">
        <v>5</v>
      </c>
      <c r="B73" s="96">
        <v>2</v>
      </c>
      <c r="C73" s="96">
        <v>2</v>
      </c>
      <c r="D73" s="46">
        <v>20</v>
      </c>
      <c r="E73" s="49" t="s">
        <v>19</v>
      </c>
      <c r="F73" s="50" t="s">
        <v>74</v>
      </c>
      <c r="G73" s="51">
        <v>10000000</v>
      </c>
      <c r="H73" s="51">
        <v>10000000</v>
      </c>
      <c r="I73" s="51"/>
      <c r="J73" s="51"/>
      <c r="K73" s="51"/>
      <c r="L73" s="51"/>
      <c r="M73" s="51"/>
      <c r="N73" s="51"/>
      <c r="O73" s="51"/>
      <c r="P73" s="51"/>
      <c r="Q73" s="51">
        <v>6215000</v>
      </c>
      <c r="R73" s="51"/>
      <c r="S73" s="51"/>
      <c r="T73" s="51"/>
      <c r="U73" s="33">
        <f t="shared" si="19"/>
        <v>6215000</v>
      </c>
      <c r="V73" s="92">
        <f t="shared" si="6"/>
        <v>62.150000000000006</v>
      </c>
    </row>
    <row r="74" spans="1:22" ht="15" customHeight="1" x14ac:dyDescent="0.25">
      <c r="A74" s="96">
        <v>5</v>
      </c>
      <c r="B74" s="96">
        <v>2</v>
      </c>
      <c r="C74" s="96">
        <v>2</v>
      </c>
      <c r="D74" s="46">
        <v>20</v>
      </c>
      <c r="E74" s="49" t="s">
        <v>17</v>
      </c>
      <c r="F74" s="50" t="s">
        <v>85</v>
      </c>
      <c r="G74" s="51">
        <v>20693912</v>
      </c>
      <c r="H74" s="51">
        <v>56709226</v>
      </c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76"/>
      <c r="U74" s="33">
        <f t="shared" si="19"/>
        <v>0</v>
      </c>
      <c r="V74" s="92">
        <f t="shared" si="6"/>
        <v>0</v>
      </c>
    </row>
    <row r="75" spans="1:22" ht="25.5" customHeight="1" x14ac:dyDescent="0.25">
      <c r="A75" s="96">
        <v>5</v>
      </c>
      <c r="B75" s="96">
        <v>2</v>
      </c>
      <c r="C75" s="96">
        <v>2</v>
      </c>
      <c r="D75" s="46">
        <v>20</v>
      </c>
      <c r="E75" s="49" t="s">
        <v>21</v>
      </c>
      <c r="F75" s="50" t="s">
        <v>95</v>
      </c>
      <c r="G75" s="51">
        <v>5000000</v>
      </c>
      <c r="H75" s="51">
        <v>5000000</v>
      </c>
      <c r="I75" s="51"/>
      <c r="J75" s="51"/>
      <c r="K75" s="51"/>
      <c r="L75" s="51"/>
      <c r="M75" s="51"/>
      <c r="N75" s="51"/>
      <c r="O75" s="51">
        <v>5000000</v>
      </c>
      <c r="P75" s="51"/>
      <c r="Q75" s="51"/>
      <c r="R75" s="51"/>
      <c r="S75" s="51"/>
      <c r="T75" s="76"/>
      <c r="U75" s="33">
        <f t="shared" si="19"/>
        <v>5000000</v>
      </c>
      <c r="V75" s="92">
        <f t="shared" si="6"/>
        <v>100</v>
      </c>
    </row>
    <row r="76" spans="1:22" ht="25.5" customHeight="1" x14ac:dyDescent="0.25">
      <c r="A76" s="96">
        <v>5</v>
      </c>
      <c r="B76" s="96">
        <v>2</v>
      </c>
      <c r="C76" s="96">
        <v>2</v>
      </c>
      <c r="D76" s="46">
        <v>20</v>
      </c>
      <c r="E76" s="49">
        <v>10</v>
      </c>
      <c r="F76" s="50" t="s">
        <v>75</v>
      </c>
      <c r="G76" s="51">
        <v>5000000</v>
      </c>
      <c r="H76" s="51">
        <v>5000000</v>
      </c>
      <c r="I76" s="51"/>
      <c r="J76" s="51"/>
      <c r="K76" s="51"/>
      <c r="L76" s="51"/>
      <c r="M76" s="51"/>
      <c r="N76" s="51"/>
      <c r="O76" s="51">
        <v>3028500</v>
      </c>
      <c r="P76" s="51"/>
      <c r="Q76" s="51"/>
      <c r="R76" s="51"/>
      <c r="S76" s="51"/>
      <c r="T76" s="51"/>
      <c r="U76" s="33">
        <f t="shared" si="19"/>
        <v>3028500</v>
      </c>
      <c r="V76" s="92">
        <f t="shared" si="6"/>
        <v>60.57</v>
      </c>
    </row>
    <row r="77" spans="1:22" ht="9" customHeight="1" x14ac:dyDescent="0.25">
      <c r="A77" s="45"/>
      <c r="B77" s="45"/>
      <c r="C77" s="45"/>
      <c r="D77" s="46"/>
      <c r="E77" s="49"/>
      <c r="F77" s="50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33">
        <f t="shared" si="19"/>
        <v>0</v>
      </c>
      <c r="V77" s="92"/>
    </row>
    <row r="78" spans="1:22" ht="15" customHeight="1" x14ac:dyDescent="0.25">
      <c r="A78" s="45">
        <v>5</v>
      </c>
      <c r="B78" s="45">
        <v>2</v>
      </c>
      <c r="C78" s="45">
        <v>2</v>
      </c>
      <c r="D78" s="46">
        <v>25</v>
      </c>
      <c r="E78" s="55"/>
      <c r="F78" s="53" t="s">
        <v>76</v>
      </c>
      <c r="G78" s="31">
        <f>G79+G81+G80</f>
        <v>18000000</v>
      </c>
      <c r="H78" s="31">
        <f t="shared" ref="H78:T78" si="28">H79+H81+H80</f>
        <v>18000000</v>
      </c>
      <c r="I78" s="31">
        <f t="shared" si="28"/>
        <v>0</v>
      </c>
      <c r="J78" s="31">
        <f t="shared" si="28"/>
        <v>0</v>
      </c>
      <c r="K78" s="31">
        <f t="shared" si="28"/>
        <v>0</v>
      </c>
      <c r="L78" s="31">
        <f t="shared" si="28"/>
        <v>0</v>
      </c>
      <c r="M78" s="31">
        <f t="shared" si="28"/>
        <v>0</v>
      </c>
      <c r="N78" s="31">
        <f t="shared" si="28"/>
        <v>0</v>
      </c>
      <c r="O78" s="31">
        <f t="shared" si="28"/>
        <v>0</v>
      </c>
      <c r="P78" s="31">
        <f t="shared" si="28"/>
        <v>0</v>
      </c>
      <c r="Q78" s="31">
        <f t="shared" si="28"/>
        <v>0</v>
      </c>
      <c r="R78" s="31">
        <f t="shared" si="28"/>
        <v>0</v>
      </c>
      <c r="S78" s="31">
        <f t="shared" si="28"/>
        <v>0</v>
      </c>
      <c r="T78" s="31">
        <f t="shared" si="28"/>
        <v>0</v>
      </c>
      <c r="U78" s="33">
        <f t="shared" si="19"/>
        <v>0</v>
      </c>
      <c r="V78" s="92">
        <f t="shared" ref="V78:V113" si="29">U78/H78*100</f>
        <v>0</v>
      </c>
    </row>
    <row r="79" spans="1:22" ht="20.25" customHeight="1" x14ac:dyDescent="0.25">
      <c r="A79" s="96">
        <v>5</v>
      </c>
      <c r="B79" s="96">
        <v>2</v>
      </c>
      <c r="C79" s="96">
        <v>2</v>
      </c>
      <c r="D79" s="48">
        <v>25</v>
      </c>
      <c r="E79" s="49" t="s">
        <v>19</v>
      </c>
      <c r="F79" s="50" t="s">
        <v>106</v>
      </c>
      <c r="G79" s="51">
        <v>8500000</v>
      </c>
      <c r="H79" s="51">
        <v>8500000</v>
      </c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33">
        <f t="shared" si="19"/>
        <v>0</v>
      </c>
      <c r="V79" s="92">
        <f t="shared" si="29"/>
        <v>0</v>
      </c>
    </row>
    <row r="80" spans="1:22" ht="20.25" customHeight="1" x14ac:dyDescent="0.25">
      <c r="A80" s="96"/>
      <c r="B80" s="96">
        <v>2</v>
      </c>
      <c r="C80" s="96">
        <v>2</v>
      </c>
      <c r="D80" s="48">
        <v>25</v>
      </c>
      <c r="E80" s="49" t="s">
        <v>118</v>
      </c>
      <c r="F80" s="50" t="s">
        <v>119</v>
      </c>
      <c r="G80" s="51">
        <v>8000000</v>
      </c>
      <c r="H80" s="51">
        <v>8000000</v>
      </c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33"/>
      <c r="V80" s="92">
        <f t="shared" si="29"/>
        <v>0</v>
      </c>
    </row>
    <row r="81" spans="1:22" ht="20.25" customHeight="1" x14ac:dyDescent="0.25">
      <c r="A81" s="96">
        <v>5</v>
      </c>
      <c r="B81" s="96">
        <v>2</v>
      </c>
      <c r="C81" s="96">
        <v>2</v>
      </c>
      <c r="D81" s="48">
        <v>25</v>
      </c>
      <c r="E81" s="49" t="s">
        <v>68</v>
      </c>
      <c r="F81" s="50" t="s">
        <v>77</v>
      </c>
      <c r="G81" s="51">
        <v>1500000</v>
      </c>
      <c r="H81" s="51">
        <v>1500000</v>
      </c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33">
        <f t="shared" si="19"/>
        <v>0</v>
      </c>
      <c r="V81" s="92">
        <f t="shared" si="29"/>
        <v>0</v>
      </c>
    </row>
    <row r="82" spans="1:22" ht="8.25" customHeight="1" x14ac:dyDescent="0.25">
      <c r="A82" s="96"/>
      <c r="B82" s="96"/>
      <c r="C82" s="96"/>
      <c r="D82" s="48"/>
      <c r="E82" s="49"/>
      <c r="F82" s="50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33">
        <f t="shared" si="19"/>
        <v>0</v>
      </c>
      <c r="V82" s="92"/>
    </row>
    <row r="83" spans="1:22" ht="32.25" customHeight="1" x14ac:dyDescent="0.25">
      <c r="A83" s="45">
        <v>5</v>
      </c>
      <c r="B83" s="45">
        <v>2</v>
      </c>
      <c r="C83" s="45">
        <v>2</v>
      </c>
      <c r="D83" s="46">
        <v>31</v>
      </c>
      <c r="E83" s="55"/>
      <c r="F83" s="53" t="s">
        <v>44</v>
      </c>
      <c r="G83" s="31">
        <f>G84</f>
        <v>10000000</v>
      </c>
      <c r="H83" s="31">
        <f t="shared" ref="H83:T83" si="30">H84</f>
        <v>10000000</v>
      </c>
      <c r="I83" s="31">
        <f t="shared" si="30"/>
        <v>0</v>
      </c>
      <c r="J83" s="31">
        <f t="shared" si="30"/>
        <v>0</v>
      </c>
      <c r="K83" s="31">
        <f t="shared" si="30"/>
        <v>0</v>
      </c>
      <c r="L83" s="31">
        <f t="shared" si="30"/>
        <v>0</v>
      </c>
      <c r="M83" s="31">
        <f t="shared" si="30"/>
        <v>0</v>
      </c>
      <c r="N83" s="31">
        <f t="shared" si="30"/>
        <v>0</v>
      </c>
      <c r="O83" s="31">
        <f t="shared" si="30"/>
        <v>5000000</v>
      </c>
      <c r="P83" s="31">
        <f t="shared" si="30"/>
        <v>0</v>
      </c>
      <c r="Q83" s="31">
        <f t="shared" si="30"/>
        <v>0</v>
      </c>
      <c r="R83" s="31">
        <f t="shared" si="30"/>
        <v>0</v>
      </c>
      <c r="S83" s="31">
        <f t="shared" si="30"/>
        <v>0</v>
      </c>
      <c r="T83" s="31">
        <f t="shared" si="30"/>
        <v>0</v>
      </c>
      <c r="U83" s="33">
        <f t="shared" si="19"/>
        <v>5000000</v>
      </c>
      <c r="V83" s="92">
        <f t="shared" si="29"/>
        <v>50</v>
      </c>
    </row>
    <row r="84" spans="1:22" ht="15" customHeight="1" x14ac:dyDescent="0.25">
      <c r="A84" s="96">
        <v>5</v>
      </c>
      <c r="B84" s="96">
        <v>2</v>
      </c>
      <c r="C84" s="96">
        <v>2</v>
      </c>
      <c r="D84" s="48">
        <v>31</v>
      </c>
      <c r="E84" s="49" t="s">
        <v>19</v>
      </c>
      <c r="F84" s="50" t="s">
        <v>45</v>
      </c>
      <c r="G84" s="51">
        <v>10000000</v>
      </c>
      <c r="H84" s="51">
        <v>10000000</v>
      </c>
      <c r="I84" s="51"/>
      <c r="J84" s="51"/>
      <c r="K84" s="51"/>
      <c r="L84" s="51"/>
      <c r="M84" s="51"/>
      <c r="N84" s="51"/>
      <c r="O84" s="51">
        <v>5000000</v>
      </c>
      <c r="P84" s="51"/>
      <c r="Q84" s="51"/>
      <c r="R84" s="51"/>
      <c r="S84" s="51"/>
      <c r="T84" s="51"/>
      <c r="U84" s="33">
        <f t="shared" si="19"/>
        <v>5000000</v>
      </c>
      <c r="V84" s="92">
        <f t="shared" si="29"/>
        <v>50</v>
      </c>
    </row>
    <row r="85" spans="1:22" ht="15" customHeight="1" x14ac:dyDescent="0.25">
      <c r="A85" s="96"/>
      <c r="B85" s="96"/>
      <c r="C85" s="96"/>
      <c r="D85" s="48"/>
      <c r="E85" s="49"/>
      <c r="F85" s="50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33">
        <f t="shared" si="19"/>
        <v>0</v>
      </c>
      <c r="V85" s="92"/>
    </row>
    <row r="86" spans="1:22" ht="19.5" customHeight="1" x14ac:dyDescent="0.25">
      <c r="A86" s="45">
        <v>5</v>
      </c>
      <c r="B86" s="45">
        <v>2</v>
      </c>
      <c r="C86" s="45">
        <v>2</v>
      </c>
      <c r="D86" s="46">
        <v>33</v>
      </c>
      <c r="E86" s="55"/>
      <c r="F86" s="53" t="s">
        <v>46</v>
      </c>
      <c r="G86" s="31">
        <f>G87</f>
        <v>31500000</v>
      </c>
      <c r="H86" s="31">
        <f>H87</f>
        <v>31500000</v>
      </c>
      <c r="I86" s="31">
        <f>I87</f>
        <v>0</v>
      </c>
      <c r="J86" s="31">
        <f t="shared" ref="J86:T86" si="31">J87</f>
        <v>0</v>
      </c>
      <c r="K86" s="31">
        <f t="shared" si="31"/>
        <v>0</v>
      </c>
      <c r="L86" s="31">
        <f t="shared" si="31"/>
        <v>0</v>
      </c>
      <c r="M86" s="31">
        <f t="shared" si="31"/>
        <v>0</v>
      </c>
      <c r="N86" s="31">
        <f t="shared" si="31"/>
        <v>0</v>
      </c>
      <c r="O86" s="31">
        <f t="shared" si="31"/>
        <v>2850000</v>
      </c>
      <c r="P86" s="31">
        <f t="shared" si="31"/>
        <v>0</v>
      </c>
      <c r="Q86" s="31">
        <f t="shared" si="31"/>
        <v>0</v>
      </c>
      <c r="R86" s="31">
        <f t="shared" si="31"/>
        <v>0</v>
      </c>
      <c r="S86" s="31">
        <f t="shared" si="31"/>
        <v>3750000</v>
      </c>
      <c r="T86" s="31">
        <f t="shared" si="31"/>
        <v>0</v>
      </c>
      <c r="U86" s="33">
        <f t="shared" si="19"/>
        <v>6600000</v>
      </c>
      <c r="V86" s="92">
        <f t="shared" si="29"/>
        <v>20.952380952380953</v>
      </c>
    </row>
    <row r="87" spans="1:22" ht="21.75" customHeight="1" x14ac:dyDescent="0.25">
      <c r="A87" s="96">
        <v>5</v>
      </c>
      <c r="B87" s="96">
        <v>2</v>
      </c>
      <c r="C87" s="96">
        <v>2</v>
      </c>
      <c r="D87" s="48">
        <v>33</v>
      </c>
      <c r="E87" s="49" t="s">
        <v>11</v>
      </c>
      <c r="F87" s="50" t="s">
        <v>86</v>
      </c>
      <c r="G87" s="51">
        <v>31500000</v>
      </c>
      <c r="H87" s="51">
        <v>31500000</v>
      </c>
      <c r="I87" s="51"/>
      <c r="J87" s="51"/>
      <c r="K87" s="51"/>
      <c r="L87" s="51"/>
      <c r="M87" s="51"/>
      <c r="N87" s="51"/>
      <c r="O87" s="51">
        <v>2850000</v>
      </c>
      <c r="P87" s="51"/>
      <c r="Q87" s="51"/>
      <c r="R87" s="51"/>
      <c r="S87" s="51">
        <v>3750000</v>
      </c>
      <c r="T87" s="51"/>
      <c r="U87" s="33">
        <f t="shared" si="19"/>
        <v>6600000</v>
      </c>
      <c r="V87" s="92">
        <f t="shared" si="29"/>
        <v>20.952380952380953</v>
      </c>
    </row>
    <row r="88" spans="1:22" ht="15.75" customHeight="1" x14ac:dyDescent="0.25">
      <c r="A88" s="96"/>
      <c r="B88" s="96"/>
      <c r="C88" s="96"/>
      <c r="D88" s="48"/>
      <c r="E88" s="49"/>
      <c r="F88" s="50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33">
        <f t="shared" si="19"/>
        <v>0</v>
      </c>
      <c r="V88" s="92"/>
    </row>
    <row r="89" spans="1:22" ht="43.5" customHeight="1" x14ac:dyDescent="0.25">
      <c r="A89" s="45">
        <v>5</v>
      </c>
      <c r="B89" s="45">
        <v>2</v>
      </c>
      <c r="C89" s="45">
        <v>2</v>
      </c>
      <c r="D89" s="46">
        <v>35</v>
      </c>
      <c r="E89" s="55"/>
      <c r="F89" s="53" t="s">
        <v>78</v>
      </c>
      <c r="G89" s="31">
        <f>G90</f>
        <v>6000000</v>
      </c>
      <c r="H89" s="31">
        <f t="shared" ref="H89:T89" si="32">H90</f>
        <v>6000000</v>
      </c>
      <c r="I89" s="31">
        <f t="shared" si="32"/>
        <v>0</v>
      </c>
      <c r="J89" s="31">
        <f t="shared" si="32"/>
        <v>0</v>
      </c>
      <c r="K89" s="31">
        <f t="shared" si="32"/>
        <v>0</v>
      </c>
      <c r="L89" s="31">
        <f t="shared" si="32"/>
        <v>0</v>
      </c>
      <c r="M89" s="31">
        <f t="shared" si="32"/>
        <v>0</v>
      </c>
      <c r="N89" s="31">
        <f t="shared" si="32"/>
        <v>0</v>
      </c>
      <c r="O89" s="31">
        <f t="shared" si="32"/>
        <v>4740500</v>
      </c>
      <c r="P89" s="31">
        <f t="shared" si="32"/>
        <v>0</v>
      </c>
      <c r="Q89" s="31">
        <f t="shared" si="32"/>
        <v>0</v>
      </c>
      <c r="R89" s="31">
        <f t="shared" si="32"/>
        <v>0</v>
      </c>
      <c r="S89" s="31">
        <f t="shared" si="32"/>
        <v>0</v>
      </c>
      <c r="T89" s="31">
        <f t="shared" si="32"/>
        <v>0</v>
      </c>
      <c r="U89" s="33">
        <f t="shared" si="19"/>
        <v>4740500</v>
      </c>
      <c r="V89" s="92">
        <f t="shared" si="29"/>
        <v>79.00833333333334</v>
      </c>
    </row>
    <row r="90" spans="1:22" ht="24.75" customHeight="1" x14ac:dyDescent="0.25">
      <c r="A90" s="96">
        <v>5</v>
      </c>
      <c r="B90" s="96">
        <v>2</v>
      </c>
      <c r="C90" s="96">
        <v>2</v>
      </c>
      <c r="D90" s="48">
        <v>35</v>
      </c>
      <c r="E90" s="49" t="s">
        <v>18</v>
      </c>
      <c r="F90" s="50" t="s">
        <v>82</v>
      </c>
      <c r="G90" s="51">
        <v>6000000</v>
      </c>
      <c r="H90" s="51">
        <v>6000000</v>
      </c>
      <c r="I90" s="51"/>
      <c r="J90" s="51"/>
      <c r="K90" s="51"/>
      <c r="L90" s="51"/>
      <c r="M90" s="51"/>
      <c r="N90" s="51"/>
      <c r="O90" s="51">
        <v>4740500</v>
      </c>
      <c r="P90" s="51"/>
      <c r="Q90" s="51"/>
      <c r="R90" s="51"/>
      <c r="S90" s="51"/>
      <c r="T90" s="51"/>
      <c r="U90" s="33">
        <f t="shared" si="19"/>
        <v>4740500</v>
      </c>
      <c r="V90" s="92">
        <f t="shared" si="29"/>
        <v>79.00833333333334</v>
      </c>
    </row>
    <row r="91" spans="1:22" ht="15" customHeight="1" x14ac:dyDescent="0.25">
      <c r="A91" s="96"/>
      <c r="B91" s="96"/>
      <c r="C91" s="96"/>
      <c r="D91" s="48"/>
      <c r="E91" s="49"/>
      <c r="F91" s="50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33">
        <f t="shared" si="19"/>
        <v>0</v>
      </c>
      <c r="V91" s="92"/>
    </row>
    <row r="92" spans="1:22" s="85" customFormat="1" ht="15" customHeight="1" x14ac:dyDescent="0.25">
      <c r="A92" s="79">
        <v>5</v>
      </c>
      <c r="B92" s="79">
        <v>2</v>
      </c>
      <c r="C92" s="79">
        <v>3</v>
      </c>
      <c r="D92" s="80"/>
      <c r="E92" s="81"/>
      <c r="F92" s="82" t="s">
        <v>36</v>
      </c>
      <c r="G92" s="83">
        <f>G100+G109+G96+G103+G93+G106</f>
        <v>136750000</v>
      </c>
      <c r="H92" s="83">
        <f>H100+H109+H96+H103+H93+H106+H112</f>
        <v>336550000</v>
      </c>
      <c r="I92" s="83">
        <f t="shared" ref="I92:T92" si="33">I100+I109+I96+I103+I93+I106</f>
        <v>0</v>
      </c>
      <c r="J92" s="83">
        <f t="shared" si="33"/>
        <v>0</v>
      </c>
      <c r="K92" s="83">
        <f t="shared" si="33"/>
        <v>0</v>
      </c>
      <c r="L92" s="83">
        <f t="shared" si="33"/>
        <v>0</v>
      </c>
      <c r="M92" s="83">
        <f t="shared" si="33"/>
        <v>0</v>
      </c>
      <c r="N92" s="83">
        <f t="shared" si="33"/>
        <v>0</v>
      </c>
      <c r="O92" s="83">
        <f t="shared" si="33"/>
        <v>0</v>
      </c>
      <c r="P92" s="83">
        <f t="shared" si="33"/>
        <v>875000</v>
      </c>
      <c r="Q92" s="83">
        <f t="shared" si="33"/>
        <v>0</v>
      </c>
      <c r="R92" s="83">
        <f t="shared" si="33"/>
        <v>33443000</v>
      </c>
      <c r="S92" s="83">
        <f t="shared" si="33"/>
        <v>0</v>
      </c>
      <c r="T92" s="83">
        <f t="shared" si="33"/>
        <v>0</v>
      </c>
      <c r="U92" s="33">
        <f t="shared" si="19"/>
        <v>34318000</v>
      </c>
      <c r="V92" s="92">
        <f t="shared" si="29"/>
        <v>10.196998960035655</v>
      </c>
    </row>
    <row r="93" spans="1:22" s="85" customFormat="1" ht="29.25" customHeight="1" x14ac:dyDescent="0.25">
      <c r="A93" s="45">
        <v>5</v>
      </c>
      <c r="B93" s="45">
        <v>2</v>
      </c>
      <c r="C93" s="45">
        <v>3</v>
      </c>
      <c r="D93" s="46" t="s">
        <v>13</v>
      </c>
      <c r="E93" s="55"/>
      <c r="F93" s="56" t="s">
        <v>107</v>
      </c>
      <c r="G93" s="31">
        <f t="shared" ref="G93:T93" si="34">G95+G94</f>
        <v>70000000</v>
      </c>
      <c r="H93" s="31">
        <f t="shared" si="34"/>
        <v>70000000</v>
      </c>
      <c r="I93" s="31">
        <f>I94</f>
        <v>0</v>
      </c>
      <c r="J93" s="31">
        <f t="shared" si="34"/>
        <v>0</v>
      </c>
      <c r="K93" s="31">
        <f t="shared" si="34"/>
        <v>0</v>
      </c>
      <c r="L93" s="31">
        <f t="shared" si="34"/>
        <v>0</v>
      </c>
      <c r="M93" s="31">
        <f t="shared" si="34"/>
        <v>0</v>
      </c>
      <c r="N93" s="31">
        <f t="shared" si="34"/>
        <v>0</v>
      </c>
      <c r="O93" s="31">
        <f t="shared" si="34"/>
        <v>0</v>
      </c>
      <c r="P93" s="31">
        <f t="shared" si="34"/>
        <v>0</v>
      </c>
      <c r="Q93" s="31">
        <f t="shared" si="34"/>
        <v>0</v>
      </c>
      <c r="R93" s="31">
        <f t="shared" si="34"/>
        <v>0</v>
      </c>
      <c r="S93" s="31">
        <f t="shared" si="34"/>
        <v>0</v>
      </c>
      <c r="T93" s="31">
        <f t="shared" si="34"/>
        <v>0</v>
      </c>
      <c r="U93" s="33">
        <f t="shared" si="19"/>
        <v>0</v>
      </c>
      <c r="V93" s="92">
        <f t="shared" si="29"/>
        <v>0</v>
      </c>
    </row>
    <row r="94" spans="1:22" s="85" customFormat="1" ht="22.5" customHeight="1" x14ac:dyDescent="0.25">
      <c r="A94" s="96">
        <v>5</v>
      </c>
      <c r="B94" s="96">
        <v>2</v>
      </c>
      <c r="C94" s="96">
        <v>3</v>
      </c>
      <c r="D94" s="48" t="s">
        <v>13</v>
      </c>
      <c r="E94" s="49" t="s">
        <v>17</v>
      </c>
      <c r="F94" s="57" t="s">
        <v>108</v>
      </c>
      <c r="G94" s="51">
        <v>70000000</v>
      </c>
      <c r="H94" s="31">
        <v>70000000</v>
      </c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33">
        <f t="shared" si="19"/>
        <v>0</v>
      </c>
      <c r="V94" s="92">
        <f t="shared" si="29"/>
        <v>0</v>
      </c>
    </row>
    <row r="95" spans="1:22" s="85" customFormat="1" ht="8.25" customHeight="1" x14ac:dyDescent="0.25">
      <c r="A95" s="79"/>
      <c r="B95" s="79"/>
      <c r="C95" s="79"/>
      <c r="D95" s="80"/>
      <c r="E95" s="81"/>
      <c r="F95" s="82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33">
        <f t="shared" si="19"/>
        <v>0</v>
      </c>
      <c r="V95" s="92"/>
    </row>
    <row r="96" spans="1:22" s="4" customFormat="1" ht="31.5" customHeight="1" x14ac:dyDescent="0.25">
      <c r="A96" s="45">
        <v>5</v>
      </c>
      <c r="B96" s="45">
        <v>2</v>
      </c>
      <c r="C96" s="45">
        <v>3</v>
      </c>
      <c r="D96" s="46">
        <v>17</v>
      </c>
      <c r="E96" s="55"/>
      <c r="F96" s="59" t="s">
        <v>81</v>
      </c>
      <c r="G96" s="31">
        <f>G97++G98</f>
        <v>14750000</v>
      </c>
      <c r="H96" s="31">
        <f t="shared" ref="H96:T96" si="35">H97++H98</f>
        <v>14750000</v>
      </c>
      <c r="I96" s="31">
        <f t="shared" si="35"/>
        <v>0</v>
      </c>
      <c r="J96" s="31">
        <f t="shared" si="35"/>
        <v>0</v>
      </c>
      <c r="K96" s="31">
        <f t="shared" si="35"/>
        <v>0</v>
      </c>
      <c r="L96" s="31">
        <f t="shared" si="35"/>
        <v>0</v>
      </c>
      <c r="M96" s="31">
        <f t="shared" si="35"/>
        <v>0</v>
      </c>
      <c r="N96" s="31">
        <f t="shared" si="35"/>
        <v>0</v>
      </c>
      <c r="O96" s="31">
        <f t="shared" si="35"/>
        <v>0</v>
      </c>
      <c r="P96" s="31">
        <f t="shared" si="35"/>
        <v>875000</v>
      </c>
      <c r="Q96" s="31">
        <f t="shared" si="35"/>
        <v>0</v>
      </c>
      <c r="R96" s="31">
        <f t="shared" si="35"/>
        <v>5193000</v>
      </c>
      <c r="S96" s="31">
        <f t="shared" si="35"/>
        <v>0</v>
      </c>
      <c r="T96" s="31">
        <f t="shared" si="35"/>
        <v>0</v>
      </c>
      <c r="U96" s="33">
        <f t="shared" si="19"/>
        <v>6068000</v>
      </c>
      <c r="V96" s="92">
        <f t="shared" si="29"/>
        <v>41.138983050847457</v>
      </c>
    </row>
    <row r="97" spans="1:22" ht="23.25" customHeight="1" x14ac:dyDescent="0.25">
      <c r="A97" s="96">
        <v>5</v>
      </c>
      <c r="B97" s="96">
        <v>2</v>
      </c>
      <c r="C97" s="96">
        <v>3</v>
      </c>
      <c r="D97" s="48">
        <v>17</v>
      </c>
      <c r="E97" s="49" t="s">
        <v>11</v>
      </c>
      <c r="F97" s="57" t="s">
        <v>83</v>
      </c>
      <c r="G97" s="51">
        <v>11750000</v>
      </c>
      <c r="H97" s="51">
        <v>11750000</v>
      </c>
      <c r="I97" s="51"/>
      <c r="J97" s="51"/>
      <c r="K97" s="51"/>
      <c r="L97" s="51"/>
      <c r="M97" s="51"/>
      <c r="N97" s="51"/>
      <c r="O97" s="51"/>
      <c r="P97" s="51"/>
      <c r="Q97" s="51"/>
      <c r="R97" s="51">
        <v>5193000</v>
      </c>
      <c r="S97" s="51"/>
      <c r="T97" s="76"/>
      <c r="U97" s="33">
        <f t="shared" si="19"/>
        <v>5193000</v>
      </c>
      <c r="V97" s="92">
        <f t="shared" si="29"/>
        <v>44.195744680851064</v>
      </c>
    </row>
    <row r="98" spans="1:22" ht="31.5" customHeight="1" x14ac:dyDescent="0.25">
      <c r="A98" s="96">
        <v>5</v>
      </c>
      <c r="B98" s="96">
        <v>2</v>
      </c>
      <c r="C98" s="96">
        <v>3</v>
      </c>
      <c r="D98" s="48">
        <v>17</v>
      </c>
      <c r="E98" s="49" t="s">
        <v>21</v>
      </c>
      <c r="F98" s="57" t="s">
        <v>109</v>
      </c>
      <c r="G98" s="51">
        <v>3000000</v>
      </c>
      <c r="H98" s="51">
        <v>3000000</v>
      </c>
      <c r="I98" s="51"/>
      <c r="J98" s="51"/>
      <c r="K98" s="51"/>
      <c r="L98" s="51"/>
      <c r="M98" s="51"/>
      <c r="N98" s="51"/>
      <c r="O98" s="51"/>
      <c r="P98" s="51">
        <v>875000</v>
      </c>
      <c r="Q98" s="51"/>
      <c r="R98" s="51"/>
      <c r="S98" s="51"/>
      <c r="T98" s="51"/>
      <c r="U98" s="33">
        <f t="shared" si="19"/>
        <v>875000</v>
      </c>
      <c r="V98" s="92">
        <f t="shared" si="29"/>
        <v>29.166666666666668</v>
      </c>
    </row>
    <row r="99" spans="1:22" ht="15.75" customHeight="1" x14ac:dyDescent="0.25">
      <c r="A99" s="96"/>
      <c r="B99" s="96"/>
      <c r="C99" s="96"/>
      <c r="D99" s="48"/>
      <c r="E99" s="49"/>
      <c r="F99" s="60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33">
        <f t="shared" si="19"/>
        <v>0</v>
      </c>
      <c r="V99" s="92"/>
    </row>
    <row r="100" spans="1:22" ht="31.5" customHeight="1" x14ac:dyDescent="0.25">
      <c r="A100" s="45">
        <v>5</v>
      </c>
      <c r="B100" s="45">
        <v>2</v>
      </c>
      <c r="C100" s="45">
        <v>3</v>
      </c>
      <c r="D100" s="48">
        <v>23</v>
      </c>
      <c r="E100" s="49"/>
      <c r="F100" s="56" t="s">
        <v>47</v>
      </c>
      <c r="G100" s="31">
        <f>G101</f>
        <v>14500000</v>
      </c>
      <c r="H100" s="31">
        <f t="shared" ref="H100:T100" si="36">H101</f>
        <v>14500000</v>
      </c>
      <c r="I100" s="31">
        <f t="shared" si="36"/>
        <v>0</v>
      </c>
      <c r="J100" s="31">
        <f t="shared" si="36"/>
        <v>0</v>
      </c>
      <c r="K100" s="31">
        <f t="shared" si="36"/>
        <v>0</v>
      </c>
      <c r="L100" s="31">
        <f t="shared" si="36"/>
        <v>0</v>
      </c>
      <c r="M100" s="31">
        <f t="shared" si="36"/>
        <v>0</v>
      </c>
      <c r="N100" s="31">
        <f t="shared" si="36"/>
        <v>0</v>
      </c>
      <c r="O100" s="31">
        <f t="shared" si="36"/>
        <v>0</v>
      </c>
      <c r="P100" s="31">
        <f t="shared" si="36"/>
        <v>0</v>
      </c>
      <c r="Q100" s="31">
        <f t="shared" si="36"/>
        <v>0</v>
      </c>
      <c r="R100" s="31">
        <f t="shared" si="36"/>
        <v>0</v>
      </c>
      <c r="S100" s="31">
        <f t="shared" si="36"/>
        <v>0</v>
      </c>
      <c r="T100" s="31">
        <f t="shared" si="36"/>
        <v>0</v>
      </c>
      <c r="U100" s="33">
        <f t="shared" si="19"/>
        <v>0</v>
      </c>
      <c r="V100" s="92">
        <f t="shared" si="29"/>
        <v>0</v>
      </c>
    </row>
    <row r="101" spans="1:22" ht="30.75" customHeight="1" x14ac:dyDescent="0.25">
      <c r="A101" s="96">
        <v>5</v>
      </c>
      <c r="B101" s="96">
        <v>2</v>
      </c>
      <c r="C101" s="96">
        <v>3</v>
      </c>
      <c r="D101" s="48">
        <v>23</v>
      </c>
      <c r="E101" s="49" t="s">
        <v>11</v>
      </c>
      <c r="F101" s="58" t="s">
        <v>48</v>
      </c>
      <c r="G101" s="51">
        <v>14500000</v>
      </c>
      <c r="H101" s="51">
        <v>14500000</v>
      </c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76"/>
      <c r="U101" s="33">
        <f t="shared" si="19"/>
        <v>0</v>
      </c>
      <c r="V101" s="92">
        <f t="shared" si="29"/>
        <v>0</v>
      </c>
    </row>
    <row r="102" spans="1:22" ht="15" customHeight="1" x14ac:dyDescent="0.25">
      <c r="A102" s="96"/>
      <c r="B102" s="96"/>
      <c r="C102" s="96"/>
      <c r="D102" s="48"/>
      <c r="E102" s="49"/>
      <c r="F102" s="58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33">
        <f t="shared" ref="U102:U110" si="37">SUM(I102:T102)</f>
        <v>0</v>
      </c>
      <c r="V102" s="92"/>
    </row>
    <row r="103" spans="1:22" ht="29.25" customHeight="1" x14ac:dyDescent="0.25">
      <c r="A103" s="45">
        <v>5</v>
      </c>
      <c r="B103" s="45">
        <v>2</v>
      </c>
      <c r="C103" s="45">
        <v>3</v>
      </c>
      <c r="D103" s="46">
        <v>25</v>
      </c>
      <c r="E103" s="55"/>
      <c r="F103" s="59" t="s">
        <v>110</v>
      </c>
      <c r="G103" s="31">
        <f>G104</f>
        <v>7500000</v>
      </c>
      <c r="H103" s="51">
        <f t="shared" ref="H103:T103" si="38">H104</f>
        <v>7500000</v>
      </c>
      <c r="I103" s="51">
        <f t="shared" si="38"/>
        <v>0</v>
      </c>
      <c r="J103" s="51">
        <f t="shared" si="38"/>
        <v>0</v>
      </c>
      <c r="K103" s="51">
        <f t="shared" si="38"/>
        <v>0</v>
      </c>
      <c r="L103" s="51">
        <f t="shared" si="38"/>
        <v>0</v>
      </c>
      <c r="M103" s="51">
        <f t="shared" si="38"/>
        <v>0</v>
      </c>
      <c r="N103" s="51">
        <f t="shared" si="38"/>
        <v>0</v>
      </c>
      <c r="O103" s="51">
        <f t="shared" si="38"/>
        <v>0</v>
      </c>
      <c r="P103" s="51">
        <f t="shared" si="38"/>
        <v>0</v>
      </c>
      <c r="Q103" s="51">
        <f t="shared" si="38"/>
        <v>0</v>
      </c>
      <c r="R103" s="51">
        <f t="shared" si="38"/>
        <v>0</v>
      </c>
      <c r="S103" s="51">
        <f t="shared" si="38"/>
        <v>0</v>
      </c>
      <c r="T103" s="51">
        <f t="shared" si="38"/>
        <v>0</v>
      </c>
      <c r="U103" s="33">
        <f t="shared" si="37"/>
        <v>0</v>
      </c>
      <c r="V103" s="92">
        <f t="shared" si="29"/>
        <v>0</v>
      </c>
    </row>
    <row r="104" spans="1:22" ht="19.5" customHeight="1" x14ac:dyDescent="0.25">
      <c r="A104" s="96">
        <v>5</v>
      </c>
      <c r="B104" s="96">
        <v>2</v>
      </c>
      <c r="C104" s="96">
        <v>3</v>
      </c>
      <c r="D104" s="46">
        <v>25</v>
      </c>
      <c r="E104" s="49">
        <v>55</v>
      </c>
      <c r="F104" s="57" t="s">
        <v>120</v>
      </c>
      <c r="G104" s="51">
        <v>7500000</v>
      </c>
      <c r="H104" s="51">
        <v>7500000</v>
      </c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76"/>
      <c r="U104" s="33">
        <f t="shared" si="37"/>
        <v>0</v>
      </c>
      <c r="V104" s="92">
        <f t="shared" si="29"/>
        <v>0</v>
      </c>
    </row>
    <row r="105" spans="1:22" ht="15.75" customHeight="1" x14ac:dyDescent="0.25">
      <c r="A105" s="96"/>
      <c r="B105" s="96"/>
      <c r="C105" s="96"/>
      <c r="D105" s="46"/>
      <c r="E105" s="49"/>
      <c r="F105" s="57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76"/>
      <c r="U105" s="33">
        <f t="shared" si="37"/>
        <v>0</v>
      </c>
      <c r="V105" s="92"/>
    </row>
    <row r="106" spans="1:22" ht="37.5" customHeight="1" x14ac:dyDescent="0.25">
      <c r="A106" s="45">
        <v>5</v>
      </c>
      <c r="B106" s="45">
        <v>2</v>
      </c>
      <c r="C106" s="45">
        <v>3</v>
      </c>
      <c r="D106" s="46">
        <v>38</v>
      </c>
      <c r="E106" s="55"/>
      <c r="F106" s="59" t="s">
        <v>111</v>
      </c>
      <c r="G106" s="31">
        <f>G107</f>
        <v>10000000</v>
      </c>
      <c r="H106" s="31">
        <f>H107</f>
        <v>10000000</v>
      </c>
      <c r="I106" s="31">
        <f>I107</f>
        <v>0</v>
      </c>
      <c r="J106" s="31">
        <f t="shared" ref="J106:T106" si="39">J107</f>
        <v>0</v>
      </c>
      <c r="K106" s="31">
        <f t="shared" si="39"/>
        <v>0</v>
      </c>
      <c r="L106" s="31">
        <f t="shared" si="39"/>
        <v>0</v>
      </c>
      <c r="M106" s="31">
        <f t="shared" si="39"/>
        <v>0</v>
      </c>
      <c r="N106" s="31">
        <f t="shared" si="39"/>
        <v>0</v>
      </c>
      <c r="O106" s="31">
        <f t="shared" si="39"/>
        <v>0</v>
      </c>
      <c r="P106" s="31">
        <f t="shared" si="39"/>
        <v>0</v>
      </c>
      <c r="Q106" s="31">
        <f t="shared" si="39"/>
        <v>0</v>
      </c>
      <c r="R106" s="31">
        <f t="shared" si="39"/>
        <v>9750000</v>
      </c>
      <c r="S106" s="31">
        <f t="shared" si="39"/>
        <v>0</v>
      </c>
      <c r="T106" s="31">
        <f t="shared" si="39"/>
        <v>0</v>
      </c>
      <c r="U106" s="33">
        <f t="shared" si="37"/>
        <v>9750000</v>
      </c>
      <c r="V106" s="92">
        <f t="shared" si="29"/>
        <v>97.5</v>
      </c>
    </row>
    <row r="107" spans="1:22" ht="21" customHeight="1" x14ac:dyDescent="0.25">
      <c r="A107" s="96">
        <v>5</v>
      </c>
      <c r="B107" s="96">
        <v>2</v>
      </c>
      <c r="C107" s="96">
        <v>3</v>
      </c>
      <c r="D107" s="48">
        <v>38</v>
      </c>
      <c r="E107" s="49" t="s">
        <v>18</v>
      </c>
      <c r="F107" s="57" t="s">
        <v>112</v>
      </c>
      <c r="G107" s="51">
        <v>10000000</v>
      </c>
      <c r="H107" s="51">
        <v>10000000</v>
      </c>
      <c r="I107" s="51"/>
      <c r="J107" s="51"/>
      <c r="K107" s="51"/>
      <c r="L107" s="51"/>
      <c r="M107" s="51"/>
      <c r="N107" s="51"/>
      <c r="O107" s="51"/>
      <c r="P107" s="51"/>
      <c r="Q107" s="51"/>
      <c r="R107" s="51">
        <v>9750000</v>
      </c>
      <c r="S107" s="51"/>
      <c r="T107" s="76"/>
      <c r="U107" s="33">
        <f t="shared" si="37"/>
        <v>9750000</v>
      </c>
      <c r="V107" s="92">
        <f t="shared" si="29"/>
        <v>97.5</v>
      </c>
    </row>
    <row r="108" spans="1:22" ht="15" customHeight="1" x14ac:dyDescent="0.25">
      <c r="A108" s="96"/>
      <c r="B108" s="96"/>
      <c r="C108" s="96"/>
      <c r="D108" s="48"/>
      <c r="E108" s="49"/>
      <c r="F108" s="58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33">
        <f t="shared" si="37"/>
        <v>0</v>
      </c>
      <c r="V108" s="92"/>
    </row>
    <row r="109" spans="1:22" ht="30" customHeight="1" x14ac:dyDescent="0.25">
      <c r="A109" s="45">
        <v>5</v>
      </c>
      <c r="B109" s="45">
        <v>2</v>
      </c>
      <c r="C109" s="45">
        <v>3</v>
      </c>
      <c r="D109" s="48">
        <v>39</v>
      </c>
      <c r="E109" s="49"/>
      <c r="F109" s="59" t="s">
        <v>113</v>
      </c>
      <c r="G109" s="31">
        <f>G110</f>
        <v>20000000</v>
      </c>
      <c r="H109" s="31">
        <f>H110</f>
        <v>20000000</v>
      </c>
      <c r="I109" s="31">
        <f>I110</f>
        <v>0</v>
      </c>
      <c r="J109" s="31">
        <f t="shared" ref="J109:S109" si="40">J110</f>
        <v>0</v>
      </c>
      <c r="K109" s="31">
        <f t="shared" si="40"/>
        <v>0</v>
      </c>
      <c r="L109" s="31">
        <f t="shared" si="40"/>
        <v>0</v>
      </c>
      <c r="M109" s="31">
        <f t="shared" si="40"/>
        <v>0</v>
      </c>
      <c r="N109" s="31">
        <f t="shared" si="40"/>
        <v>0</v>
      </c>
      <c r="O109" s="31">
        <f t="shared" si="40"/>
        <v>0</v>
      </c>
      <c r="P109" s="31">
        <f t="shared" si="40"/>
        <v>0</v>
      </c>
      <c r="Q109" s="31">
        <f t="shared" si="40"/>
        <v>0</v>
      </c>
      <c r="R109" s="31">
        <f t="shared" si="40"/>
        <v>18500000</v>
      </c>
      <c r="S109" s="31">
        <f t="shared" si="40"/>
        <v>0</v>
      </c>
      <c r="T109" s="31">
        <f>T110</f>
        <v>0</v>
      </c>
      <c r="U109" s="33">
        <f t="shared" si="37"/>
        <v>18500000</v>
      </c>
      <c r="V109" s="92">
        <f t="shared" si="29"/>
        <v>92.5</v>
      </c>
    </row>
    <row r="110" spans="1:22" ht="23.25" customHeight="1" x14ac:dyDescent="0.25">
      <c r="A110" s="96">
        <v>5</v>
      </c>
      <c r="B110" s="96">
        <v>2</v>
      </c>
      <c r="C110" s="96">
        <v>3</v>
      </c>
      <c r="D110" s="48">
        <v>39</v>
      </c>
      <c r="E110" s="49" t="s">
        <v>19</v>
      </c>
      <c r="F110" s="57" t="s">
        <v>115</v>
      </c>
      <c r="G110" s="51">
        <v>20000000</v>
      </c>
      <c r="H110" s="51">
        <v>20000000</v>
      </c>
      <c r="I110" s="51"/>
      <c r="J110" s="51"/>
      <c r="K110" s="51"/>
      <c r="L110" s="51"/>
      <c r="M110" s="51"/>
      <c r="N110" s="51"/>
      <c r="O110" s="51"/>
      <c r="P110" s="51"/>
      <c r="Q110" s="51"/>
      <c r="R110" s="51">
        <v>18500000</v>
      </c>
      <c r="S110" s="51"/>
      <c r="T110" s="76"/>
      <c r="U110" s="33">
        <f t="shared" si="37"/>
        <v>18500000</v>
      </c>
      <c r="V110" s="92">
        <f t="shared" si="29"/>
        <v>92.5</v>
      </c>
    </row>
    <row r="111" spans="1:22" ht="12.75" customHeight="1" x14ac:dyDescent="0.25">
      <c r="V111" s="92"/>
    </row>
    <row r="112" spans="1:22" ht="12.75" customHeight="1" x14ac:dyDescent="0.25">
      <c r="A112" s="45">
        <v>5</v>
      </c>
      <c r="B112" s="45">
        <v>2</v>
      </c>
      <c r="C112" s="45">
        <v>3</v>
      </c>
      <c r="D112" s="48">
        <v>59</v>
      </c>
      <c r="E112" s="49"/>
      <c r="F112" s="59" t="s">
        <v>121</v>
      </c>
      <c r="G112" s="31"/>
      <c r="H112" s="31">
        <f>H113</f>
        <v>199800000</v>
      </c>
      <c r="I112" s="31">
        <f>I113</f>
        <v>0</v>
      </c>
      <c r="J112" s="31">
        <f t="shared" ref="J112:S112" si="41">J113</f>
        <v>0</v>
      </c>
      <c r="K112" s="31">
        <f t="shared" si="41"/>
        <v>0</v>
      </c>
      <c r="L112" s="31">
        <f t="shared" si="41"/>
        <v>0</v>
      </c>
      <c r="M112" s="31">
        <f t="shared" si="41"/>
        <v>0</v>
      </c>
      <c r="N112" s="31">
        <f t="shared" si="41"/>
        <v>0</v>
      </c>
      <c r="O112" s="31">
        <f t="shared" si="41"/>
        <v>0</v>
      </c>
      <c r="P112" s="31">
        <f t="shared" si="41"/>
        <v>0</v>
      </c>
      <c r="Q112" s="31">
        <f t="shared" si="41"/>
        <v>0</v>
      </c>
      <c r="R112" s="31">
        <f t="shared" si="41"/>
        <v>0</v>
      </c>
      <c r="S112" s="31">
        <f t="shared" si="41"/>
        <v>0</v>
      </c>
      <c r="T112" s="31">
        <f>T113</f>
        <v>0</v>
      </c>
      <c r="U112" s="33">
        <f t="shared" ref="U112:U113" si="42">SUM(I112:T112)</f>
        <v>0</v>
      </c>
      <c r="V112" s="92">
        <f t="shared" si="29"/>
        <v>0</v>
      </c>
    </row>
    <row r="113" spans="1:22" ht="12.75" customHeight="1" x14ac:dyDescent="0.25">
      <c r="A113" s="96">
        <v>5</v>
      </c>
      <c r="B113" s="96">
        <v>2</v>
      </c>
      <c r="C113" s="96">
        <v>3</v>
      </c>
      <c r="D113" s="48">
        <v>59</v>
      </c>
      <c r="E113" s="49" t="s">
        <v>13</v>
      </c>
      <c r="F113" s="57" t="s">
        <v>122</v>
      </c>
      <c r="G113" s="51"/>
      <c r="H113" s="51">
        <v>199800000</v>
      </c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76"/>
      <c r="U113" s="33">
        <f t="shared" si="42"/>
        <v>0</v>
      </c>
      <c r="V113" s="92">
        <f t="shared" si="29"/>
        <v>0</v>
      </c>
    </row>
    <row r="114" spans="1:22" ht="12.75" customHeight="1" x14ac:dyDescent="0.25"/>
    <row r="115" spans="1:22" ht="12.75" customHeight="1" x14ac:dyDescent="0.25"/>
    <row r="116" spans="1:22" ht="12" customHeight="1" x14ac:dyDescent="0.25">
      <c r="A116" s="107"/>
      <c r="B116" s="107"/>
      <c r="C116" s="107"/>
      <c r="D116" s="107"/>
      <c r="E116" s="107"/>
      <c r="F116" s="107"/>
      <c r="G116" s="107"/>
      <c r="H116" s="97"/>
      <c r="R116" s="108" t="s">
        <v>116</v>
      </c>
      <c r="S116" s="108"/>
      <c r="T116" s="108"/>
      <c r="U116" s="61"/>
    </row>
    <row r="117" spans="1:22" ht="12" customHeight="1" x14ac:dyDescent="0.25">
      <c r="A117" s="99"/>
      <c r="B117" s="99"/>
      <c r="C117" s="99"/>
      <c r="D117" s="99"/>
      <c r="E117" s="99"/>
      <c r="F117" s="99"/>
      <c r="G117" s="99"/>
      <c r="H117" s="94"/>
      <c r="I117" s="62"/>
      <c r="R117" s="63" t="s">
        <v>61</v>
      </c>
      <c r="S117" s="62"/>
      <c r="T117" s="64"/>
      <c r="U117" s="65"/>
    </row>
    <row r="118" spans="1:22" ht="12" customHeight="1" x14ac:dyDescent="0.25">
      <c r="A118" s="66"/>
      <c r="B118" s="66"/>
      <c r="C118" s="66"/>
      <c r="D118" s="66"/>
      <c r="E118" s="66"/>
      <c r="F118" s="94"/>
      <c r="G118" s="94"/>
      <c r="H118" s="94"/>
      <c r="R118" s="12" t="s">
        <v>62</v>
      </c>
      <c r="S118" s="62"/>
      <c r="T118" s="64"/>
      <c r="U118" s="65"/>
    </row>
    <row r="119" spans="1:22" ht="12" customHeight="1" x14ac:dyDescent="0.25">
      <c r="G119" s="98"/>
      <c r="H119" s="98"/>
      <c r="R119" s="12" t="s">
        <v>63</v>
      </c>
      <c r="S119" s="62"/>
      <c r="T119" s="64"/>
      <c r="U119" s="65"/>
    </row>
    <row r="120" spans="1:22" ht="12" customHeight="1" x14ac:dyDescent="0.25">
      <c r="A120" s="67"/>
      <c r="B120" s="67"/>
      <c r="C120" s="67"/>
      <c r="D120" s="67"/>
      <c r="E120" s="67"/>
      <c r="G120" s="63"/>
      <c r="H120" s="63"/>
      <c r="R120" s="68"/>
      <c r="S120" s="62"/>
      <c r="T120" s="64"/>
      <c r="U120" s="65"/>
    </row>
    <row r="121" spans="1:22" ht="12" customHeight="1" x14ac:dyDescent="0.25">
      <c r="A121" s="67"/>
      <c r="B121" s="67"/>
      <c r="C121" s="67"/>
      <c r="D121" s="67"/>
      <c r="E121" s="67"/>
      <c r="R121" s="68"/>
      <c r="S121" s="62"/>
    </row>
    <row r="122" spans="1:22" ht="12" customHeight="1" x14ac:dyDescent="0.25">
      <c r="A122" s="67"/>
      <c r="B122" s="67"/>
      <c r="C122" s="67"/>
      <c r="D122" s="67"/>
      <c r="E122" s="67"/>
      <c r="R122" s="68"/>
      <c r="S122" s="62"/>
      <c r="T122" s="62"/>
      <c r="U122" s="69"/>
    </row>
    <row r="123" spans="1:22" ht="12" customHeight="1" x14ac:dyDescent="0.25">
      <c r="A123" s="67"/>
      <c r="B123" s="67"/>
      <c r="C123" s="67"/>
      <c r="D123" s="67"/>
      <c r="E123" s="67"/>
      <c r="G123" s="68"/>
      <c r="H123" s="68"/>
      <c r="R123" s="70" t="s">
        <v>79</v>
      </c>
      <c r="S123" s="71"/>
      <c r="T123" s="72"/>
      <c r="U123" s="73"/>
    </row>
    <row r="124" spans="1:22" ht="12" customHeight="1" x14ac:dyDescent="0.25">
      <c r="G124" s="68"/>
      <c r="H124" s="68"/>
      <c r="R124" s="63" t="s">
        <v>80</v>
      </c>
      <c r="S124" s="74"/>
      <c r="T124" s="64"/>
      <c r="U124" s="65"/>
    </row>
    <row r="125" spans="1:22" x14ac:dyDescent="0.25">
      <c r="G125" s="68"/>
      <c r="H125" s="68"/>
    </row>
  </sheetData>
  <mergeCells count="7">
    <mergeCell ref="A117:G117"/>
    <mergeCell ref="A1:T1"/>
    <mergeCell ref="A2:T2"/>
    <mergeCell ref="A4:E4"/>
    <mergeCell ref="A5:E5"/>
    <mergeCell ref="A116:G116"/>
    <mergeCell ref="R116:T116"/>
  </mergeCells>
  <printOptions horizontalCentered="1"/>
  <pageMargins left="0.18" right="0.94" top="0.94488188976377963" bottom="1.1417322834645669" header="0.31496062992125984" footer="0.31496062992125984"/>
  <pageSetup paperSize="5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W125"/>
  <sheetViews>
    <sheetView topLeftCell="A4" workbookViewId="0">
      <selection activeCell="S21" sqref="S21"/>
    </sheetView>
  </sheetViews>
  <sheetFormatPr defaultRowHeight="18.75" x14ac:dyDescent="0.3"/>
  <cols>
    <col min="1" max="5" width="2.5703125" style="11" customWidth="1"/>
    <col min="6" max="6" width="25.28515625" style="12" customWidth="1"/>
    <col min="7" max="8" width="11.7109375" style="12" customWidth="1"/>
    <col min="9" max="9" width="8.85546875" style="12" customWidth="1"/>
    <col min="10" max="10" width="11" style="12" customWidth="1"/>
    <col min="11" max="11" width="9.85546875" style="12" customWidth="1"/>
    <col min="12" max="13" width="10.5703125" style="12" customWidth="1"/>
    <col min="14" max="14" width="10" style="12" customWidth="1"/>
    <col min="15" max="15" width="11" style="12" customWidth="1"/>
    <col min="16" max="16" width="11.85546875" style="12" customWidth="1"/>
    <col min="17" max="17" width="11.140625" style="12" customWidth="1"/>
    <col min="18" max="20" width="11.5703125" style="12" customWidth="1"/>
    <col min="21" max="21" width="13.140625" style="13" customWidth="1"/>
    <col min="22" max="22" width="18.85546875" bestFit="1" customWidth="1"/>
    <col min="23" max="23" width="19.5703125" style="2" customWidth="1"/>
  </cols>
  <sheetData>
    <row r="1" spans="1:23" x14ac:dyDescent="0.3">
      <c r="A1" s="100" t="s">
        <v>65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87"/>
    </row>
    <row r="2" spans="1:23" x14ac:dyDescent="0.3">
      <c r="A2" s="100" t="s">
        <v>97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87"/>
    </row>
    <row r="3" spans="1:23" ht="12.75" customHeight="1" x14ac:dyDescent="0.3">
      <c r="O3" s="62">
        <f>209103460-K13</f>
        <v>0</v>
      </c>
    </row>
    <row r="4" spans="1:23" ht="54" customHeight="1" x14ac:dyDescent="0.3">
      <c r="A4" s="101" t="s">
        <v>2</v>
      </c>
      <c r="B4" s="102"/>
      <c r="C4" s="102"/>
      <c r="D4" s="102"/>
      <c r="E4" s="103"/>
      <c r="F4" s="14" t="s">
        <v>0</v>
      </c>
      <c r="G4" s="15" t="s">
        <v>1</v>
      </c>
      <c r="H4" s="15" t="s">
        <v>96</v>
      </c>
      <c r="I4" s="16" t="s">
        <v>49</v>
      </c>
      <c r="J4" s="16" t="s">
        <v>50</v>
      </c>
      <c r="K4" s="16" t="s">
        <v>51</v>
      </c>
      <c r="L4" s="16" t="s">
        <v>52</v>
      </c>
      <c r="M4" s="16" t="s">
        <v>53</v>
      </c>
      <c r="N4" s="16" t="s">
        <v>54</v>
      </c>
      <c r="O4" s="16" t="s">
        <v>55</v>
      </c>
      <c r="P4" s="16" t="s">
        <v>56</v>
      </c>
      <c r="Q4" s="16" t="s">
        <v>57</v>
      </c>
      <c r="R4" s="16" t="s">
        <v>58</v>
      </c>
      <c r="S4" s="17" t="s">
        <v>59</v>
      </c>
      <c r="T4" s="17" t="s">
        <v>60</v>
      </c>
      <c r="U4" s="14" t="s">
        <v>64</v>
      </c>
    </row>
    <row r="5" spans="1:23" ht="15" customHeight="1" x14ac:dyDescent="0.3">
      <c r="A5" s="104">
        <v>1</v>
      </c>
      <c r="B5" s="105"/>
      <c r="C5" s="105"/>
      <c r="D5" s="105"/>
      <c r="E5" s="106"/>
      <c r="F5" s="18">
        <v>2</v>
      </c>
      <c r="G5" s="18">
        <v>3</v>
      </c>
      <c r="H5" s="18"/>
      <c r="I5" s="19">
        <v>4</v>
      </c>
      <c r="J5" s="19">
        <v>5</v>
      </c>
      <c r="K5" s="19">
        <v>6</v>
      </c>
      <c r="L5" s="19">
        <v>7</v>
      </c>
      <c r="M5" s="19">
        <v>8</v>
      </c>
      <c r="N5" s="19">
        <v>9</v>
      </c>
      <c r="O5" s="19">
        <v>10</v>
      </c>
      <c r="P5" s="19">
        <v>11</v>
      </c>
      <c r="Q5" s="19">
        <v>12</v>
      </c>
      <c r="R5" s="19">
        <v>13</v>
      </c>
      <c r="S5" s="19">
        <v>14</v>
      </c>
      <c r="T5" s="19">
        <v>15</v>
      </c>
      <c r="U5" s="20">
        <v>16</v>
      </c>
      <c r="V5" s="1"/>
    </row>
    <row r="6" spans="1:23" ht="15" customHeight="1" x14ac:dyDescent="0.3">
      <c r="A6" s="21"/>
      <c r="B6" s="22"/>
      <c r="C6" s="22"/>
      <c r="D6" s="22"/>
      <c r="E6" s="23"/>
      <c r="F6" s="24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78"/>
    </row>
    <row r="7" spans="1:23" s="5" customFormat="1" ht="15" customHeight="1" x14ac:dyDescent="0.25">
      <c r="A7" s="21"/>
      <c r="B7" s="22"/>
      <c r="C7" s="22"/>
      <c r="D7" s="22"/>
      <c r="E7" s="23"/>
      <c r="F7" s="75" t="s">
        <v>87</v>
      </c>
      <c r="G7" s="27"/>
      <c r="H7" s="27"/>
      <c r="I7" s="7">
        <v>571304357</v>
      </c>
      <c r="J7" s="7">
        <f>I10</f>
        <v>622507217</v>
      </c>
      <c r="K7" s="7">
        <f>J10</f>
        <v>769883317</v>
      </c>
      <c r="L7" s="7">
        <f>K10</f>
        <v>709829157</v>
      </c>
      <c r="M7" s="7">
        <f t="shared" ref="M7:T7" si="0">L10</f>
        <v>767295957</v>
      </c>
      <c r="N7" s="7">
        <f t="shared" si="0"/>
        <v>904383357</v>
      </c>
      <c r="O7" s="7">
        <f t="shared" si="0"/>
        <v>870388947</v>
      </c>
      <c r="P7" s="7">
        <f t="shared" si="0"/>
        <v>829561647</v>
      </c>
      <c r="Q7" s="7">
        <f t="shared" si="0"/>
        <v>885163047</v>
      </c>
      <c r="R7" s="7">
        <f t="shared" si="0"/>
        <v>931687087</v>
      </c>
      <c r="S7" s="7">
        <f t="shared" si="0"/>
        <v>817631387</v>
      </c>
      <c r="T7" s="7">
        <f t="shared" si="0"/>
        <v>817631387</v>
      </c>
      <c r="U7" s="7"/>
      <c r="V7" s="92"/>
      <c r="W7" s="6"/>
    </row>
    <row r="8" spans="1:23" s="5" customFormat="1" ht="15" customHeight="1" x14ac:dyDescent="0.25">
      <c r="A8" s="21"/>
      <c r="B8" s="22"/>
      <c r="C8" s="22"/>
      <c r="D8" s="22"/>
      <c r="E8" s="23"/>
      <c r="F8" s="75" t="s">
        <v>88</v>
      </c>
      <c r="G8" s="27"/>
      <c r="H8" s="27"/>
      <c r="I8" s="8">
        <v>135705900</v>
      </c>
      <c r="J8" s="8">
        <v>152634300</v>
      </c>
      <c r="K8" s="8">
        <v>149049300</v>
      </c>
      <c r="L8" s="8">
        <v>150366000</v>
      </c>
      <c r="M8" s="8">
        <v>138418800</v>
      </c>
      <c r="N8" s="8">
        <f>151525900+2900</f>
        <v>151528800</v>
      </c>
      <c r="O8" s="8">
        <v>151021500</v>
      </c>
      <c r="P8" s="8">
        <v>149511000</v>
      </c>
      <c r="Q8" s="8">
        <v>143321100</v>
      </c>
      <c r="R8" s="8">
        <v>143397000</v>
      </c>
      <c r="S8" s="77"/>
      <c r="T8" s="77"/>
      <c r="U8" s="7">
        <f>SUM(I8:T8)</f>
        <v>1464953700</v>
      </c>
      <c r="V8" s="93">
        <f>U8/G13*100</f>
        <v>56.971390382868115</v>
      </c>
      <c r="W8" s="6"/>
    </row>
    <row r="9" spans="1:23" s="5" customFormat="1" ht="15" customHeight="1" x14ac:dyDescent="0.25">
      <c r="A9" s="21"/>
      <c r="B9" s="22"/>
      <c r="C9" s="22"/>
      <c r="D9" s="22"/>
      <c r="E9" s="23"/>
      <c r="F9" s="75" t="s">
        <v>89</v>
      </c>
      <c r="G9" s="27"/>
      <c r="H9" s="27"/>
      <c r="I9" s="9">
        <f>I13</f>
        <v>84503040</v>
      </c>
      <c r="J9" s="9">
        <f t="shared" ref="J9:T9" si="1">J13</f>
        <v>5258200</v>
      </c>
      <c r="K9" s="9">
        <f t="shared" si="1"/>
        <v>209103460</v>
      </c>
      <c r="L9" s="9">
        <f t="shared" si="1"/>
        <v>92899200</v>
      </c>
      <c r="M9" s="9">
        <f t="shared" si="1"/>
        <v>1331400</v>
      </c>
      <c r="N9" s="9">
        <f t="shared" si="1"/>
        <v>185523210</v>
      </c>
      <c r="O9" s="9">
        <f t="shared" si="1"/>
        <v>191848800</v>
      </c>
      <c r="P9" s="9">
        <f t="shared" si="1"/>
        <v>93909600</v>
      </c>
      <c r="Q9" s="9">
        <f t="shared" si="1"/>
        <v>96797060</v>
      </c>
      <c r="R9" s="9">
        <f t="shared" si="1"/>
        <v>257452700</v>
      </c>
      <c r="S9" s="9">
        <f>S13</f>
        <v>0</v>
      </c>
      <c r="T9" s="9">
        <f t="shared" si="1"/>
        <v>0</v>
      </c>
      <c r="U9" s="7">
        <f>SUM(I9:T9)</f>
        <v>1218626670</v>
      </c>
      <c r="V9" s="93">
        <f>U9/G13*100</f>
        <v>47.391842996501936</v>
      </c>
      <c r="W9" s="6"/>
    </row>
    <row r="10" spans="1:23" s="5" customFormat="1" ht="15" customHeight="1" x14ac:dyDescent="0.25">
      <c r="A10" s="21"/>
      <c r="B10" s="22"/>
      <c r="C10" s="22"/>
      <c r="D10" s="22"/>
      <c r="E10" s="23"/>
      <c r="F10" s="75" t="s">
        <v>90</v>
      </c>
      <c r="G10" s="27"/>
      <c r="H10" s="27"/>
      <c r="I10" s="8">
        <f>I7+I8-I9</f>
        <v>622507217</v>
      </c>
      <c r="J10" s="8">
        <f t="shared" ref="J10:S10" si="2">J7+J8-J9</f>
        <v>769883317</v>
      </c>
      <c r="K10" s="8">
        <f t="shared" si="2"/>
        <v>709829157</v>
      </c>
      <c r="L10" s="8">
        <f t="shared" si="2"/>
        <v>767295957</v>
      </c>
      <c r="M10" s="8">
        <f t="shared" si="2"/>
        <v>904383357</v>
      </c>
      <c r="N10" s="8">
        <f t="shared" si="2"/>
        <v>870388947</v>
      </c>
      <c r="O10" s="8">
        <f t="shared" si="2"/>
        <v>829561647</v>
      </c>
      <c r="P10" s="8">
        <f t="shared" si="2"/>
        <v>885163047</v>
      </c>
      <c r="Q10" s="8">
        <f t="shared" si="2"/>
        <v>931687087</v>
      </c>
      <c r="R10" s="8">
        <f t="shared" si="2"/>
        <v>817631387</v>
      </c>
      <c r="S10" s="10">
        <f t="shared" si="2"/>
        <v>817631387</v>
      </c>
      <c r="T10" s="10">
        <f>T7+T8-T9</f>
        <v>817631387</v>
      </c>
      <c r="U10" s="7"/>
      <c r="V10" s="92"/>
      <c r="W10" s="6"/>
    </row>
    <row r="11" spans="1:23" ht="15" customHeight="1" x14ac:dyDescent="0.3">
      <c r="A11" s="21"/>
      <c r="B11" s="22"/>
      <c r="C11" s="22"/>
      <c r="D11" s="22"/>
      <c r="E11" s="23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8"/>
      <c r="V11" s="92"/>
    </row>
    <row r="12" spans="1:23" ht="15" customHeight="1" x14ac:dyDescent="0.3">
      <c r="A12" s="21"/>
      <c r="B12" s="22"/>
      <c r="C12" s="22"/>
      <c r="D12" s="22"/>
      <c r="E12" s="23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8"/>
      <c r="V12" s="92"/>
    </row>
    <row r="13" spans="1:23" ht="15" customHeight="1" x14ac:dyDescent="0.3">
      <c r="A13" s="29">
        <v>5</v>
      </c>
      <c r="B13" s="29">
        <v>2</v>
      </c>
      <c r="C13" s="29"/>
      <c r="D13" s="29"/>
      <c r="E13" s="29"/>
      <c r="F13" s="30" t="s">
        <v>5</v>
      </c>
      <c r="G13" s="31">
        <f>G14+G15+G16</f>
        <v>2571384848</v>
      </c>
      <c r="H13" s="31">
        <f>H14+H15+H16</f>
        <v>2323843557</v>
      </c>
      <c r="I13" s="31">
        <f>I14+I15+I16</f>
        <v>84503040</v>
      </c>
      <c r="J13" s="31">
        <f t="shared" ref="J13" si="3">J14+J15+J16</f>
        <v>5258200</v>
      </c>
      <c r="K13" s="31">
        <f>K14+K15+K16</f>
        <v>209103460</v>
      </c>
      <c r="L13" s="31">
        <f t="shared" ref="L13:T13" si="4">L14+L15+L16</f>
        <v>92899200</v>
      </c>
      <c r="M13" s="31">
        <f t="shared" si="4"/>
        <v>1331400</v>
      </c>
      <c r="N13" s="31">
        <f t="shared" si="4"/>
        <v>185523210</v>
      </c>
      <c r="O13" s="31">
        <f t="shared" si="4"/>
        <v>191848800</v>
      </c>
      <c r="P13" s="31">
        <f t="shared" si="4"/>
        <v>93909600</v>
      </c>
      <c r="Q13" s="31">
        <f t="shared" si="4"/>
        <v>96797060</v>
      </c>
      <c r="R13" s="31">
        <f t="shared" si="4"/>
        <v>257452700</v>
      </c>
      <c r="S13" s="31">
        <f t="shared" si="4"/>
        <v>0</v>
      </c>
      <c r="T13" s="31">
        <f t="shared" si="4"/>
        <v>0</v>
      </c>
      <c r="U13" s="31">
        <f>U14+U15+U16</f>
        <v>1218626670</v>
      </c>
      <c r="V13" s="92">
        <f>U13/G13*100</f>
        <v>47.391842996501936</v>
      </c>
      <c r="W13" s="3">
        <f>I13+J13+K13+L13+M13+N13+O13+P13+Q13+R13+S13+T13</f>
        <v>1218626670</v>
      </c>
    </row>
    <row r="14" spans="1:23" ht="15" customHeight="1" x14ac:dyDescent="0.3">
      <c r="A14" s="29">
        <v>5</v>
      </c>
      <c r="B14" s="29">
        <v>2</v>
      </c>
      <c r="C14" s="34">
        <v>1</v>
      </c>
      <c r="D14" s="29"/>
      <c r="E14" s="29"/>
      <c r="F14" s="30" t="s">
        <v>6</v>
      </c>
      <c r="G14" s="31">
        <f>G18</f>
        <v>1542830909</v>
      </c>
      <c r="H14" s="31">
        <f>H18</f>
        <v>1086574304</v>
      </c>
      <c r="I14" s="32">
        <f>I18</f>
        <v>81423540</v>
      </c>
      <c r="J14" s="31">
        <f t="shared" ref="J14:T14" si="5">J18</f>
        <v>0</v>
      </c>
      <c r="K14" s="31">
        <f t="shared" si="5"/>
        <v>181010160</v>
      </c>
      <c r="L14" s="31">
        <f t="shared" si="5"/>
        <v>90219600</v>
      </c>
      <c r="M14" s="31">
        <f t="shared" si="5"/>
        <v>0</v>
      </c>
      <c r="N14" s="31">
        <f t="shared" si="5"/>
        <v>173968560</v>
      </c>
      <c r="O14" s="31">
        <f t="shared" si="5"/>
        <v>90612900</v>
      </c>
      <c r="P14" s="31">
        <f t="shared" si="5"/>
        <v>89706600</v>
      </c>
      <c r="Q14" s="31">
        <f t="shared" si="5"/>
        <v>85992660</v>
      </c>
      <c r="R14" s="31">
        <f t="shared" si="5"/>
        <v>0</v>
      </c>
      <c r="S14" s="31">
        <f t="shared" si="5"/>
        <v>0</v>
      </c>
      <c r="T14" s="31">
        <f t="shared" si="5"/>
        <v>0</v>
      </c>
      <c r="U14" s="33">
        <f>SUM(I14:T14)</f>
        <v>792934020</v>
      </c>
      <c r="V14" s="92">
        <f>U14/G14*100</f>
        <v>51.394745553415667</v>
      </c>
      <c r="W14" s="3">
        <f t="shared" ref="W14:W100" si="6">I14+J14+K14+L14+M14+N14+O14+P14+Q14+R14+S14+T14</f>
        <v>792934020</v>
      </c>
    </row>
    <row r="15" spans="1:23" ht="15" customHeight="1" x14ac:dyDescent="0.3">
      <c r="A15" s="35" t="s">
        <v>7</v>
      </c>
      <c r="B15" s="35" t="s">
        <v>4</v>
      </c>
      <c r="C15" s="35" t="s">
        <v>4</v>
      </c>
      <c r="D15" s="36"/>
      <c r="E15" s="37"/>
      <c r="F15" s="38" t="s">
        <v>8</v>
      </c>
      <c r="G15" s="31">
        <f>G24+G37+G42+G56+G60+G66+G69+G72+G78+G83+G86+G89+G48+G51+G63</f>
        <v>891803939</v>
      </c>
      <c r="H15" s="31">
        <f>H24+H37+H42+H56+H60+H66+H69+H72+H78+H83+H86+H89+H63+H48+H51</f>
        <v>900719253</v>
      </c>
      <c r="I15" s="32">
        <f t="shared" ref="I15:T15" si="7">I24+I37+I42+I56+I60+I66+I69+I72+I78+I83+I86+I89+I48+I51+I63</f>
        <v>3079500</v>
      </c>
      <c r="J15" s="32">
        <f t="shared" si="7"/>
        <v>5258200</v>
      </c>
      <c r="K15" s="32">
        <f t="shared" si="7"/>
        <v>28093300</v>
      </c>
      <c r="L15" s="32">
        <f t="shared" si="7"/>
        <v>2679600</v>
      </c>
      <c r="M15" s="32">
        <f t="shared" si="7"/>
        <v>1331400</v>
      </c>
      <c r="N15" s="32">
        <f t="shared" si="7"/>
        <v>11554650</v>
      </c>
      <c r="O15" s="32">
        <f t="shared" si="7"/>
        <v>101235900</v>
      </c>
      <c r="P15" s="32">
        <f t="shared" si="7"/>
        <v>3328000</v>
      </c>
      <c r="Q15" s="32">
        <f t="shared" si="7"/>
        <v>10804400</v>
      </c>
      <c r="R15" s="32">
        <f t="shared" si="7"/>
        <v>224009700</v>
      </c>
      <c r="S15" s="32">
        <f t="shared" si="7"/>
        <v>0</v>
      </c>
      <c r="T15" s="32">
        <f t="shared" si="7"/>
        <v>0</v>
      </c>
      <c r="U15" s="31">
        <f>U24+U37+U42+U56+U60+U66+U69+U72+U78+U83+U86+U89+U63+U48+U51</f>
        <v>391374650</v>
      </c>
      <c r="V15" s="92">
        <f t="shared" ref="V15:V78" si="8">U15/G15*100</f>
        <v>43.885727892036144</v>
      </c>
      <c r="W15" s="3">
        <f t="shared" si="6"/>
        <v>391374650</v>
      </c>
    </row>
    <row r="16" spans="1:23" ht="15" customHeight="1" x14ac:dyDescent="0.3">
      <c r="A16" s="35" t="s">
        <v>7</v>
      </c>
      <c r="B16" s="35" t="s">
        <v>4</v>
      </c>
      <c r="C16" s="35" t="s">
        <v>9</v>
      </c>
      <c r="D16" s="36"/>
      <c r="E16" s="37"/>
      <c r="F16" s="38" t="s">
        <v>10</v>
      </c>
      <c r="G16" s="31">
        <f>G100+G109+G96+G103+G93+G106</f>
        <v>136750000</v>
      </c>
      <c r="H16" s="31">
        <f>H100+H109+H96+H103+H93+H106+H112</f>
        <v>336550000</v>
      </c>
      <c r="I16" s="31">
        <f t="shared" ref="I16:T16" si="9">I100+I109+I96+I103+I93+I106</f>
        <v>0</v>
      </c>
      <c r="J16" s="31">
        <f t="shared" si="9"/>
        <v>0</v>
      </c>
      <c r="K16" s="31">
        <f t="shared" si="9"/>
        <v>0</v>
      </c>
      <c r="L16" s="31">
        <f t="shared" si="9"/>
        <v>0</v>
      </c>
      <c r="M16" s="31">
        <f t="shared" si="9"/>
        <v>0</v>
      </c>
      <c r="N16" s="31">
        <f t="shared" si="9"/>
        <v>0</v>
      </c>
      <c r="O16" s="31">
        <f t="shared" si="9"/>
        <v>0</v>
      </c>
      <c r="P16" s="31">
        <f t="shared" si="9"/>
        <v>875000</v>
      </c>
      <c r="Q16" s="31">
        <f t="shared" si="9"/>
        <v>0</v>
      </c>
      <c r="R16" s="31">
        <f t="shared" si="9"/>
        <v>33443000</v>
      </c>
      <c r="S16" s="31">
        <f t="shared" si="9"/>
        <v>0</v>
      </c>
      <c r="T16" s="31">
        <f t="shared" si="9"/>
        <v>0</v>
      </c>
      <c r="U16" s="33">
        <f>SUM(I16:T16)</f>
        <v>34318000</v>
      </c>
      <c r="V16" s="92">
        <f t="shared" si="8"/>
        <v>25.095429616087749</v>
      </c>
      <c r="W16" s="3">
        <f t="shared" si="6"/>
        <v>34318000</v>
      </c>
    </row>
    <row r="17" spans="1:23" ht="15" customHeight="1" x14ac:dyDescent="0.3">
      <c r="A17" s="39"/>
      <c r="B17" s="40"/>
      <c r="C17" s="40"/>
      <c r="D17" s="40"/>
      <c r="E17" s="41"/>
      <c r="F17" s="42"/>
      <c r="G17" s="31"/>
      <c r="H17" s="31"/>
      <c r="I17" s="32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3">
        <f t="shared" ref="U17:U22" si="10">SUM(I17:T17)</f>
        <v>0</v>
      </c>
      <c r="V17" s="92"/>
      <c r="W17" s="3">
        <f t="shared" si="6"/>
        <v>0</v>
      </c>
    </row>
    <row r="18" spans="1:23" ht="28.5" customHeight="1" x14ac:dyDescent="0.3">
      <c r="A18" s="43" t="s">
        <v>7</v>
      </c>
      <c r="B18" s="43" t="s">
        <v>4</v>
      </c>
      <c r="C18" s="43" t="s">
        <v>3</v>
      </c>
      <c r="D18" s="43"/>
      <c r="E18" s="43"/>
      <c r="F18" s="44" t="s">
        <v>37</v>
      </c>
      <c r="G18" s="31">
        <f t="shared" ref="G18:T18" si="11">G20</f>
        <v>1542830909</v>
      </c>
      <c r="H18" s="31">
        <f t="shared" si="11"/>
        <v>1086574304</v>
      </c>
      <c r="I18" s="32">
        <f t="shared" si="11"/>
        <v>81423540</v>
      </c>
      <c r="J18" s="31">
        <f t="shared" si="11"/>
        <v>0</v>
      </c>
      <c r="K18" s="31">
        <f t="shared" si="11"/>
        <v>181010160</v>
      </c>
      <c r="L18" s="31">
        <f t="shared" si="11"/>
        <v>90219600</v>
      </c>
      <c r="M18" s="31">
        <f t="shared" si="11"/>
        <v>0</v>
      </c>
      <c r="N18" s="31">
        <f t="shared" si="11"/>
        <v>173968560</v>
      </c>
      <c r="O18" s="31">
        <f t="shared" si="11"/>
        <v>90612900</v>
      </c>
      <c r="P18" s="31">
        <f t="shared" si="11"/>
        <v>89706600</v>
      </c>
      <c r="Q18" s="31">
        <f t="shared" si="11"/>
        <v>85992660</v>
      </c>
      <c r="R18" s="31">
        <f t="shared" si="11"/>
        <v>0</v>
      </c>
      <c r="S18" s="31">
        <f t="shared" si="11"/>
        <v>0</v>
      </c>
      <c r="T18" s="31">
        <f t="shared" si="11"/>
        <v>0</v>
      </c>
      <c r="U18" s="33">
        <f>SUM(I18:T18)</f>
        <v>792934020</v>
      </c>
      <c r="V18" s="92">
        <f t="shared" si="8"/>
        <v>51.394745553415667</v>
      </c>
      <c r="W18" s="3">
        <f t="shared" si="6"/>
        <v>792934020</v>
      </c>
    </row>
    <row r="19" spans="1:23" ht="15" customHeight="1" x14ac:dyDescent="0.3">
      <c r="A19" s="88"/>
      <c r="B19" s="88"/>
      <c r="C19" s="88"/>
      <c r="D19" s="48"/>
      <c r="E19" s="49"/>
      <c r="F19" s="50"/>
      <c r="G19" s="51"/>
      <c r="H19" s="51"/>
      <c r="I19" s="52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33">
        <f t="shared" si="10"/>
        <v>0</v>
      </c>
      <c r="V19" s="92"/>
      <c r="W19" s="3">
        <f t="shared" si="6"/>
        <v>0</v>
      </c>
    </row>
    <row r="20" spans="1:23" ht="15" customHeight="1" x14ac:dyDescent="0.3">
      <c r="A20" s="45">
        <v>5</v>
      </c>
      <c r="B20" s="45">
        <v>2</v>
      </c>
      <c r="C20" s="45">
        <v>1</v>
      </c>
      <c r="D20" s="46" t="s">
        <v>14</v>
      </c>
      <c r="E20" s="49"/>
      <c r="F20" s="53" t="s">
        <v>15</v>
      </c>
      <c r="G20" s="31">
        <f>G21</f>
        <v>1542830909</v>
      </c>
      <c r="H20" s="31">
        <f t="shared" ref="H20:T20" si="12">H21</f>
        <v>1086574304</v>
      </c>
      <c r="I20" s="31">
        <f t="shared" si="12"/>
        <v>81423540</v>
      </c>
      <c r="J20" s="31">
        <f t="shared" si="12"/>
        <v>0</v>
      </c>
      <c r="K20" s="31">
        <f t="shared" si="12"/>
        <v>181010160</v>
      </c>
      <c r="L20" s="31">
        <f t="shared" si="12"/>
        <v>90219600</v>
      </c>
      <c r="M20" s="31">
        <f t="shared" si="12"/>
        <v>0</v>
      </c>
      <c r="N20" s="31">
        <f t="shared" si="12"/>
        <v>173968560</v>
      </c>
      <c r="O20" s="31">
        <f t="shared" si="12"/>
        <v>90612900</v>
      </c>
      <c r="P20" s="31">
        <f t="shared" si="12"/>
        <v>89706600</v>
      </c>
      <c r="Q20" s="31">
        <f t="shared" si="12"/>
        <v>85992660</v>
      </c>
      <c r="R20" s="31">
        <f t="shared" si="12"/>
        <v>0</v>
      </c>
      <c r="S20" s="31">
        <f t="shared" si="12"/>
        <v>0</v>
      </c>
      <c r="T20" s="31">
        <f t="shared" si="12"/>
        <v>0</v>
      </c>
      <c r="U20" s="33">
        <f>SUM(I20:T20)</f>
        <v>792934020</v>
      </c>
      <c r="V20" s="92">
        <f t="shared" si="8"/>
        <v>51.394745553415667</v>
      </c>
      <c r="W20" s="3">
        <f t="shared" si="6"/>
        <v>792934020</v>
      </c>
    </row>
    <row r="21" spans="1:23" ht="15" customHeight="1" x14ac:dyDescent="0.3">
      <c r="A21" s="88">
        <v>5</v>
      </c>
      <c r="B21" s="88">
        <v>2</v>
      </c>
      <c r="C21" s="88">
        <v>1</v>
      </c>
      <c r="D21" s="48" t="s">
        <v>14</v>
      </c>
      <c r="E21" s="49" t="s">
        <v>11</v>
      </c>
      <c r="F21" s="50" t="s">
        <v>22</v>
      </c>
      <c r="G21" s="51">
        <v>1542830909</v>
      </c>
      <c r="H21" s="51">
        <v>1086574304</v>
      </c>
      <c r="I21" s="52">
        <v>81423540</v>
      </c>
      <c r="J21" s="51"/>
      <c r="K21" s="51">
        <v>181010160</v>
      </c>
      <c r="L21" s="51">
        <v>90219600</v>
      </c>
      <c r="M21" s="51"/>
      <c r="N21" s="51">
        <f>82982880+68400+95760+90821520</f>
        <v>173968560</v>
      </c>
      <c r="O21" s="51">
        <v>90612900</v>
      </c>
      <c r="P21" s="51">
        <v>89706600</v>
      </c>
      <c r="Q21" s="51">
        <v>85992660</v>
      </c>
      <c r="R21" s="51"/>
      <c r="S21" s="51"/>
      <c r="T21" s="76"/>
      <c r="U21" s="33">
        <f>SUM(I21:T21)</f>
        <v>792934020</v>
      </c>
      <c r="V21" s="92">
        <f t="shared" si="8"/>
        <v>51.394745553415667</v>
      </c>
      <c r="W21" s="3">
        <f t="shared" si="6"/>
        <v>792934020</v>
      </c>
    </row>
    <row r="22" spans="1:23" ht="15" customHeight="1" x14ac:dyDescent="0.3">
      <c r="A22" s="88"/>
      <c r="B22" s="88"/>
      <c r="C22" s="88"/>
      <c r="D22" s="48"/>
      <c r="E22" s="49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33">
        <f t="shared" si="10"/>
        <v>0</v>
      </c>
      <c r="V22" s="92"/>
      <c r="W22" s="3">
        <f t="shared" si="6"/>
        <v>0</v>
      </c>
    </row>
    <row r="23" spans="1:23" ht="15" customHeight="1" x14ac:dyDescent="0.3">
      <c r="A23" s="45">
        <v>5</v>
      </c>
      <c r="B23" s="45">
        <v>2</v>
      </c>
      <c r="C23" s="45">
        <v>2</v>
      </c>
      <c r="D23" s="45"/>
      <c r="E23" s="47"/>
      <c r="F23" s="54" t="s">
        <v>8</v>
      </c>
      <c r="G23" s="31">
        <f>G24+G37+G42+G56+G60+G66+G69+G72+G78+G83+G86+G89+G48+G51+G63</f>
        <v>891803939</v>
      </c>
      <c r="H23" s="31">
        <f>H24+H37+H42+H56+H60+H66+H69+H72+H78+H83+H86+H89+H63+H48+H51</f>
        <v>900719253</v>
      </c>
      <c r="I23" s="31">
        <f t="shared" ref="I23:T23" si="13">I24+I37+I42+I56+I60+I66+I69+I72+I78+I83+I86+I89+I48+I51+I63</f>
        <v>3079500</v>
      </c>
      <c r="J23" s="31">
        <f t="shared" si="13"/>
        <v>5258200</v>
      </c>
      <c r="K23" s="31">
        <f t="shared" si="13"/>
        <v>28093300</v>
      </c>
      <c r="L23" s="31">
        <f t="shared" si="13"/>
        <v>2679600</v>
      </c>
      <c r="M23" s="31">
        <f t="shared" si="13"/>
        <v>1331400</v>
      </c>
      <c r="N23" s="31">
        <f t="shared" si="13"/>
        <v>11554650</v>
      </c>
      <c r="O23" s="31">
        <f>O24+O37+O42+O56+O60+O66+O69+O72+O78+O83+O86+O89+O48+O51+O63</f>
        <v>101235900</v>
      </c>
      <c r="P23" s="31">
        <f t="shared" si="13"/>
        <v>3328000</v>
      </c>
      <c r="Q23" s="31">
        <f t="shared" si="13"/>
        <v>10804400</v>
      </c>
      <c r="R23" s="31">
        <f t="shared" si="13"/>
        <v>224009700</v>
      </c>
      <c r="S23" s="31">
        <f t="shared" si="13"/>
        <v>0</v>
      </c>
      <c r="T23" s="31">
        <f t="shared" si="13"/>
        <v>0</v>
      </c>
      <c r="U23" s="31">
        <f>U24+U37+U42+U56+U60+U66+U69+U72+U78+U83+U86+U89</f>
        <v>388509050</v>
      </c>
      <c r="V23" s="92">
        <f t="shared" si="8"/>
        <v>43.564401659365174</v>
      </c>
      <c r="W23" s="3">
        <f t="shared" si="6"/>
        <v>391374650</v>
      </c>
    </row>
    <row r="24" spans="1:23" ht="15" customHeight="1" x14ac:dyDescent="0.3">
      <c r="A24" s="45">
        <v>5</v>
      </c>
      <c r="B24" s="45">
        <v>2</v>
      </c>
      <c r="C24" s="45">
        <v>2</v>
      </c>
      <c r="D24" s="46" t="s">
        <v>11</v>
      </c>
      <c r="E24" s="55"/>
      <c r="F24" s="53" t="s">
        <v>23</v>
      </c>
      <c r="G24" s="31">
        <f>G25+G26+G27+G28+G29+G32+G33+G35+G30+G31+G34</f>
        <v>361262027</v>
      </c>
      <c r="H24" s="31">
        <f t="shared" ref="H24:T24" si="14">H25+H26+H27+H28+H29+H32+H33+H35+H30+H31+H34</f>
        <v>344162027</v>
      </c>
      <c r="I24" s="31">
        <f t="shared" si="14"/>
        <v>0</v>
      </c>
      <c r="J24" s="31">
        <f t="shared" si="14"/>
        <v>0</v>
      </c>
      <c r="K24" s="31">
        <f t="shared" si="14"/>
        <v>5800000</v>
      </c>
      <c r="L24" s="31">
        <f t="shared" si="14"/>
        <v>475000</v>
      </c>
      <c r="M24" s="31">
        <f t="shared" si="14"/>
        <v>310000</v>
      </c>
      <c r="N24" s="31">
        <f t="shared" si="14"/>
        <v>10443750</v>
      </c>
      <c r="O24" s="31">
        <f>O25+O26+O27+O28+O29+O32+O33+O35+O30+O31+O34</f>
        <v>29964400</v>
      </c>
      <c r="P24" s="31">
        <f t="shared" si="14"/>
        <v>1220000</v>
      </c>
      <c r="Q24" s="31">
        <f t="shared" si="14"/>
        <v>580000</v>
      </c>
      <c r="R24" s="31">
        <f t="shared" si="14"/>
        <v>221737300</v>
      </c>
      <c r="S24" s="31">
        <f t="shared" si="14"/>
        <v>0</v>
      </c>
      <c r="T24" s="31">
        <f t="shared" si="14"/>
        <v>0</v>
      </c>
      <c r="U24" s="33">
        <f>SUM(I24:T24)</f>
        <v>270530450</v>
      </c>
      <c r="V24" s="92">
        <f t="shared" si="8"/>
        <v>74.884828678658778</v>
      </c>
      <c r="W24" s="3">
        <f t="shared" si="6"/>
        <v>270530450</v>
      </c>
    </row>
    <row r="25" spans="1:23" ht="15" customHeight="1" x14ac:dyDescent="0.3">
      <c r="A25" s="88">
        <v>5</v>
      </c>
      <c r="B25" s="88">
        <v>2</v>
      </c>
      <c r="C25" s="88">
        <v>2</v>
      </c>
      <c r="D25" s="48" t="s">
        <v>11</v>
      </c>
      <c r="E25" s="49" t="s">
        <v>11</v>
      </c>
      <c r="F25" s="50" t="s">
        <v>24</v>
      </c>
      <c r="G25" s="51">
        <v>34034300</v>
      </c>
      <c r="H25" s="51">
        <v>34034300</v>
      </c>
      <c r="I25" s="51"/>
      <c r="J25" s="51"/>
      <c r="K25" s="51"/>
      <c r="L25" s="51"/>
      <c r="M25" s="51"/>
      <c r="N25" s="51"/>
      <c r="O25" s="51">
        <v>29654400</v>
      </c>
      <c r="P25" s="51"/>
      <c r="Q25" s="51"/>
      <c r="R25" s="51"/>
      <c r="S25" s="51"/>
      <c r="T25" s="51"/>
      <c r="U25" s="33">
        <f t="shared" ref="U25:U41" si="15">SUM(I25:T25)</f>
        <v>29654400</v>
      </c>
      <c r="V25" s="92">
        <f t="shared" si="8"/>
        <v>87.130923803339584</v>
      </c>
      <c r="W25" s="3">
        <f t="shared" si="6"/>
        <v>29654400</v>
      </c>
    </row>
    <row r="26" spans="1:23" ht="25.5" customHeight="1" x14ac:dyDescent="0.3">
      <c r="A26" s="88">
        <v>5</v>
      </c>
      <c r="B26" s="88">
        <v>2</v>
      </c>
      <c r="C26" s="88">
        <v>2</v>
      </c>
      <c r="D26" s="48" t="s">
        <v>11</v>
      </c>
      <c r="E26" s="49" t="s">
        <v>19</v>
      </c>
      <c r="F26" s="50" t="s">
        <v>66</v>
      </c>
      <c r="G26" s="51">
        <v>1000000</v>
      </c>
      <c r="H26" s="51">
        <v>1000000</v>
      </c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33">
        <f t="shared" si="15"/>
        <v>0</v>
      </c>
      <c r="V26" s="92">
        <f t="shared" si="8"/>
        <v>0</v>
      </c>
      <c r="W26" s="3">
        <f t="shared" si="6"/>
        <v>0</v>
      </c>
    </row>
    <row r="27" spans="1:23" ht="25.5" customHeight="1" x14ac:dyDescent="0.3">
      <c r="A27" s="88">
        <v>5</v>
      </c>
      <c r="B27" s="88">
        <v>2</v>
      </c>
      <c r="C27" s="88">
        <v>2</v>
      </c>
      <c r="D27" s="48" t="s">
        <v>11</v>
      </c>
      <c r="E27" s="49" t="s">
        <v>17</v>
      </c>
      <c r="F27" s="50" t="s">
        <v>25</v>
      </c>
      <c r="G27" s="51">
        <v>1050000</v>
      </c>
      <c r="H27" s="51">
        <v>1050000</v>
      </c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33">
        <f t="shared" si="15"/>
        <v>0</v>
      </c>
      <c r="V27" s="92">
        <f t="shared" si="8"/>
        <v>0</v>
      </c>
      <c r="W27" s="3">
        <f t="shared" si="6"/>
        <v>0</v>
      </c>
    </row>
    <row r="28" spans="1:23" ht="25.5" customHeight="1" x14ac:dyDescent="0.3">
      <c r="A28" s="88">
        <v>5</v>
      </c>
      <c r="B28" s="88">
        <v>2</v>
      </c>
      <c r="C28" s="88">
        <v>2</v>
      </c>
      <c r="D28" s="48" t="s">
        <v>11</v>
      </c>
      <c r="E28" s="49" t="s">
        <v>12</v>
      </c>
      <c r="F28" s="50" t="s">
        <v>26</v>
      </c>
      <c r="G28" s="51">
        <v>21190000</v>
      </c>
      <c r="H28" s="51">
        <v>21190000</v>
      </c>
      <c r="I28" s="51"/>
      <c r="J28" s="51"/>
      <c r="K28" s="51"/>
      <c r="L28" s="51"/>
      <c r="M28" s="51"/>
      <c r="N28" s="51">
        <v>10263750</v>
      </c>
      <c r="O28" s="51"/>
      <c r="P28" s="51"/>
      <c r="Q28" s="51"/>
      <c r="R28" s="51"/>
      <c r="S28" s="51"/>
      <c r="T28" s="51"/>
      <c r="U28" s="33">
        <f t="shared" si="15"/>
        <v>10263750</v>
      </c>
      <c r="V28" s="92">
        <f t="shared" si="8"/>
        <v>48.43676262387919</v>
      </c>
      <c r="W28" s="3"/>
    </row>
    <row r="29" spans="1:23" ht="25.5" customHeight="1" x14ac:dyDescent="0.3">
      <c r="A29" s="88">
        <v>5</v>
      </c>
      <c r="B29" s="88">
        <v>2</v>
      </c>
      <c r="C29" s="88">
        <v>2</v>
      </c>
      <c r="D29" s="48" t="s">
        <v>11</v>
      </c>
      <c r="E29" s="49" t="s">
        <v>21</v>
      </c>
      <c r="F29" s="50" t="s">
        <v>114</v>
      </c>
      <c r="G29" s="51">
        <v>2320000</v>
      </c>
      <c r="H29" s="51">
        <v>2320000</v>
      </c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33">
        <f t="shared" si="15"/>
        <v>0</v>
      </c>
      <c r="V29" s="92">
        <f t="shared" si="8"/>
        <v>0</v>
      </c>
      <c r="W29" s="3"/>
    </row>
    <row r="30" spans="1:23" ht="13.5" customHeight="1" x14ac:dyDescent="0.3">
      <c r="A30" s="88">
        <v>5</v>
      </c>
      <c r="B30" s="88">
        <v>2</v>
      </c>
      <c r="C30" s="88">
        <v>2</v>
      </c>
      <c r="D30" s="48" t="s">
        <v>11</v>
      </c>
      <c r="E30" s="49" t="s">
        <v>14</v>
      </c>
      <c r="F30" s="50" t="s">
        <v>91</v>
      </c>
      <c r="G30" s="51">
        <v>900000</v>
      </c>
      <c r="H30" s="51">
        <v>900000</v>
      </c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33">
        <f t="shared" si="15"/>
        <v>0</v>
      </c>
      <c r="V30" s="92">
        <f t="shared" si="8"/>
        <v>0</v>
      </c>
      <c r="W30" s="3"/>
    </row>
    <row r="31" spans="1:23" ht="13.5" customHeight="1" x14ac:dyDescent="0.3">
      <c r="A31" s="88">
        <v>5</v>
      </c>
      <c r="B31" s="88">
        <v>2</v>
      </c>
      <c r="C31" s="88">
        <v>2</v>
      </c>
      <c r="D31" s="48" t="s">
        <v>11</v>
      </c>
      <c r="E31" s="49">
        <v>10</v>
      </c>
      <c r="F31" s="50" t="s">
        <v>98</v>
      </c>
      <c r="G31" s="51">
        <v>27420000</v>
      </c>
      <c r="H31" s="51">
        <v>10320000</v>
      </c>
      <c r="I31" s="51"/>
      <c r="J31" s="51"/>
      <c r="K31" s="51">
        <v>200000</v>
      </c>
      <c r="L31" s="51">
        <v>475000</v>
      </c>
      <c r="M31" s="51">
        <v>310000</v>
      </c>
      <c r="N31" s="51">
        <v>180000</v>
      </c>
      <c r="O31" s="51">
        <v>260000</v>
      </c>
      <c r="P31" s="51">
        <v>300000</v>
      </c>
      <c r="Q31" s="51">
        <v>580000</v>
      </c>
      <c r="R31" s="51">
        <v>722000</v>
      </c>
      <c r="S31" s="51"/>
      <c r="T31" s="51"/>
      <c r="U31" s="33">
        <f t="shared" si="15"/>
        <v>3027000</v>
      </c>
      <c r="V31" s="92">
        <f t="shared" si="8"/>
        <v>11.039387308533916</v>
      </c>
      <c r="W31" s="3"/>
    </row>
    <row r="32" spans="1:23" ht="13.5" customHeight="1" x14ac:dyDescent="0.3">
      <c r="A32" s="88">
        <v>5</v>
      </c>
      <c r="B32" s="88">
        <v>2</v>
      </c>
      <c r="C32" s="88">
        <v>2</v>
      </c>
      <c r="D32" s="48" t="s">
        <v>11</v>
      </c>
      <c r="E32" s="49" t="s">
        <v>43</v>
      </c>
      <c r="F32" s="50" t="s">
        <v>42</v>
      </c>
      <c r="G32" s="51">
        <v>263707727</v>
      </c>
      <c r="H32" s="51">
        <v>263707727</v>
      </c>
      <c r="I32" s="51"/>
      <c r="J32" s="51"/>
      <c r="K32" s="51"/>
      <c r="L32" s="51"/>
      <c r="M32" s="51"/>
      <c r="N32" s="51"/>
      <c r="O32" s="51"/>
      <c r="P32" s="51"/>
      <c r="Q32" s="51"/>
      <c r="R32" s="51">
        <v>221015300</v>
      </c>
      <c r="S32" s="51"/>
      <c r="T32" s="76"/>
      <c r="U32" s="33">
        <f t="shared" si="15"/>
        <v>221015300</v>
      </c>
      <c r="V32" s="92">
        <f t="shared" si="8"/>
        <v>83.810703051564346</v>
      </c>
      <c r="W32" s="3">
        <f t="shared" si="6"/>
        <v>221015300</v>
      </c>
    </row>
    <row r="33" spans="1:23" ht="27" customHeight="1" x14ac:dyDescent="0.3">
      <c r="A33" s="88">
        <v>5</v>
      </c>
      <c r="B33" s="88">
        <v>2</v>
      </c>
      <c r="C33" s="88">
        <v>2</v>
      </c>
      <c r="D33" s="48" t="s">
        <v>11</v>
      </c>
      <c r="E33" s="49" t="s">
        <v>41</v>
      </c>
      <c r="F33" s="50" t="s">
        <v>84</v>
      </c>
      <c r="G33" s="51">
        <v>7200000</v>
      </c>
      <c r="H33" s="51">
        <v>7200000</v>
      </c>
      <c r="I33" s="51"/>
      <c r="J33" s="51"/>
      <c r="K33" s="51">
        <v>5400000</v>
      </c>
      <c r="L33" s="51"/>
      <c r="M33" s="51"/>
      <c r="N33" s="51"/>
      <c r="O33" s="51"/>
      <c r="P33" s="51"/>
      <c r="Q33" s="51"/>
      <c r="R33" s="51"/>
      <c r="S33" s="51"/>
      <c r="T33" s="51"/>
      <c r="U33" s="33">
        <f t="shared" si="15"/>
        <v>5400000</v>
      </c>
      <c r="V33" s="92">
        <f t="shared" si="8"/>
        <v>75</v>
      </c>
      <c r="W33" s="3"/>
    </row>
    <row r="34" spans="1:23" ht="16.5" customHeight="1" x14ac:dyDescent="0.3">
      <c r="A34" s="88">
        <v>5</v>
      </c>
      <c r="B34" s="88">
        <v>2</v>
      </c>
      <c r="C34" s="88">
        <v>2</v>
      </c>
      <c r="D34" s="48" t="s">
        <v>11</v>
      </c>
      <c r="E34" s="49">
        <v>13</v>
      </c>
      <c r="F34" s="50" t="s">
        <v>99</v>
      </c>
      <c r="G34" s="51">
        <v>1000000</v>
      </c>
      <c r="H34" s="51">
        <v>1000000</v>
      </c>
      <c r="I34" s="51"/>
      <c r="J34" s="51"/>
      <c r="K34" s="51"/>
      <c r="L34" s="51"/>
      <c r="M34" s="51"/>
      <c r="N34" s="51"/>
      <c r="O34" s="51"/>
      <c r="P34" s="51">
        <v>920000</v>
      </c>
      <c r="Q34" s="51"/>
      <c r="R34" s="51"/>
      <c r="S34" s="51"/>
      <c r="T34" s="51"/>
      <c r="U34" s="33">
        <f t="shared" si="15"/>
        <v>920000</v>
      </c>
      <c r="V34" s="92">
        <f t="shared" si="8"/>
        <v>92</v>
      </c>
      <c r="W34" s="3"/>
    </row>
    <row r="35" spans="1:23" ht="26.25" customHeight="1" x14ac:dyDescent="0.3">
      <c r="A35" s="88">
        <v>5</v>
      </c>
      <c r="B35" s="88">
        <v>2</v>
      </c>
      <c r="C35" s="88">
        <v>2</v>
      </c>
      <c r="D35" s="48" t="s">
        <v>11</v>
      </c>
      <c r="E35" s="49">
        <v>16</v>
      </c>
      <c r="F35" s="50" t="s">
        <v>27</v>
      </c>
      <c r="G35" s="51">
        <v>1440000</v>
      </c>
      <c r="H35" s="51">
        <v>1440000</v>
      </c>
      <c r="I35" s="51"/>
      <c r="J35" s="51"/>
      <c r="K35" s="51">
        <v>200000</v>
      </c>
      <c r="L35" s="51"/>
      <c r="M35" s="51"/>
      <c r="N35" s="51"/>
      <c r="O35" s="51">
        <v>50000</v>
      </c>
      <c r="P35" s="51"/>
      <c r="Q35" s="51"/>
      <c r="R35" s="51"/>
      <c r="S35" s="51"/>
      <c r="T35" s="51"/>
      <c r="U35" s="33">
        <f t="shared" si="15"/>
        <v>250000</v>
      </c>
      <c r="V35" s="92">
        <f t="shared" si="8"/>
        <v>17.361111111111111</v>
      </c>
      <c r="W35" s="3">
        <f t="shared" si="6"/>
        <v>250000</v>
      </c>
    </row>
    <row r="36" spans="1:23" ht="15" customHeight="1" x14ac:dyDescent="0.3">
      <c r="A36" s="88"/>
      <c r="B36" s="88"/>
      <c r="C36" s="88"/>
      <c r="D36" s="48"/>
      <c r="E36" s="49"/>
      <c r="F36" s="50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33">
        <f t="shared" si="15"/>
        <v>0</v>
      </c>
      <c r="V36" s="92"/>
      <c r="W36" s="3">
        <f t="shared" si="6"/>
        <v>0</v>
      </c>
    </row>
    <row r="37" spans="1:23" ht="15" customHeight="1" x14ac:dyDescent="0.3">
      <c r="A37" s="45">
        <v>5</v>
      </c>
      <c r="B37" s="45">
        <v>2</v>
      </c>
      <c r="C37" s="45">
        <v>2</v>
      </c>
      <c r="D37" s="46" t="s">
        <v>18</v>
      </c>
      <c r="E37" s="49"/>
      <c r="F37" s="53" t="s">
        <v>28</v>
      </c>
      <c r="G37" s="31">
        <f>G39+G40+G38</f>
        <v>117520000</v>
      </c>
      <c r="H37" s="31">
        <f t="shared" ref="H37" si="16">H39+H40+H38</f>
        <v>67520000</v>
      </c>
      <c r="I37" s="31">
        <f>I39+I40+I38</f>
        <v>672000</v>
      </c>
      <c r="J37" s="31">
        <f t="shared" ref="J37:T37" si="17">J39+J40+J38</f>
        <v>311000</v>
      </c>
      <c r="K37" s="31">
        <f t="shared" si="17"/>
        <v>399000</v>
      </c>
      <c r="L37" s="31">
        <f t="shared" si="17"/>
        <v>133000</v>
      </c>
      <c r="M37" s="31">
        <f t="shared" si="17"/>
        <v>254000</v>
      </c>
      <c r="N37" s="31">
        <f t="shared" si="17"/>
        <v>323000</v>
      </c>
      <c r="O37" s="31">
        <f t="shared" si="17"/>
        <v>665000</v>
      </c>
      <c r="P37" s="31">
        <f t="shared" si="17"/>
        <v>380000</v>
      </c>
      <c r="Q37" s="31">
        <f t="shared" si="17"/>
        <v>361000</v>
      </c>
      <c r="R37" s="31">
        <f t="shared" si="17"/>
        <v>399000</v>
      </c>
      <c r="S37" s="31">
        <f t="shared" si="17"/>
        <v>0</v>
      </c>
      <c r="T37" s="31">
        <f t="shared" si="17"/>
        <v>0</v>
      </c>
      <c r="U37" s="33">
        <f>SUM(I37:T37)</f>
        <v>3897000</v>
      </c>
      <c r="V37" s="92">
        <f t="shared" si="8"/>
        <v>3.3160313138189244</v>
      </c>
      <c r="W37" s="3">
        <f t="shared" si="6"/>
        <v>3897000</v>
      </c>
    </row>
    <row r="38" spans="1:23" ht="15" customHeight="1" x14ac:dyDescent="0.3">
      <c r="A38" s="45">
        <v>5</v>
      </c>
      <c r="B38" s="45">
        <v>2</v>
      </c>
      <c r="C38" s="45">
        <v>2</v>
      </c>
      <c r="D38" s="46" t="s">
        <v>18</v>
      </c>
      <c r="E38" s="49" t="s">
        <v>17</v>
      </c>
      <c r="F38" s="50" t="s">
        <v>29</v>
      </c>
      <c r="G38" s="51">
        <v>100000000</v>
      </c>
      <c r="H38" s="31">
        <v>50000000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3">
        <f t="shared" si="15"/>
        <v>0</v>
      </c>
      <c r="V38" s="92">
        <f t="shared" si="8"/>
        <v>0</v>
      </c>
      <c r="W38" s="3"/>
    </row>
    <row r="39" spans="1:23" ht="15" customHeight="1" x14ac:dyDescent="0.3">
      <c r="A39" s="88"/>
      <c r="B39" s="88"/>
      <c r="C39" s="88"/>
      <c r="D39" s="48"/>
      <c r="E39" s="49" t="s">
        <v>17</v>
      </c>
      <c r="F39" s="50" t="s">
        <v>16</v>
      </c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76"/>
      <c r="U39" s="33">
        <f t="shared" si="15"/>
        <v>0</v>
      </c>
      <c r="V39" s="92"/>
      <c r="W39" s="3">
        <f t="shared" si="6"/>
        <v>0</v>
      </c>
    </row>
    <row r="40" spans="1:23" ht="15" customHeight="1" x14ac:dyDescent="0.3">
      <c r="A40" s="88">
        <v>5</v>
      </c>
      <c r="B40" s="88">
        <v>2</v>
      </c>
      <c r="C40" s="88">
        <v>2</v>
      </c>
      <c r="D40" s="48" t="s">
        <v>18</v>
      </c>
      <c r="E40" s="49" t="s">
        <v>13</v>
      </c>
      <c r="F40" s="50" t="s">
        <v>38</v>
      </c>
      <c r="G40" s="51">
        <v>17520000</v>
      </c>
      <c r="H40" s="51">
        <v>17520000</v>
      </c>
      <c r="I40" s="51">
        <v>672000</v>
      </c>
      <c r="J40" s="51">
        <v>311000</v>
      </c>
      <c r="K40" s="51">
        <v>399000</v>
      </c>
      <c r="L40" s="51">
        <v>133000</v>
      </c>
      <c r="M40" s="51">
        <v>254000</v>
      </c>
      <c r="N40" s="51">
        <v>323000</v>
      </c>
      <c r="O40" s="51">
        <v>665000</v>
      </c>
      <c r="P40" s="51">
        <v>380000</v>
      </c>
      <c r="Q40" s="51">
        <v>361000</v>
      </c>
      <c r="R40" s="51">
        <v>399000</v>
      </c>
      <c r="S40" s="51"/>
      <c r="T40" s="51"/>
      <c r="U40" s="33">
        <f>SUM(I40:T40)</f>
        <v>3897000</v>
      </c>
      <c r="V40" s="92">
        <f t="shared" si="8"/>
        <v>22.243150684931507</v>
      </c>
      <c r="W40" s="3">
        <f t="shared" si="6"/>
        <v>3897000</v>
      </c>
    </row>
    <row r="41" spans="1:23" ht="15" customHeight="1" x14ac:dyDescent="0.3">
      <c r="A41" s="88"/>
      <c r="B41" s="88"/>
      <c r="C41" s="88"/>
      <c r="D41" s="48"/>
      <c r="E41" s="49"/>
      <c r="F41" s="50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33">
        <f t="shared" si="15"/>
        <v>0</v>
      </c>
      <c r="V41" s="92"/>
      <c r="W41" s="3">
        <f t="shared" si="6"/>
        <v>0</v>
      </c>
    </row>
    <row r="42" spans="1:23" ht="15" customHeight="1" x14ac:dyDescent="0.3">
      <c r="A42" s="45">
        <v>5</v>
      </c>
      <c r="B42" s="45">
        <v>2</v>
      </c>
      <c r="C42" s="45">
        <v>2</v>
      </c>
      <c r="D42" s="46" t="s">
        <v>19</v>
      </c>
      <c r="E42" s="55"/>
      <c r="F42" s="53" t="s">
        <v>30</v>
      </c>
      <c r="G42" s="31">
        <f>G43+G44+G45+G46</f>
        <v>56420000</v>
      </c>
      <c r="H42" s="31">
        <f t="shared" ref="H42:T42" si="18">H43+H44+H45+H46</f>
        <v>26420000</v>
      </c>
      <c r="I42" s="31">
        <f>I43+I44+I45+I46</f>
        <v>745000</v>
      </c>
      <c r="J42" s="31">
        <f t="shared" si="18"/>
        <v>713000</v>
      </c>
      <c r="K42" s="31">
        <f t="shared" si="18"/>
        <v>713000</v>
      </c>
      <c r="L42" s="31">
        <f t="shared" si="18"/>
        <v>712400</v>
      </c>
      <c r="M42" s="31">
        <f t="shared" si="18"/>
        <v>712400</v>
      </c>
      <c r="N42" s="31">
        <f t="shared" si="18"/>
        <v>712400</v>
      </c>
      <c r="O42" s="31">
        <f>O43+O44+O45+O46</f>
        <v>2112400</v>
      </c>
      <c r="P42" s="31">
        <f t="shared" si="18"/>
        <v>712400</v>
      </c>
      <c r="Q42" s="31">
        <f t="shared" si="18"/>
        <v>2438400</v>
      </c>
      <c r="R42" s="31">
        <f t="shared" si="18"/>
        <v>712400</v>
      </c>
      <c r="S42" s="31">
        <f t="shared" si="18"/>
        <v>0</v>
      </c>
      <c r="T42" s="31">
        <f t="shared" si="18"/>
        <v>0</v>
      </c>
      <c r="U42" s="31">
        <f t="shared" ref="U42" si="19">U43+U44+U45</f>
        <v>10283800</v>
      </c>
      <c r="V42" s="92">
        <f t="shared" si="8"/>
        <v>18.227224388514713</v>
      </c>
      <c r="W42" s="3">
        <f t="shared" si="6"/>
        <v>10283800</v>
      </c>
    </row>
    <row r="43" spans="1:23" ht="15" customHeight="1" x14ac:dyDescent="0.3">
      <c r="A43" s="88">
        <v>5</v>
      </c>
      <c r="B43" s="88">
        <v>2</v>
      </c>
      <c r="C43" s="88">
        <v>2</v>
      </c>
      <c r="D43" s="48" t="s">
        <v>19</v>
      </c>
      <c r="E43" s="49" t="s">
        <v>13</v>
      </c>
      <c r="F43" s="50" t="s">
        <v>31</v>
      </c>
      <c r="G43" s="51">
        <v>12000000</v>
      </c>
      <c r="H43" s="51">
        <v>12000000</v>
      </c>
      <c r="I43" s="51">
        <v>741500</v>
      </c>
      <c r="J43" s="51">
        <v>709500</v>
      </c>
      <c r="K43" s="51">
        <v>709500</v>
      </c>
      <c r="L43" s="51">
        <v>709500</v>
      </c>
      <c r="M43" s="51">
        <v>709500</v>
      </c>
      <c r="N43" s="51">
        <v>709500</v>
      </c>
      <c r="O43" s="51">
        <v>709500</v>
      </c>
      <c r="P43" s="51">
        <v>709500</v>
      </c>
      <c r="Q43" s="51">
        <v>709500</v>
      </c>
      <c r="R43" s="51">
        <v>709500</v>
      </c>
      <c r="S43" s="51"/>
      <c r="T43" s="51"/>
      <c r="U43" s="33">
        <f>SUM(I43:T43)</f>
        <v>7127000</v>
      </c>
      <c r="V43" s="92">
        <f t="shared" si="8"/>
        <v>59.391666666666666</v>
      </c>
      <c r="W43" s="3">
        <f t="shared" si="6"/>
        <v>7127000</v>
      </c>
    </row>
    <row r="44" spans="1:23" ht="15" customHeight="1" x14ac:dyDescent="0.3">
      <c r="A44" s="88">
        <v>5</v>
      </c>
      <c r="B44" s="88">
        <v>2</v>
      </c>
      <c r="C44" s="88">
        <v>2</v>
      </c>
      <c r="D44" s="48" t="s">
        <v>19</v>
      </c>
      <c r="E44" s="49" t="s">
        <v>20</v>
      </c>
      <c r="F44" s="50" t="s">
        <v>32</v>
      </c>
      <c r="G44" s="51">
        <v>820000</v>
      </c>
      <c r="H44" s="51">
        <v>820000</v>
      </c>
      <c r="I44" s="51">
        <v>3500</v>
      </c>
      <c r="J44" s="51">
        <v>3500</v>
      </c>
      <c r="K44" s="51">
        <v>3500</v>
      </c>
      <c r="L44" s="51">
        <v>2900</v>
      </c>
      <c r="M44" s="51">
        <v>2900</v>
      </c>
      <c r="N44" s="51">
        <v>2900</v>
      </c>
      <c r="O44" s="51">
        <v>2900</v>
      </c>
      <c r="P44" s="51">
        <v>2900</v>
      </c>
      <c r="Q44" s="51">
        <v>2900</v>
      </c>
      <c r="R44" s="51">
        <v>2900</v>
      </c>
      <c r="S44" s="51"/>
      <c r="T44" s="51"/>
      <c r="U44" s="33">
        <f>SUM(I44:T44)</f>
        <v>30800</v>
      </c>
      <c r="V44" s="92">
        <f t="shared" si="8"/>
        <v>3.7560975609756095</v>
      </c>
      <c r="W44" s="3">
        <f t="shared" si="6"/>
        <v>30800</v>
      </c>
    </row>
    <row r="45" spans="1:23" ht="26.25" customHeight="1" x14ac:dyDescent="0.3">
      <c r="A45" s="88">
        <v>5</v>
      </c>
      <c r="B45" s="88">
        <v>2</v>
      </c>
      <c r="C45" s="88">
        <v>2</v>
      </c>
      <c r="D45" s="48" t="s">
        <v>19</v>
      </c>
      <c r="E45" s="49">
        <v>12</v>
      </c>
      <c r="F45" s="50" t="s">
        <v>92</v>
      </c>
      <c r="G45" s="51">
        <v>13600000</v>
      </c>
      <c r="H45" s="51">
        <v>13600000</v>
      </c>
      <c r="I45" s="51"/>
      <c r="J45" s="51"/>
      <c r="K45" s="51"/>
      <c r="L45" s="51"/>
      <c r="M45" s="51"/>
      <c r="N45" s="51"/>
      <c r="O45" s="51">
        <v>1400000</v>
      </c>
      <c r="P45" s="51"/>
      <c r="Q45" s="51">
        <v>1726000</v>
      </c>
      <c r="R45" s="51"/>
      <c r="S45" s="51"/>
      <c r="T45" s="51"/>
      <c r="U45" s="33">
        <f>SUM(I45:T45)</f>
        <v>3126000</v>
      </c>
      <c r="V45" s="92">
        <f t="shared" si="8"/>
        <v>22.985294117647058</v>
      </c>
      <c r="W45" s="3"/>
    </row>
    <row r="46" spans="1:23" ht="16.5" customHeight="1" x14ac:dyDescent="0.3">
      <c r="A46" s="88">
        <v>5</v>
      </c>
      <c r="B46" s="88">
        <v>2</v>
      </c>
      <c r="C46" s="88">
        <v>2</v>
      </c>
      <c r="D46" s="48" t="s">
        <v>19</v>
      </c>
      <c r="E46" s="49">
        <v>13</v>
      </c>
      <c r="F46" s="50" t="s">
        <v>100</v>
      </c>
      <c r="G46" s="51">
        <v>30000000</v>
      </c>
      <c r="H46" s="51">
        <v>0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33">
        <f>SUM(I46:T46)</f>
        <v>0</v>
      </c>
      <c r="V46" s="92">
        <f t="shared" si="8"/>
        <v>0</v>
      </c>
      <c r="W46" s="3"/>
    </row>
    <row r="47" spans="1:23" ht="15" customHeight="1" x14ac:dyDescent="0.3">
      <c r="A47" s="88"/>
      <c r="B47" s="88"/>
      <c r="C47" s="88"/>
      <c r="D47" s="48"/>
      <c r="E47" s="49"/>
      <c r="F47" s="50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33">
        <f t="shared" ref="U47:U101" si="20">SUM(I47:T47)</f>
        <v>0</v>
      </c>
      <c r="V47" s="92"/>
      <c r="W47" s="3"/>
    </row>
    <row r="48" spans="1:23" ht="26.25" customHeight="1" x14ac:dyDescent="0.3">
      <c r="A48" s="45">
        <v>5</v>
      </c>
      <c r="B48" s="45">
        <v>2</v>
      </c>
      <c r="C48" s="45">
        <v>2</v>
      </c>
      <c r="D48" s="46" t="s">
        <v>17</v>
      </c>
      <c r="E48" s="55"/>
      <c r="F48" s="53" t="s">
        <v>101</v>
      </c>
      <c r="G48" s="31">
        <f>G49</f>
        <v>6000000</v>
      </c>
      <c r="H48" s="31">
        <f>H49</f>
        <v>6000000</v>
      </c>
      <c r="I48" s="31">
        <f>I49</f>
        <v>0</v>
      </c>
      <c r="J48" s="31">
        <f t="shared" ref="J48:T48" si="21">J49</f>
        <v>0</v>
      </c>
      <c r="K48" s="31">
        <f t="shared" si="21"/>
        <v>0</v>
      </c>
      <c r="L48" s="31">
        <f t="shared" si="21"/>
        <v>0</v>
      </c>
      <c r="M48" s="31">
        <f t="shared" si="21"/>
        <v>0</v>
      </c>
      <c r="N48" s="31">
        <f t="shared" si="21"/>
        <v>0</v>
      </c>
      <c r="O48" s="31">
        <f t="shared" si="21"/>
        <v>0</v>
      </c>
      <c r="P48" s="31">
        <f t="shared" si="21"/>
        <v>0</v>
      </c>
      <c r="Q48" s="31">
        <f t="shared" si="21"/>
        <v>0</v>
      </c>
      <c r="R48" s="31">
        <f t="shared" si="21"/>
        <v>0</v>
      </c>
      <c r="S48" s="31">
        <f t="shared" si="21"/>
        <v>0</v>
      </c>
      <c r="T48" s="31">
        <f t="shared" si="21"/>
        <v>0</v>
      </c>
      <c r="U48" s="33">
        <f t="shared" si="20"/>
        <v>0</v>
      </c>
      <c r="V48" s="92">
        <f t="shared" si="8"/>
        <v>0</v>
      </c>
      <c r="W48" s="3"/>
    </row>
    <row r="49" spans="1:23" ht="26.25" customHeight="1" x14ac:dyDescent="0.3">
      <c r="A49" s="88">
        <v>5</v>
      </c>
      <c r="B49" s="88">
        <v>2</v>
      </c>
      <c r="C49" s="88">
        <v>2</v>
      </c>
      <c r="D49" s="48" t="s">
        <v>17</v>
      </c>
      <c r="E49" s="49" t="s">
        <v>18</v>
      </c>
      <c r="F49" s="50" t="s">
        <v>102</v>
      </c>
      <c r="G49" s="51">
        <v>6000000</v>
      </c>
      <c r="H49" s="51">
        <v>6000000</v>
      </c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33">
        <f t="shared" si="20"/>
        <v>0</v>
      </c>
      <c r="V49" s="92">
        <f t="shared" si="8"/>
        <v>0</v>
      </c>
      <c r="W49" s="3"/>
    </row>
    <row r="50" spans="1:23" ht="12.75" customHeight="1" x14ac:dyDescent="0.3">
      <c r="A50" s="88"/>
      <c r="B50" s="88"/>
      <c r="C50" s="88"/>
      <c r="D50" s="48"/>
      <c r="E50" s="49"/>
      <c r="F50" s="50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33">
        <f t="shared" si="20"/>
        <v>0</v>
      </c>
      <c r="V50" s="92"/>
      <c r="W50" s="3"/>
    </row>
    <row r="51" spans="1:23" ht="26.25" customHeight="1" x14ac:dyDescent="0.3">
      <c r="A51" s="45">
        <v>5</v>
      </c>
      <c r="B51" s="45">
        <v>2</v>
      </c>
      <c r="C51" s="45">
        <v>2</v>
      </c>
      <c r="D51" s="46" t="s">
        <v>12</v>
      </c>
      <c r="E51" s="55"/>
      <c r="F51" s="53" t="s">
        <v>103</v>
      </c>
      <c r="G51" s="31">
        <f>G52+G53+G54</f>
        <v>20600000</v>
      </c>
      <c r="H51" s="31">
        <f t="shared" ref="H51:T51" si="22">H52+H53+H54</f>
        <v>20600000</v>
      </c>
      <c r="I51" s="31">
        <f t="shared" si="22"/>
        <v>0</v>
      </c>
      <c r="J51" s="31">
        <f t="shared" si="22"/>
        <v>0</v>
      </c>
      <c r="K51" s="31">
        <f t="shared" si="22"/>
        <v>0</v>
      </c>
      <c r="L51" s="31">
        <f t="shared" si="22"/>
        <v>1214000</v>
      </c>
      <c r="M51" s="31">
        <f t="shared" si="22"/>
        <v>0</v>
      </c>
      <c r="N51" s="31">
        <f t="shared" si="22"/>
        <v>0</v>
      </c>
      <c r="O51" s="31">
        <f t="shared" si="22"/>
        <v>0</v>
      </c>
      <c r="P51" s="31">
        <f t="shared" si="22"/>
        <v>697600</v>
      </c>
      <c r="Q51" s="31">
        <f t="shared" si="22"/>
        <v>561000</v>
      </c>
      <c r="R51" s="31">
        <f t="shared" si="22"/>
        <v>393000</v>
      </c>
      <c r="S51" s="31">
        <f t="shared" si="22"/>
        <v>0</v>
      </c>
      <c r="T51" s="31">
        <f t="shared" si="22"/>
        <v>0</v>
      </c>
      <c r="U51" s="33">
        <f t="shared" si="20"/>
        <v>2865600</v>
      </c>
      <c r="V51" s="92">
        <f t="shared" si="8"/>
        <v>13.910679611650487</v>
      </c>
      <c r="W51" s="3"/>
    </row>
    <row r="52" spans="1:23" ht="17.25" customHeight="1" x14ac:dyDescent="0.3">
      <c r="A52" s="88">
        <v>5</v>
      </c>
      <c r="B52" s="88">
        <v>2</v>
      </c>
      <c r="C52" s="88">
        <v>2</v>
      </c>
      <c r="D52" s="48" t="s">
        <v>12</v>
      </c>
      <c r="E52" s="49" t="s">
        <v>11</v>
      </c>
      <c r="F52" s="50" t="s">
        <v>104</v>
      </c>
      <c r="G52" s="51">
        <v>5200000</v>
      </c>
      <c r="H52" s="51">
        <v>5200000</v>
      </c>
      <c r="I52" s="51"/>
      <c r="J52" s="51"/>
      <c r="K52" s="51"/>
      <c r="L52" s="51">
        <v>1214000</v>
      </c>
      <c r="M52" s="51"/>
      <c r="N52" s="51"/>
      <c r="O52" s="51"/>
      <c r="P52" s="51"/>
      <c r="Q52" s="51">
        <v>561000</v>
      </c>
      <c r="R52" s="51">
        <v>191000</v>
      </c>
      <c r="S52" s="51"/>
      <c r="T52" s="51"/>
      <c r="U52" s="33">
        <f t="shared" si="20"/>
        <v>1966000</v>
      </c>
      <c r="V52" s="92">
        <f t="shared" si="8"/>
        <v>37.807692307692307</v>
      </c>
      <c r="W52" s="3"/>
    </row>
    <row r="53" spans="1:23" ht="15" customHeight="1" x14ac:dyDescent="0.3">
      <c r="A53" s="88">
        <v>5</v>
      </c>
      <c r="B53" s="88">
        <v>2</v>
      </c>
      <c r="C53" s="88">
        <v>2</v>
      </c>
      <c r="D53" s="48" t="s">
        <v>12</v>
      </c>
      <c r="E53" s="49" t="s">
        <v>18</v>
      </c>
      <c r="F53" s="50" t="s">
        <v>105</v>
      </c>
      <c r="G53" s="51">
        <v>10400000</v>
      </c>
      <c r="H53" s="51">
        <v>10400000</v>
      </c>
      <c r="I53" s="51"/>
      <c r="J53" s="51"/>
      <c r="K53" s="51"/>
      <c r="L53" s="51"/>
      <c r="M53" s="51"/>
      <c r="N53" s="51"/>
      <c r="O53" s="51"/>
      <c r="P53" s="51"/>
      <c r="Q53" s="51"/>
      <c r="R53" s="51">
        <v>202000</v>
      </c>
      <c r="S53" s="51"/>
      <c r="T53" s="51"/>
      <c r="U53" s="33">
        <f t="shared" si="20"/>
        <v>202000</v>
      </c>
      <c r="V53" s="92">
        <f t="shared" si="8"/>
        <v>1.9423076923076921</v>
      </c>
      <c r="W53" s="3">
        <f t="shared" si="6"/>
        <v>202000</v>
      </c>
    </row>
    <row r="54" spans="1:23" ht="15" customHeight="1" x14ac:dyDescent="0.3">
      <c r="A54" s="91">
        <v>5</v>
      </c>
      <c r="B54" s="91">
        <v>2</v>
      </c>
      <c r="C54" s="91">
        <v>2</v>
      </c>
      <c r="D54" s="48" t="s">
        <v>12</v>
      </c>
      <c r="E54" s="49" t="s">
        <v>17</v>
      </c>
      <c r="F54" s="50" t="s">
        <v>117</v>
      </c>
      <c r="G54" s="51">
        <v>5000000</v>
      </c>
      <c r="H54" s="51">
        <v>5000000</v>
      </c>
      <c r="I54" s="51"/>
      <c r="J54" s="51"/>
      <c r="K54" s="51"/>
      <c r="L54" s="51"/>
      <c r="M54" s="51"/>
      <c r="N54" s="51"/>
      <c r="O54" s="51"/>
      <c r="P54" s="51">
        <v>697600</v>
      </c>
      <c r="Q54" s="51"/>
      <c r="R54" s="51"/>
      <c r="S54" s="51"/>
      <c r="T54" s="51"/>
      <c r="U54" s="33"/>
      <c r="V54" s="92">
        <f t="shared" si="8"/>
        <v>0</v>
      </c>
      <c r="W54" s="3"/>
    </row>
    <row r="55" spans="1:23" ht="15" customHeight="1" x14ac:dyDescent="0.3">
      <c r="A55" s="88"/>
      <c r="B55" s="88"/>
      <c r="C55" s="88"/>
      <c r="D55" s="48"/>
      <c r="E55" s="49"/>
      <c r="F55" s="50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33">
        <f t="shared" si="20"/>
        <v>0</v>
      </c>
      <c r="V55" s="92"/>
      <c r="W55" s="3"/>
    </row>
    <row r="56" spans="1:23" ht="15" customHeight="1" x14ac:dyDescent="0.3">
      <c r="A56" s="45">
        <v>5</v>
      </c>
      <c r="B56" s="45">
        <v>2</v>
      </c>
      <c r="C56" s="45">
        <v>2</v>
      </c>
      <c r="D56" s="46" t="s">
        <v>13</v>
      </c>
      <c r="E56" s="55"/>
      <c r="F56" s="53" t="s">
        <v>33</v>
      </c>
      <c r="G56" s="31">
        <f>G57+G58</f>
        <v>57180000</v>
      </c>
      <c r="H56" s="31">
        <f>H57+H58</f>
        <v>127180000</v>
      </c>
      <c r="I56" s="31">
        <f>I57+I58</f>
        <v>837500</v>
      </c>
      <c r="J56" s="31">
        <f t="shared" ref="J56:T56" si="23">J57+J58</f>
        <v>409200</v>
      </c>
      <c r="K56" s="31">
        <f t="shared" si="23"/>
        <v>677500</v>
      </c>
      <c r="L56" s="31">
        <f t="shared" si="23"/>
        <v>145200</v>
      </c>
      <c r="M56" s="31">
        <f t="shared" si="23"/>
        <v>55000</v>
      </c>
      <c r="N56" s="31">
        <f t="shared" si="23"/>
        <v>75500</v>
      </c>
      <c r="O56" s="31">
        <f t="shared" si="23"/>
        <v>44875100</v>
      </c>
      <c r="P56" s="31">
        <f t="shared" si="23"/>
        <v>318000</v>
      </c>
      <c r="Q56" s="31">
        <f t="shared" si="23"/>
        <v>649000</v>
      </c>
      <c r="R56" s="31">
        <f t="shared" si="23"/>
        <v>768000</v>
      </c>
      <c r="S56" s="31">
        <f t="shared" si="23"/>
        <v>0</v>
      </c>
      <c r="T56" s="31">
        <f t="shared" si="23"/>
        <v>0</v>
      </c>
      <c r="U56" s="33">
        <f t="shared" si="20"/>
        <v>48810000</v>
      </c>
      <c r="V56" s="92">
        <f t="shared" si="8"/>
        <v>85.362014690451204</v>
      </c>
      <c r="W56" s="3">
        <f t="shared" si="6"/>
        <v>48810000</v>
      </c>
    </row>
    <row r="57" spans="1:23" ht="15" customHeight="1" x14ac:dyDescent="0.3">
      <c r="A57" s="88">
        <v>5</v>
      </c>
      <c r="B57" s="88">
        <v>2</v>
      </c>
      <c r="C57" s="88">
        <v>2</v>
      </c>
      <c r="D57" s="48" t="s">
        <v>13</v>
      </c>
      <c r="E57" s="49" t="s">
        <v>11</v>
      </c>
      <c r="F57" s="50" t="s">
        <v>34</v>
      </c>
      <c r="G57" s="51">
        <v>45180000</v>
      </c>
      <c r="H57" s="51">
        <v>115180000</v>
      </c>
      <c r="I57" s="51"/>
      <c r="J57" s="51"/>
      <c r="K57" s="51"/>
      <c r="L57" s="51"/>
      <c r="M57" s="51"/>
      <c r="N57" s="51"/>
      <c r="O57" s="51">
        <v>44500000</v>
      </c>
      <c r="P57" s="51"/>
      <c r="Q57" s="51"/>
      <c r="R57" s="51"/>
      <c r="S57" s="51"/>
      <c r="T57" s="76"/>
      <c r="U57" s="33">
        <f t="shared" si="20"/>
        <v>44500000</v>
      </c>
      <c r="V57" s="92">
        <f t="shared" si="8"/>
        <v>98.494909251881367</v>
      </c>
      <c r="W57" s="3">
        <f t="shared" si="6"/>
        <v>44500000</v>
      </c>
    </row>
    <row r="58" spans="1:23" ht="15" customHeight="1" x14ac:dyDescent="0.3">
      <c r="A58" s="88">
        <v>5</v>
      </c>
      <c r="B58" s="88">
        <v>2</v>
      </c>
      <c r="C58" s="88">
        <v>2</v>
      </c>
      <c r="D58" s="48" t="s">
        <v>13</v>
      </c>
      <c r="E58" s="49" t="s">
        <v>18</v>
      </c>
      <c r="F58" s="50" t="s">
        <v>35</v>
      </c>
      <c r="G58" s="51">
        <v>12000000</v>
      </c>
      <c r="H58" s="51">
        <v>12000000</v>
      </c>
      <c r="I58" s="51">
        <v>837500</v>
      </c>
      <c r="J58" s="51">
        <v>409200</v>
      </c>
      <c r="K58" s="51">
        <v>677500</v>
      </c>
      <c r="L58" s="51">
        <v>145200</v>
      </c>
      <c r="M58" s="51">
        <v>55000</v>
      </c>
      <c r="N58" s="51">
        <v>75500</v>
      </c>
      <c r="O58" s="51">
        <v>375100</v>
      </c>
      <c r="P58" s="51">
        <v>318000</v>
      </c>
      <c r="Q58" s="51">
        <v>649000</v>
      </c>
      <c r="R58" s="51">
        <v>768000</v>
      </c>
      <c r="S58" s="51"/>
      <c r="T58" s="51"/>
      <c r="U58" s="33">
        <f t="shared" si="20"/>
        <v>4310000</v>
      </c>
      <c r="V58" s="92">
        <f t="shared" si="8"/>
        <v>35.916666666666671</v>
      </c>
      <c r="W58" s="3">
        <f t="shared" si="6"/>
        <v>4310000</v>
      </c>
    </row>
    <row r="59" spans="1:23" ht="15" customHeight="1" x14ac:dyDescent="0.3">
      <c r="A59" s="88"/>
      <c r="B59" s="88"/>
      <c r="C59" s="88"/>
      <c r="D59" s="48"/>
      <c r="E59" s="49"/>
      <c r="F59" s="50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33">
        <f t="shared" si="20"/>
        <v>0</v>
      </c>
      <c r="V59" s="92"/>
      <c r="W59" s="3">
        <f t="shared" si="6"/>
        <v>0</v>
      </c>
    </row>
    <row r="60" spans="1:23" ht="15" customHeight="1" x14ac:dyDescent="0.3">
      <c r="A60" s="45">
        <v>5</v>
      </c>
      <c r="B60" s="45">
        <v>2</v>
      </c>
      <c r="C60" s="45">
        <v>2</v>
      </c>
      <c r="D60" s="46">
        <v>11</v>
      </c>
      <c r="E60" s="49"/>
      <c r="F60" s="53" t="s">
        <v>39</v>
      </c>
      <c r="G60" s="31">
        <f>G61</f>
        <v>72850000</v>
      </c>
      <c r="H60" s="31">
        <f>H61</f>
        <v>72850000</v>
      </c>
      <c r="I60" s="31">
        <f>I61</f>
        <v>825000</v>
      </c>
      <c r="J60" s="31">
        <f t="shared" ref="J60:T60" si="24">J61</f>
        <v>825000</v>
      </c>
      <c r="K60" s="31">
        <f t="shared" si="24"/>
        <v>825000</v>
      </c>
      <c r="L60" s="31">
        <f t="shared" si="24"/>
        <v>0</v>
      </c>
      <c r="M60" s="31">
        <f t="shared" si="24"/>
        <v>0</v>
      </c>
      <c r="N60" s="31">
        <f t="shared" si="24"/>
        <v>0</v>
      </c>
      <c r="O60" s="31">
        <f t="shared" si="24"/>
        <v>3000000</v>
      </c>
      <c r="P60" s="31">
        <f t="shared" si="24"/>
        <v>0</v>
      </c>
      <c r="Q60" s="31">
        <f t="shared" si="24"/>
        <v>0</v>
      </c>
      <c r="R60" s="31">
        <f t="shared" si="24"/>
        <v>0</v>
      </c>
      <c r="S60" s="31">
        <f t="shared" si="24"/>
        <v>0</v>
      </c>
      <c r="T60" s="31">
        <f t="shared" si="24"/>
        <v>0</v>
      </c>
      <c r="U60" s="33">
        <f t="shared" si="20"/>
        <v>5475000</v>
      </c>
      <c r="V60" s="92">
        <f t="shared" si="8"/>
        <v>7.5154426904598486</v>
      </c>
      <c r="W60" s="3">
        <f t="shared" si="6"/>
        <v>5475000</v>
      </c>
    </row>
    <row r="61" spans="1:23" ht="15" customHeight="1" x14ac:dyDescent="0.3">
      <c r="A61" s="45">
        <v>5</v>
      </c>
      <c r="B61" s="45">
        <v>2</v>
      </c>
      <c r="C61" s="45">
        <v>2</v>
      </c>
      <c r="D61" s="46">
        <v>11</v>
      </c>
      <c r="E61" s="49" t="s">
        <v>18</v>
      </c>
      <c r="F61" s="50" t="s">
        <v>40</v>
      </c>
      <c r="G61" s="51">
        <v>72850000</v>
      </c>
      <c r="H61" s="51">
        <v>72850000</v>
      </c>
      <c r="I61" s="51">
        <v>825000</v>
      </c>
      <c r="J61" s="51">
        <v>825000</v>
      </c>
      <c r="K61" s="51">
        <v>825000</v>
      </c>
      <c r="L61" s="51"/>
      <c r="M61" s="51"/>
      <c r="N61" s="51"/>
      <c r="O61" s="51">
        <v>3000000</v>
      </c>
      <c r="P61" s="51"/>
      <c r="Q61" s="51"/>
      <c r="R61" s="51"/>
      <c r="S61" s="51"/>
      <c r="T61" s="51"/>
      <c r="U61" s="33">
        <f t="shared" si="20"/>
        <v>5475000</v>
      </c>
      <c r="V61" s="92">
        <f t="shared" si="8"/>
        <v>7.5154426904598486</v>
      </c>
      <c r="W61" s="3">
        <f t="shared" si="6"/>
        <v>5475000</v>
      </c>
    </row>
    <row r="62" spans="1:23" ht="15" customHeight="1" x14ac:dyDescent="0.3">
      <c r="A62" s="88"/>
      <c r="B62" s="88"/>
      <c r="C62" s="88"/>
      <c r="D62" s="48"/>
      <c r="E62" s="49"/>
      <c r="F62" s="50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33">
        <f t="shared" si="20"/>
        <v>0</v>
      </c>
      <c r="V62" s="92"/>
      <c r="W62" s="3"/>
    </row>
    <row r="63" spans="1:23" ht="26.25" customHeight="1" x14ac:dyDescent="0.3">
      <c r="A63" s="45">
        <v>5</v>
      </c>
      <c r="B63" s="45">
        <v>2</v>
      </c>
      <c r="C63" s="45">
        <v>2</v>
      </c>
      <c r="D63" s="46" t="s">
        <v>67</v>
      </c>
      <c r="E63" s="55"/>
      <c r="F63" s="53" t="s">
        <v>93</v>
      </c>
      <c r="G63" s="31">
        <f>G64</f>
        <v>7700000</v>
      </c>
      <c r="H63" s="31">
        <f t="shared" ref="H63:T63" si="25">H64</f>
        <v>7700000</v>
      </c>
      <c r="I63" s="31">
        <f t="shared" si="25"/>
        <v>0</v>
      </c>
      <c r="J63" s="31">
        <f t="shared" si="25"/>
        <v>0</v>
      </c>
      <c r="K63" s="31">
        <f t="shared" si="25"/>
        <v>0</v>
      </c>
      <c r="L63" s="31">
        <f t="shared" si="25"/>
        <v>0</v>
      </c>
      <c r="M63" s="31">
        <f t="shared" si="25"/>
        <v>0</v>
      </c>
      <c r="N63" s="31">
        <f t="shared" si="25"/>
        <v>0</v>
      </c>
      <c r="O63" s="31">
        <f t="shared" si="25"/>
        <v>0</v>
      </c>
      <c r="P63" s="31">
        <f t="shared" si="25"/>
        <v>0</v>
      </c>
      <c r="Q63" s="31">
        <f t="shared" si="25"/>
        <v>0</v>
      </c>
      <c r="R63" s="31">
        <f t="shared" si="25"/>
        <v>0</v>
      </c>
      <c r="S63" s="31">
        <f t="shared" si="25"/>
        <v>0</v>
      </c>
      <c r="T63" s="31">
        <f t="shared" si="25"/>
        <v>0</v>
      </c>
      <c r="U63" s="33">
        <f t="shared" si="20"/>
        <v>0</v>
      </c>
      <c r="V63" s="92">
        <f t="shared" si="8"/>
        <v>0</v>
      </c>
      <c r="W63" s="3"/>
    </row>
    <row r="64" spans="1:23" ht="15" customHeight="1" x14ac:dyDescent="0.3">
      <c r="A64" s="88">
        <v>5</v>
      </c>
      <c r="B64" s="88">
        <v>2</v>
      </c>
      <c r="C64" s="88">
        <v>2</v>
      </c>
      <c r="D64" s="46" t="s">
        <v>67</v>
      </c>
      <c r="E64" s="49" t="s">
        <v>17</v>
      </c>
      <c r="F64" s="50" t="s">
        <v>94</v>
      </c>
      <c r="G64" s="51">
        <v>7700000</v>
      </c>
      <c r="H64" s="51">
        <v>7700000</v>
      </c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33">
        <f t="shared" si="20"/>
        <v>0</v>
      </c>
      <c r="V64" s="92">
        <f t="shared" si="8"/>
        <v>0</v>
      </c>
      <c r="W64" s="3"/>
    </row>
    <row r="65" spans="1:23" ht="15" customHeight="1" x14ac:dyDescent="0.3">
      <c r="A65" s="88"/>
      <c r="B65" s="88"/>
      <c r="C65" s="88"/>
      <c r="D65" s="48"/>
      <c r="E65" s="49"/>
      <c r="F65" s="50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33">
        <f t="shared" si="20"/>
        <v>0</v>
      </c>
      <c r="V65" s="92"/>
      <c r="W65" s="3"/>
    </row>
    <row r="66" spans="1:23" ht="15" customHeight="1" x14ac:dyDescent="0.3">
      <c r="A66" s="45">
        <v>5</v>
      </c>
      <c r="B66" s="45">
        <v>2</v>
      </c>
      <c r="C66" s="45">
        <v>2</v>
      </c>
      <c r="D66" s="46" t="s">
        <v>68</v>
      </c>
      <c r="E66" s="55"/>
      <c r="F66" s="53" t="s">
        <v>69</v>
      </c>
      <c r="G66" s="31">
        <f>G67</f>
        <v>21078000</v>
      </c>
      <c r="H66" s="31">
        <f t="shared" ref="H66:T66" si="26">H67</f>
        <v>21078000</v>
      </c>
      <c r="I66" s="31">
        <f t="shared" si="26"/>
        <v>0</v>
      </c>
      <c r="J66" s="31">
        <f t="shared" si="26"/>
        <v>0</v>
      </c>
      <c r="K66" s="31">
        <f t="shared" si="26"/>
        <v>4678800</v>
      </c>
      <c r="L66" s="31">
        <f t="shared" si="26"/>
        <v>0</v>
      </c>
      <c r="M66" s="31">
        <f t="shared" si="26"/>
        <v>0</v>
      </c>
      <c r="N66" s="31">
        <f t="shared" si="26"/>
        <v>0</v>
      </c>
      <c r="O66" s="31">
        <f t="shared" si="26"/>
        <v>0</v>
      </c>
      <c r="P66" s="31">
        <f t="shared" si="26"/>
        <v>0</v>
      </c>
      <c r="Q66" s="31">
        <f t="shared" si="26"/>
        <v>0</v>
      </c>
      <c r="R66" s="31">
        <f t="shared" si="26"/>
        <v>0</v>
      </c>
      <c r="S66" s="31">
        <f t="shared" si="26"/>
        <v>0</v>
      </c>
      <c r="T66" s="31">
        <f t="shared" si="26"/>
        <v>0</v>
      </c>
      <c r="U66" s="33">
        <f t="shared" si="20"/>
        <v>4678800</v>
      </c>
      <c r="V66" s="92">
        <f t="shared" si="8"/>
        <v>22.197551949900372</v>
      </c>
      <c r="W66" s="3"/>
    </row>
    <row r="67" spans="1:23" ht="17.25" customHeight="1" x14ac:dyDescent="0.3">
      <c r="A67" s="88">
        <v>5</v>
      </c>
      <c r="B67" s="88">
        <v>2</v>
      </c>
      <c r="C67" s="88">
        <v>2</v>
      </c>
      <c r="D67" s="46" t="s">
        <v>68</v>
      </c>
      <c r="E67" s="49" t="s">
        <v>18</v>
      </c>
      <c r="F67" s="50" t="s">
        <v>70</v>
      </c>
      <c r="G67" s="51">
        <v>21078000</v>
      </c>
      <c r="H67" s="51">
        <v>21078000</v>
      </c>
      <c r="I67" s="51"/>
      <c r="J67" s="51"/>
      <c r="K67" s="51">
        <v>4678800</v>
      </c>
      <c r="L67" s="51"/>
      <c r="M67" s="51"/>
      <c r="N67" s="51"/>
      <c r="O67" s="51"/>
      <c r="P67" s="51"/>
      <c r="Q67" s="51"/>
      <c r="R67" s="51"/>
      <c r="S67" s="51"/>
      <c r="T67" s="51"/>
      <c r="U67" s="33">
        <f t="shared" si="20"/>
        <v>4678800</v>
      </c>
      <c r="V67" s="92">
        <f t="shared" si="8"/>
        <v>22.197551949900372</v>
      </c>
      <c r="W67" s="3"/>
    </row>
    <row r="68" spans="1:23" ht="12.75" customHeight="1" x14ac:dyDescent="0.3">
      <c r="A68" s="88"/>
      <c r="B68" s="88"/>
      <c r="C68" s="88"/>
      <c r="D68" s="46"/>
      <c r="E68" s="49"/>
      <c r="F68" s="50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33">
        <f t="shared" si="20"/>
        <v>0</v>
      </c>
      <c r="V68" s="92"/>
      <c r="W68" s="3"/>
    </row>
    <row r="69" spans="1:23" ht="24.75" customHeight="1" x14ac:dyDescent="0.3">
      <c r="A69" s="45">
        <v>5</v>
      </c>
      <c r="B69" s="45">
        <v>2</v>
      </c>
      <c r="C69" s="45">
        <v>2</v>
      </c>
      <c r="D69" s="46">
        <v>17</v>
      </c>
      <c r="E69" s="49"/>
      <c r="F69" s="53" t="s">
        <v>71</v>
      </c>
      <c r="G69" s="31">
        <f>G70</f>
        <v>65000000</v>
      </c>
      <c r="H69" s="31">
        <f>H70</f>
        <v>65000000</v>
      </c>
      <c r="I69" s="31">
        <f>I70</f>
        <v>0</v>
      </c>
      <c r="J69" s="31">
        <f t="shared" ref="J69:T69" si="27">J70</f>
        <v>3000000</v>
      </c>
      <c r="K69" s="31">
        <f t="shared" si="27"/>
        <v>15000000</v>
      </c>
      <c r="L69" s="31">
        <f t="shared" si="27"/>
        <v>0</v>
      </c>
      <c r="M69" s="31">
        <f t="shared" si="27"/>
        <v>0</v>
      </c>
      <c r="N69" s="31">
        <f t="shared" si="27"/>
        <v>0</v>
      </c>
      <c r="O69" s="31">
        <f t="shared" si="27"/>
        <v>0</v>
      </c>
      <c r="P69" s="31">
        <f t="shared" si="27"/>
        <v>0</v>
      </c>
      <c r="Q69" s="31">
        <f t="shared" si="27"/>
        <v>0</v>
      </c>
      <c r="R69" s="31">
        <f t="shared" si="27"/>
        <v>0</v>
      </c>
      <c r="S69" s="31">
        <f t="shared" si="27"/>
        <v>0</v>
      </c>
      <c r="T69" s="31">
        <f t="shared" si="27"/>
        <v>0</v>
      </c>
      <c r="U69" s="33">
        <f t="shared" si="20"/>
        <v>18000000</v>
      </c>
      <c r="V69" s="92">
        <f t="shared" si="8"/>
        <v>27.692307692307693</v>
      </c>
      <c r="W69" s="3"/>
    </row>
    <row r="70" spans="1:23" ht="23.25" customHeight="1" x14ac:dyDescent="0.3">
      <c r="A70" s="45">
        <v>5</v>
      </c>
      <c r="B70" s="45">
        <v>2</v>
      </c>
      <c r="C70" s="45">
        <v>2</v>
      </c>
      <c r="D70" s="46">
        <v>17</v>
      </c>
      <c r="E70" s="49" t="s">
        <v>11</v>
      </c>
      <c r="F70" s="50" t="s">
        <v>72</v>
      </c>
      <c r="G70" s="51">
        <v>65000000</v>
      </c>
      <c r="H70" s="51">
        <v>65000000</v>
      </c>
      <c r="I70" s="51"/>
      <c r="J70" s="51">
        <v>3000000</v>
      </c>
      <c r="K70" s="51">
        <v>15000000</v>
      </c>
      <c r="L70" s="51"/>
      <c r="M70" s="51"/>
      <c r="N70" s="51"/>
      <c r="O70" s="51"/>
      <c r="P70" s="51"/>
      <c r="Q70" s="51"/>
      <c r="R70" s="51"/>
      <c r="S70" s="51"/>
      <c r="T70" s="51"/>
      <c r="U70" s="33">
        <f t="shared" si="20"/>
        <v>18000000</v>
      </c>
      <c r="V70" s="92">
        <f t="shared" si="8"/>
        <v>27.692307692307693</v>
      </c>
      <c r="W70" s="3"/>
    </row>
    <row r="71" spans="1:23" ht="11.25" customHeight="1" x14ac:dyDescent="0.3">
      <c r="A71" s="45"/>
      <c r="B71" s="45"/>
      <c r="C71" s="45"/>
      <c r="D71" s="46"/>
      <c r="E71" s="49"/>
      <c r="F71" s="50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33">
        <f t="shared" si="20"/>
        <v>0</v>
      </c>
      <c r="V71" s="92"/>
      <c r="W71" s="3"/>
    </row>
    <row r="72" spans="1:23" ht="15" customHeight="1" x14ac:dyDescent="0.3">
      <c r="A72" s="45">
        <v>5</v>
      </c>
      <c r="B72" s="45">
        <v>2</v>
      </c>
      <c r="C72" s="45">
        <v>2</v>
      </c>
      <c r="D72" s="46">
        <v>20</v>
      </c>
      <c r="E72" s="55"/>
      <c r="F72" s="53" t="s">
        <v>73</v>
      </c>
      <c r="G72" s="31">
        <f>G73+G76+G74+G75</f>
        <v>40693912</v>
      </c>
      <c r="H72" s="31">
        <f>H73+H76+H74+H75</f>
        <v>76709226</v>
      </c>
      <c r="I72" s="31">
        <f>I73+I76+I74+I75</f>
        <v>0</v>
      </c>
      <c r="J72" s="31">
        <f t="shared" ref="J72:T72" si="28">J73+J76+J74+J75</f>
        <v>0</v>
      </c>
      <c r="K72" s="31">
        <f t="shared" si="28"/>
        <v>0</v>
      </c>
      <c r="L72" s="31">
        <f t="shared" si="28"/>
        <v>0</v>
      </c>
      <c r="M72" s="31">
        <f t="shared" si="28"/>
        <v>0</v>
      </c>
      <c r="N72" s="31">
        <f t="shared" si="28"/>
        <v>0</v>
      </c>
      <c r="O72" s="31">
        <f t="shared" si="28"/>
        <v>8028500</v>
      </c>
      <c r="P72" s="31">
        <f t="shared" si="28"/>
        <v>0</v>
      </c>
      <c r="Q72" s="31">
        <f t="shared" si="28"/>
        <v>6215000</v>
      </c>
      <c r="R72" s="31">
        <f t="shared" si="28"/>
        <v>0</v>
      </c>
      <c r="S72" s="31">
        <f t="shared" si="28"/>
        <v>0</v>
      </c>
      <c r="T72" s="31">
        <f t="shared" si="28"/>
        <v>0</v>
      </c>
      <c r="U72" s="33">
        <f t="shared" si="20"/>
        <v>14243500</v>
      </c>
      <c r="V72" s="92">
        <f t="shared" si="8"/>
        <v>35.001550109018766</v>
      </c>
      <c r="W72" s="3"/>
    </row>
    <row r="73" spans="1:23" ht="15" customHeight="1" x14ac:dyDescent="0.3">
      <c r="A73" s="88">
        <v>5</v>
      </c>
      <c r="B73" s="88">
        <v>2</v>
      </c>
      <c r="C73" s="88">
        <v>2</v>
      </c>
      <c r="D73" s="46">
        <v>20</v>
      </c>
      <c r="E73" s="49" t="s">
        <v>19</v>
      </c>
      <c r="F73" s="50" t="s">
        <v>74</v>
      </c>
      <c r="G73" s="51">
        <v>10000000</v>
      </c>
      <c r="H73" s="51">
        <v>10000000</v>
      </c>
      <c r="I73" s="51"/>
      <c r="J73" s="51"/>
      <c r="K73" s="51"/>
      <c r="L73" s="51"/>
      <c r="M73" s="51"/>
      <c r="N73" s="51"/>
      <c r="O73" s="51"/>
      <c r="P73" s="51"/>
      <c r="Q73" s="51">
        <v>6215000</v>
      </c>
      <c r="R73" s="51"/>
      <c r="S73" s="51"/>
      <c r="T73" s="51"/>
      <c r="U73" s="33">
        <f t="shared" si="20"/>
        <v>6215000</v>
      </c>
      <c r="V73" s="92">
        <f t="shared" si="8"/>
        <v>62.150000000000006</v>
      </c>
      <c r="W73" s="3"/>
    </row>
    <row r="74" spans="1:23" ht="15" customHeight="1" x14ac:dyDescent="0.3">
      <c r="A74" s="88">
        <v>5</v>
      </c>
      <c r="B74" s="88">
        <v>2</v>
      </c>
      <c r="C74" s="88">
        <v>2</v>
      </c>
      <c r="D74" s="46">
        <v>20</v>
      </c>
      <c r="E74" s="49" t="s">
        <v>17</v>
      </c>
      <c r="F74" s="50" t="s">
        <v>85</v>
      </c>
      <c r="G74" s="51">
        <v>20693912</v>
      </c>
      <c r="H74" s="51">
        <v>56709226</v>
      </c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76"/>
      <c r="U74" s="33">
        <f t="shared" si="20"/>
        <v>0</v>
      </c>
      <c r="V74" s="92">
        <f t="shared" si="8"/>
        <v>0</v>
      </c>
      <c r="W74" s="3"/>
    </row>
    <row r="75" spans="1:23" ht="25.5" customHeight="1" x14ac:dyDescent="0.3">
      <c r="A75" s="88">
        <v>5</v>
      </c>
      <c r="B75" s="88">
        <v>2</v>
      </c>
      <c r="C75" s="88">
        <v>2</v>
      </c>
      <c r="D75" s="46">
        <v>20</v>
      </c>
      <c r="E75" s="49" t="s">
        <v>21</v>
      </c>
      <c r="F75" s="50" t="s">
        <v>95</v>
      </c>
      <c r="G75" s="51">
        <v>5000000</v>
      </c>
      <c r="H75" s="51">
        <v>5000000</v>
      </c>
      <c r="I75" s="51"/>
      <c r="J75" s="51"/>
      <c r="K75" s="51"/>
      <c r="L75" s="51"/>
      <c r="M75" s="51"/>
      <c r="N75" s="51"/>
      <c r="O75" s="51">
        <v>5000000</v>
      </c>
      <c r="P75" s="51"/>
      <c r="Q75" s="51"/>
      <c r="R75" s="51"/>
      <c r="S75" s="51"/>
      <c r="T75" s="76"/>
      <c r="U75" s="33">
        <f t="shared" si="20"/>
        <v>5000000</v>
      </c>
      <c r="V75" s="92">
        <f t="shared" si="8"/>
        <v>100</v>
      </c>
      <c r="W75" s="3"/>
    </row>
    <row r="76" spans="1:23" ht="25.5" customHeight="1" x14ac:dyDescent="0.3">
      <c r="A76" s="88">
        <v>5</v>
      </c>
      <c r="B76" s="88">
        <v>2</v>
      </c>
      <c r="C76" s="88">
        <v>2</v>
      </c>
      <c r="D76" s="46">
        <v>20</v>
      </c>
      <c r="E76" s="49">
        <v>10</v>
      </c>
      <c r="F76" s="50" t="s">
        <v>75</v>
      </c>
      <c r="G76" s="51">
        <v>5000000</v>
      </c>
      <c r="H76" s="51">
        <v>5000000</v>
      </c>
      <c r="I76" s="51"/>
      <c r="J76" s="51"/>
      <c r="K76" s="51"/>
      <c r="L76" s="51"/>
      <c r="M76" s="51"/>
      <c r="N76" s="51"/>
      <c r="O76" s="51">
        <v>3028500</v>
      </c>
      <c r="P76" s="51"/>
      <c r="Q76" s="51"/>
      <c r="R76" s="51"/>
      <c r="S76" s="51"/>
      <c r="T76" s="51"/>
      <c r="U76" s="33">
        <f t="shared" si="20"/>
        <v>3028500</v>
      </c>
      <c r="V76" s="92">
        <f t="shared" si="8"/>
        <v>60.57</v>
      </c>
      <c r="W76" s="3"/>
    </row>
    <row r="77" spans="1:23" ht="9" customHeight="1" x14ac:dyDescent="0.3">
      <c r="A77" s="45"/>
      <c r="B77" s="45"/>
      <c r="C77" s="45"/>
      <c r="D77" s="46"/>
      <c r="E77" s="49"/>
      <c r="F77" s="50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33">
        <f t="shared" si="20"/>
        <v>0</v>
      </c>
      <c r="V77" s="92"/>
      <c r="W77" s="3"/>
    </row>
    <row r="78" spans="1:23" ht="15" customHeight="1" x14ac:dyDescent="0.3">
      <c r="A78" s="45">
        <v>5</v>
      </c>
      <c r="B78" s="45">
        <v>2</v>
      </c>
      <c r="C78" s="45">
        <v>2</v>
      </c>
      <c r="D78" s="46">
        <v>25</v>
      </c>
      <c r="E78" s="55"/>
      <c r="F78" s="53" t="s">
        <v>76</v>
      </c>
      <c r="G78" s="31">
        <f>G79+G81+G80</f>
        <v>18000000</v>
      </c>
      <c r="H78" s="31">
        <f t="shared" ref="H78:T78" si="29">H79+H81+H80</f>
        <v>18000000</v>
      </c>
      <c r="I78" s="31">
        <f t="shared" si="29"/>
        <v>0</v>
      </c>
      <c r="J78" s="31">
        <f t="shared" si="29"/>
        <v>0</v>
      </c>
      <c r="K78" s="31">
        <f t="shared" si="29"/>
        <v>0</v>
      </c>
      <c r="L78" s="31">
        <f t="shared" si="29"/>
        <v>0</v>
      </c>
      <c r="M78" s="31">
        <f t="shared" si="29"/>
        <v>0</v>
      </c>
      <c r="N78" s="31">
        <f t="shared" si="29"/>
        <v>0</v>
      </c>
      <c r="O78" s="31">
        <f t="shared" si="29"/>
        <v>0</v>
      </c>
      <c r="P78" s="31">
        <f t="shared" si="29"/>
        <v>0</v>
      </c>
      <c r="Q78" s="31">
        <f t="shared" si="29"/>
        <v>0</v>
      </c>
      <c r="R78" s="31">
        <f t="shared" si="29"/>
        <v>0</v>
      </c>
      <c r="S78" s="31">
        <f t="shared" si="29"/>
        <v>0</v>
      </c>
      <c r="T78" s="31">
        <f t="shared" si="29"/>
        <v>0</v>
      </c>
      <c r="U78" s="33">
        <f t="shared" si="20"/>
        <v>0</v>
      </c>
      <c r="V78" s="92">
        <f t="shared" si="8"/>
        <v>0</v>
      </c>
      <c r="W78" s="3"/>
    </row>
    <row r="79" spans="1:23" ht="20.25" customHeight="1" x14ac:dyDescent="0.3">
      <c r="A79" s="88">
        <v>5</v>
      </c>
      <c r="B79" s="88">
        <v>2</v>
      </c>
      <c r="C79" s="88">
        <v>2</v>
      </c>
      <c r="D79" s="48">
        <v>25</v>
      </c>
      <c r="E79" s="49" t="s">
        <v>19</v>
      </c>
      <c r="F79" s="50" t="s">
        <v>106</v>
      </c>
      <c r="G79" s="51">
        <v>8500000</v>
      </c>
      <c r="H79" s="51">
        <v>8500000</v>
      </c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33">
        <f t="shared" si="20"/>
        <v>0</v>
      </c>
      <c r="V79" s="92">
        <f t="shared" ref="V79:V110" si="30">U79/G79*100</f>
        <v>0</v>
      </c>
      <c r="W79" s="3"/>
    </row>
    <row r="80" spans="1:23" ht="20.25" customHeight="1" x14ac:dyDescent="0.3">
      <c r="A80" s="91"/>
      <c r="B80" s="91">
        <v>2</v>
      </c>
      <c r="C80" s="91">
        <v>2</v>
      </c>
      <c r="D80" s="48">
        <v>25</v>
      </c>
      <c r="E80" s="49" t="s">
        <v>118</v>
      </c>
      <c r="F80" s="50" t="s">
        <v>119</v>
      </c>
      <c r="G80" s="51">
        <v>8000000</v>
      </c>
      <c r="H80" s="51">
        <v>8000000</v>
      </c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33"/>
      <c r="V80" s="92">
        <f t="shared" si="30"/>
        <v>0</v>
      </c>
      <c r="W80" s="3"/>
    </row>
    <row r="81" spans="1:23" ht="20.25" customHeight="1" x14ac:dyDescent="0.3">
      <c r="A81" s="88">
        <v>5</v>
      </c>
      <c r="B81" s="88">
        <v>2</v>
      </c>
      <c r="C81" s="88">
        <v>2</v>
      </c>
      <c r="D81" s="48">
        <v>25</v>
      </c>
      <c r="E81" s="49" t="s">
        <v>68</v>
      </c>
      <c r="F81" s="50" t="s">
        <v>77</v>
      </c>
      <c r="G81" s="51">
        <v>1500000</v>
      </c>
      <c r="H81" s="51">
        <v>1500000</v>
      </c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33">
        <f t="shared" si="20"/>
        <v>0</v>
      </c>
      <c r="V81" s="92">
        <f t="shared" si="30"/>
        <v>0</v>
      </c>
      <c r="W81" s="3">
        <f t="shared" si="6"/>
        <v>0</v>
      </c>
    </row>
    <row r="82" spans="1:23" ht="8.25" customHeight="1" x14ac:dyDescent="0.3">
      <c r="A82" s="88"/>
      <c r="B82" s="88"/>
      <c r="C82" s="88"/>
      <c r="D82" s="48"/>
      <c r="E82" s="49"/>
      <c r="F82" s="50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33">
        <f t="shared" si="20"/>
        <v>0</v>
      </c>
      <c r="V82" s="92"/>
      <c r="W82" s="3">
        <f t="shared" si="6"/>
        <v>0</v>
      </c>
    </row>
    <row r="83" spans="1:23" ht="32.25" customHeight="1" x14ac:dyDescent="0.3">
      <c r="A83" s="45">
        <v>5</v>
      </c>
      <c r="B83" s="45">
        <v>2</v>
      </c>
      <c r="C83" s="45">
        <v>2</v>
      </c>
      <c r="D83" s="46">
        <v>31</v>
      </c>
      <c r="E83" s="55"/>
      <c r="F83" s="53" t="s">
        <v>44</v>
      </c>
      <c r="G83" s="31">
        <f>G84</f>
        <v>10000000</v>
      </c>
      <c r="H83" s="31">
        <f t="shared" ref="H83:T83" si="31">H84</f>
        <v>10000000</v>
      </c>
      <c r="I83" s="31">
        <f t="shared" si="31"/>
        <v>0</v>
      </c>
      <c r="J83" s="31">
        <f t="shared" si="31"/>
        <v>0</v>
      </c>
      <c r="K83" s="31">
        <f t="shared" si="31"/>
        <v>0</v>
      </c>
      <c r="L83" s="31">
        <f t="shared" si="31"/>
        <v>0</v>
      </c>
      <c r="M83" s="31">
        <f t="shared" si="31"/>
        <v>0</v>
      </c>
      <c r="N83" s="31">
        <f t="shared" si="31"/>
        <v>0</v>
      </c>
      <c r="O83" s="31">
        <f t="shared" si="31"/>
        <v>5000000</v>
      </c>
      <c r="P83" s="31">
        <f t="shared" si="31"/>
        <v>0</v>
      </c>
      <c r="Q83" s="31">
        <f t="shared" si="31"/>
        <v>0</v>
      </c>
      <c r="R83" s="31">
        <f t="shared" si="31"/>
        <v>0</v>
      </c>
      <c r="S83" s="31">
        <f t="shared" si="31"/>
        <v>0</v>
      </c>
      <c r="T83" s="31">
        <f t="shared" si="31"/>
        <v>0</v>
      </c>
      <c r="U83" s="33">
        <f t="shared" si="20"/>
        <v>5000000</v>
      </c>
      <c r="V83" s="92">
        <f t="shared" si="30"/>
        <v>50</v>
      </c>
      <c r="W83" s="3">
        <f t="shared" si="6"/>
        <v>5000000</v>
      </c>
    </row>
    <row r="84" spans="1:23" ht="15" customHeight="1" x14ac:dyDescent="0.3">
      <c r="A84" s="88">
        <v>5</v>
      </c>
      <c r="B84" s="88">
        <v>2</v>
      </c>
      <c r="C84" s="88">
        <v>2</v>
      </c>
      <c r="D84" s="48">
        <v>31</v>
      </c>
      <c r="E84" s="49" t="s">
        <v>19</v>
      </c>
      <c r="F84" s="50" t="s">
        <v>45</v>
      </c>
      <c r="G84" s="51">
        <v>10000000</v>
      </c>
      <c r="H84" s="51">
        <v>10000000</v>
      </c>
      <c r="I84" s="51"/>
      <c r="J84" s="51"/>
      <c r="K84" s="51"/>
      <c r="L84" s="51"/>
      <c r="M84" s="51"/>
      <c r="N84" s="51"/>
      <c r="O84" s="51">
        <v>5000000</v>
      </c>
      <c r="P84" s="51"/>
      <c r="Q84" s="51"/>
      <c r="R84" s="51"/>
      <c r="S84" s="51"/>
      <c r="T84" s="51"/>
      <c r="U84" s="33">
        <f t="shared" si="20"/>
        <v>5000000</v>
      </c>
      <c r="V84" s="92">
        <f t="shared" si="30"/>
        <v>50</v>
      </c>
      <c r="W84" s="3">
        <f t="shared" si="6"/>
        <v>5000000</v>
      </c>
    </row>
    <row r="85" spans="1:23" ht="15" customHeight="1" x14ac:dyDescent="0.3">
      <c r="A85" s="88"/>
      <c r="B85" s="88"/>
      <c r="C85" s="88"/>
      <c r="D85" s="48"/>
      <c r="E85" s="49"/>
      <c r="F85" s="50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33">
        <f t="shared" si="20"/>
        <v>0</v>
      </c>
      <c r="V85" s="92"/>
      <c r="W85" s="3"/>
    </row>
    <row r="86" spans="1:23" ht="19.5" customHeight="1" x14ac:dyDescent="0.3">
      <c r="A86" s="45">
        <v>5</v>
      </c>
      <c r="B86" s="45">
        <v>2</v>
      </c>
      <c r="C86" s="45">
        <v>2</v>
      </c>
      <c r="D86" s="46">
        <v>33</v>
      </c>
      <c r="E86" s="55"/>
      <c r="F86" s="53" t="s">
        <v>46</v>
      </c>
      <c r="G86" s="31">
        <f>G87</f>
        <v>31500000</v>
      </c>
      <c r="H86" s="31">
        <f>H87</f>
        <v>31500000</v>
      </c>
      <c r="I86" s="31">
        <f>I87</f>
        <v>0</v>
      </c>
      <c r="J86" s="31">
        <f t="shared" ref="J86:T86" si="32">J87</f>
        <v>0</v>
      </c>
      <c r="K86" s="31">
        <f t="shared" si="32"/>
        <v>0</v>
      </c>
      <c r="L86" s="31">
        <f t="shared" si="32"/>
        <v>0</v>
      </c>
      <c r="M86" s="31">
        <f t="shared" si="32"/>
        <v>0</v>
      </c>
      <c r="N86" s="31">
        <f t="shared" si="32"/>
        <v>0</v>
      </c>
      <c r="O86" s="31">
        <f t="shared" si="32"/>
        <v>2850000</v>
      </c>
      <c r="P86" s="31">
        <f t="shared" si="32"/>
        <v>0</v>
      </c>
      <c r="Q86" s="31">
        <f t="shared" si="32"/>
        <v>0</v>
      </c>
      <c r="R86" s="31">
        <f t="shared" si="32"/>
        <v>0</v>
      </c>
      <c r="S86" s="31">
        <f t="shared" si="32"/>
        <v>0</v>
      </c>
      <c r="T86" s="31">
        <f t="shared" si="32"/>
        <v>0</v>
      </c>
      <c r="U86" s="33">
        <f t="shared" si="20"/>
        <v>2850000</v>
      </c>
      <c r="V86" s="92">
        <f t="shared" si="30"/>
        <v>9.0476190476190474</v>
      </c>
      <c r="W86" s="3">
        <f t="shared" si="6"/>
        <v>2850000</v>
      </c>
    </row>
    <row r="87" spans="1:23" ht="21.75" customHeight="1" x14ac:dyDescent="0.3">
      <c r="A87" s="88">
        <v>5</v>
      </c>
      <c r="B87" s="88">
        <v>2</v>
      </c>
      <c r="C87" s="88">
        <v>2</v>
      </c>
      <c r="D87" s="48">
        <v>33</v>
      </c>
      <c r="E87" s="49" t="s">
        <v>11</v>
      </c>
      <c r="F87" s="50" t="s">
        <v>86</v>
      </c>
      <c r="G87" s="51">
        <v>31500000</v>
      </c>
      <c r="H87" s="51">
        <v>31500000</v>
      </c>
      <c r="I87" s="51"/>
      <c r="J87" s="51"/>
      <c r="K87" s="51"/>
      <c r="L87" s="51"/>
      <c r="M87" s="51"/>
      <c r="N87" s="51"/>
      <c r="O87" s="51">
        <v>2850000</v>
      </c>
      <c r="P87" s="51"/>
      <c r="Q87" s="51"/>
      <c r="R87" s="51"/>
      <c r="S87" s="51"/>
      <c r="T87" s="51"/>
      <c r="U87" s="33">
        <f t="shared" si="20"/>
        <v>2850000</v>
      </c>
      <c r="V87" s="92">
        <f t="shared" si="30"/>
        <v>9.0476190476190474</v>
      </c>
      <c r="W87" s="3">
        <f t="shared" si="6"/>
        <v>2850000</v>
      </c>
    </row>
    <row r="88" spans="1:23" ht="15.75" customHeight="1" x14ac:dyDescent="0.3">
      <c r="A88" s="88"/>
      <c r="B88" s="88"/>
      <c r="C88" s="88"/>
      <c r="D88" s="48"/>
      <c r="E88" s="49"/>
      <c r="F88" s="50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33">
        <f t="shared" si="20"/>
        <v>0</v>
      </c>
      <c r="V88" s="92"/>
      <c r="W88" s="3">
        <f t="shared" si="6"/>
        <v>0</v>
      </c>
    </row>
    <row r="89" spans="1:23" ht="43.5" customHeight="1" x14ac:dyDescent="0.3">
      <c r="A89" s="45">
        <v>5</v>
      </c>
      <c r="B89" s="45">
        <v>2</v>
      </c>
      <c r="C89" s="45">
        <v>2</v>
      </c>
      <c r="D89" s="46">
        <v>35</v>
      </c>
      <c r="E89" s="55"/>
      <c r="F89" s="53" t="s">
        <v>78</v>
      </c>
      <c r="G89" s="31">
        <f>G90</f>
        <v>6000000</v>
      </c>
      <c r="H89" s="31">
        <f t="shared" ref="H89:T89" si="33">H90</f>
        <v>6000000</v>
      </c>
      <c r="I89" s="31">
        <f t="shared" si="33"/>
        <v>0</v>
      </c>
      <c r="J89" s="31">
        <f t="shared" si="33"/>
        <v>0</v>
      </c>
      <c r="K89" s="31">
        <f t="shared" si="33"/>
        <v>0</v>
      </c>
      <c r="L89" s="31">
        <f t="shared" si="33"/>
        <v>0</v>
      </c>
      <c r="M89" s="31">
        <f t="shared" si="33"/>
        <v>0</v>
      </c>
      <c r="N89" s="31">
        <f t="shared" si="33"/>
        <v>0</v>
      </c>
      <c r="O89" s="31">
        <f t="shared" si="33"/>
        <v>4740500</v>
      </c>
      <c r="P89" s="31">
        <f t="shared" si="33"/>
        <v>0</v>
      </c>
      <c r="Q89" s="31">
        <f t="shared" si="33"/>
        <v>0</v>
      </c>
      <c r="R89" s="31">
        <f t="shared" si="33"/>
        <v>0</v>
      </c>
      <c r="S89" s="31">
        <f t="shared" si="33"/>
        <v>0</v>
      </c>
      <c r="T89" s="31">
        <f t="shared" si="33"/>
        <v>0</v>
      </c>
      <c r="U89" s="33">
        <f t="shared" si="20"/>
        <v>4740500</v>
      </c>
      <c r="V89" s="92">
        <f t="shared" si="30"/>
        <v>79.00833333333334</v>
      </c>
      <c r="W89" s="3">
        <f t="shared" si="6"/>
        <v>4740500</v>
      </c>
    </row>
    <row r="90" spans="1:23" ht="24.75" customHeight="1" x14ac:dyDescent="0.3">
      <c r="A90" s="88">
        <v>5</v>
      </c>
      <c r="B90" s="88">
        <v>2</v>
      </c>
      <c r="C90" s="88">
        <v>2</v>
      </c>
      <c r="D90" s="48">
        <v>35</v>
      </c>
      <c r="E90" s="49" t="s">
        <v>18</v>
      </c>
      <c r="F90" s="50" t="s">
        <v>82</v>
      </c>
      <c r="G90" s="51">
        <v>6000000</v>
      </c>
      <c r="H90" s="51">
        <v>6000000</v>
      </c>
      <c r="I90" s="51"/>
      <c r="J90" s="51"/>
      <c r="K90" s="51"/>
      <c r="L90" s="51"/>
      <c r="M90" s="51"/>
      <c r="N90" s="51"/>
      <c r="O90" s="51">
        <v>4740500</v>
      </c>
      <c r="P90" s="51"/>
      <c r="Q90" s="51"/>
      <c r="R90" s="51"/>
      <c r="S90" s="51"/>
      <c r="T90" s="51"/>
      <c r="U90" s="33">
        <f t="shared" si="20"/>
        <v>4740500</v>
      </c>
      <c r="V90" s="92">
        <f t="shared" si="30"/>
        <v>79.00833333333334</v>
      </c>
      <c r="W90" s="3"/>
    </row>
    <row r="91" spans="1:23" ht="15" customHeight="1" x14ac:dyDescent="0.3">
      <c r="A91" s="88"/>
      <c r="B91" s="88"/>
      <c r="C91" s="88"/>
      <c r="D91" s="48"/>
      <c r="E91" s="49"/>
      <c r="F91" s="50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33">
        <f t="shared" si="20"/>
        <v>0</v>
      </c>
      <c r="V91" s="92"/>
      <c r="W91" s="3"/>
    </row>
    <row r="92" spans="1:23" s="85" customFormat="1" ht="15" customHeight="1" x14ac:dyDescent="0.3">
      <c r="A92" s="79">
        <v>5</v>
      </c>
      <c r="B92" s="79">
        <v>2</v>
      </c>
      <c r="C92" s="79">
        <v>3</v>
      </c>
      <c r="D92" s="80"/>
      <c r="E92" s="81"/>
      <c r="F92" s="82" t="s">
        <v>36</v>
      </c>
      <c r="G92" s="83">
        <f>G100+G109+G96+G103+G93+G106</f>
        <v>136750000</v>
      </c>
      <c r="H92" s="83">
        <f>H100+H109+H96+H103+H93+H106+H112</f>
        <v>336550000</v>
      </c>
      <c r="I92" s="83">
        <f t="shared" ref="I92:T92" si="34">I100+I109+I96+I103+I93+I106</f>
        <v>0</v>
      </c>
      <c r="J92" s="83">
        <f t="shared" si="34"/>
        <v>0</v>
      </c>
      <c r="K92" s="83">
        <f t="shared" si="34"/>
        <v>0</v>
      </c>
      <c r="L92" s="83">
        <f t="shared" si="34"/>
        <v>0</v>
      </c>
      <c r="M92" s="83">
        <f t="shared" si="34"/>
        <v>0</v>
      </c>
      <c r="N92" s="83">
        <f t="shared" si="34"/>
        <v>0</v>
      </c>
      <c r="O92" s="83">
        <f t="shared" si="34"/>
        <v>0</v>
      </c>
      <c r="P92" s="83">
        <f t="shared" si="34"/>
        <v>875000</v>
      </c>
      <c r="Q92" s="83">
        <f t="shared" si="34"/>
        <v>0</v>
      </c>
      <c r="R92" s="83">
        <f t="shared" si="34"/>
        <v>33443000</v>
      </c>
      <c r="S92" s="83">
        <f t="shared" si="34"/>
        <v>0</v>
      </c>
      <c r="T92" s="83">
        <f t="shared" si="34"/>
        <v>0</v>
      </c>
      <c r="U92" s="33">
        <f t="shared" si="20"/>
        <v>34318000</v>
      </c>
      <c r="V92" s="92">
        <f t="shared" si="30"/>
        <v>25.095429616087749</v>
      </c>
      <c r="W92" s="84"/>
    </row>
    <row r="93" spans="1:23" s="85" customFormat="1" ht="29.25" customHeight="1" x14ac:dyDescent="0.3">
      <c r="A93" s="45">
        <v>5</v>
      </c>
      <c r="B93" s="45">
        <v>2</v>
      </c>
      <c r="C93" s="45">
        <v>3</v>
      </c>
      <c r="D93" s="46" t="s">
        <v>13</v>
      </c>
      <c r="E93" s="55"/>
      <c r="F93" s="56" t="s">
        <v>107</v>
      </c>
      <c r="G93" s="31">
        <f t="shared" ref="G93:T93" si="35">G95+G94</f>
        <v>70000000</v>
      </c>
      <c r="H93" s="31">
        <f t="shared" si="35"/>
        <v>70000000</v>
      </c>
      <c r="I93" s="31">
        <f>I94</f>
        <v>0</v>
      </c>
      <c r="J93" s="31">
        <f t="shared" si="35"/>
        <v>0</v>
      </c>
      <c r="K93" s="31">
        <f t="shared" si="35"/>
        <v>0</v>
      </c>
      <c r="L93" s="31">
        <f t="shared" si="35"/>
        <v>0</v>
      </c>
      <c r="M93" s="31">
        <f t="shared" si="35"/>
        <v>0</v>
      </c>
      <c r="N93" s="31">
        <f t="shared" si="35"/>
        <v>0</v>
      </c>
      <c r="O93" s="31">
        <f t="shared" si="35"/>
        <v>0</v>
      </c>
      <c r="P93" s="31">
        <f t="shared" si="35"/>
        <v>0</v>
      </c>
      <c r="Q93" s="31">
        <f t="shared" si="35"/>
        <v>0</v>
      </c>
      <c r="R93" s="31">
        <f t="shared" si="35"/>
        <v>0</v>
      </c>
      <c r="S93" s="31">
        <f t="shared" si="35"/>
        <v>0</v>
      </c>
      <c r="T93" s="31">
        <f t="shared" si="35"/>
        <v>0</v>
      </c>
      <c r="U93" s="33">
        <f t="shared" si="20"/>
        <v>0</v>
      </c>
      <c r="V93" s="92">
        <f t="shared" si="30"/>
        <v>0</v>
      </c>
      <c r="W93" s="84"/>
    </row>
    <row r="94" spans="1:23" s="85" customFormat="1" ht="22.5" customHeight="1" x14ac:dyDescent="0.3">
      <c r="A94" s="88">
        <v>5</v>
      </c>
      <c r="B94" s="88">
        <v>2</v>
      </c>
      <c r="C94" s="88">
        <v>3</v>
      </c>
      <c r="D94" s="48" t="s">
        <v>13</v>
      </c>
      <c r="E94" s="49" t="s">
        <v>17</v>
      </c>
      <c r="F94" s="57" t="s">
        <v>108</v>
      </c>
      <c r="G94" s="51">
        <v>70000000</v>
      </c>
      <c r="H94" s="31">
        <v>70000000</v>
      </c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33">
        <f t="shared" si="20"/>
        <v>0</v>
      </c>
      <c r="V94" s="92">
        <f t="shared" si="30"/>
        <v>0</v>
      </c>
      <c r="W94" s="84"/>
    </row>
    <row r="95" spans="1:23" s="85" customFormat="1" ht="8.25" customHeight="1" x14ac:dyDescent="0.3">
      <c r="A95" s="79"/>
      <c r="B95" s="79"/>
      <c r="C95" s="79"/>
      <c r="D95" s="80"/>
      <c r="E95" s="81"/>
      <c r="F95" s="82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33">
        <f t="shared" si="20"/>
        <v>0</v>
      </c>
      <c r="V95" s="92"/>
      <c r="W95" s="84"/>
    </row>
    <row r="96" spans="1:23" s="4" customFormat="1" ht="31.5" customHeight="1" x14ac:dyDescent="0.3">
      <c r="A96" s="45">
        <v>5</v>
      </c>
      <c r="B96" s="45">
        <v>2</v>
      </c>
      <c r="C96" s="45">
        <v>3</v>
      </c>
      <c r="D96" s="46">
        <v>17</v>
      </c>
      <c r="E96" s="55"/>
      <c r="F96" s="59" t="s">
        <v>81</v>
      </c>
      <c r="G96" s="31">
        <f>G97++G98</f>
        <v>14750000</v>
      </c>
      <c r="H96" s="31">
        <f t="shared" ref="H96:T96" si="36">H97++H98</f>
        <v>14750000</v>
      </c>
      <c r="I96" s="31">
        <f t="shared" si="36"/>
        <v>0</v>
      </c>
      <c r="J96" s="31">
        <f t="shared" si="36"/>
        <v>0</v>
      </c>
      <c r="K96" s="31">
        <f t="shared" si="36"/>
        <v>0</v>
      </c>
      <c r="L96" s="31">
        <f t="shared" si="36"/>
        <v>0</v>
      </c>
      <c r="M96" s="31">
        <f t="shared" si="36"/>
        <v>0</v>
      </c>
      <c r="N96" s="31">
        <f t="shared" si="36"/>
        <v>0</v>
      </c>
      <c r="O96" s="31">
        <f t="shared" si="36"/>
        <v>0</v>
      </c>
      <c r="P96" s="31">
        <f t="shared" si="36"/>
        <v>875000</v>
      </c>
      <c r="Q96" s="31">
        <f t="shared" si="36"/>
        <v>0</v>
      </c>
      <c r="R96" s="31">
        <f t="shared" si="36"/>
        <v>5193000</v>
      </c>
      <c r="S96" s="31">
        <f t="shared" si="36"/>
        <v>0</v>
      </c>
      <c r="T96" s="31">
        <f t="shared" si="36"/>
        <v>0</v>
      </c>
      <c r="U96" s="33">
        <f t="shared" si="20"/>
        <v>6068000</v>
      </c>
      <c r="V96" s="92">
        <f t="shared" si="30"/>
        <v>41.138983050847457</v>
      </c>
      <c r="W96" s="3"/>
    </row>
    <row r="97" spans="1:23" ht="23.25" customHeight="1" x14ac:dyDescent="0.3">
      <c r="A97" s="88">
        <v>5</v>
      </c>
      <c r="B97" s="88">
        <v>2</v>
      </c>
      <c r="C97" s="88">
        <v>3</v>
      </c>
      <c r="D97" s="48">
        <v>17</v>
      </c>
      <c r="E97" s="49" t="s">
        <v>11</v>
      </c>
      <c r="F97" s="57" t="s">
        <v>83</v>
      </c>
      <c r="G97" s="51">
        <v>11750000</v>
      </c>
      <c r="H97" s="51">
        <v>11750000</v>
      </c>
      <c r="I97" s="51"/>
      <c r="J97" s="51"/>
      <c r="K97" s="51"/>
      <c r="L97" s="51"/>
      <c r="M97" s="51"/>
      <c r="N97" s="51"/>
      <c r="O97" s="51"/>
      <c r="P97" s="51"/>
      <c r="Q97" s="51"/>
      <c r="R97" s="51">
        <v>5193000</v>
      </c>
      <c r="S97" s="51"/>
      <c r="T97" s="76"/>
      <c r="U97" s="33">
        <f t="shared" si="20"/>
        <v>5193000</v>
      </c>
      <c r="V97" s="92">
        <f t="shared" si="30"/>
        <v>44.195744680851064</v>
      </c>
      <c r="W97" s="3"/>
    </row>
    <row r="98" spans="1:23" ht="31.5" customHeight="1" x14ac:dyDescent="0.3">
      <c r="A98" s="88">
        <v>5</v>
      </c>
      <c r="B98" s="88">
        <v>2</v>
      </c>
      <c r="C98" s="88">
        <v>3</v>
      </c>
      <c r="D98" s="48">
        <v>17</v>
      </c>
      <c r="E98" s="49" t="s">
        <v>21</v>
      </c>
      <c r="F98" s="57" t="s">
        <v>109</v>
      </c>
      <c r="G98" s="51">
        <v>3000000</v>
      </c>
      <c r="H98" s="51">
        <v>3000000</v>
      </c>
      <c r="I98" s="51"/>
      <c r="J98" s="51"/>
      <c r="K98" s="51"/>
      <c r="L98" s="51"/>
      <c r="M98" s="51"/>
      <c r="N98" s="51"/>
      <c r="O98" s="51"/>
      <c r="P98" s="51">
        <v>875000</v>
      </c>
      <c r="Q98" s="51"/>
      <c r="R98" s="51"/>
      <c r="S98" s="51"/>
      <c r="T98" s="51"/>
      <c r="U98" s="33">
        <f t="shared" si="20"/>
        <v>875000</v>
      </c>
      <c r="V98" s="92">
        <f t="shared" si="30"/>
        <v>29.166666666666668</v>
      </c>
      <c r="W98" s="3"/>
    </row>
    <row r="99" spans="1:23" ht="15.75" customHeight="1" x14ac:dyDescent="0.3">
      <c r="A99" s="88"/>
      <c r="B99" s="88"/>
      <c r="C99" s="88"/>
      <c r="D99" s="48"/>
      <c r="E99" s="49"/>
      <c r="F99" s="60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33">
        <f t="shared" si="20"/>
        <v>0</v>
      </c>
      <c r="V99" s="92"/>
      <c r="W99" s="3"/>
    </row>
    <row r="100" spans="1:23" ht="31.5" customHeight="1" x14ac:dyDescent="0.3">
      <c r="A100" s="45">
        <v>5</v>
      </c>
      <c r="B100" s="45">
        <v>2</v>
      </c>
      <c r="C100" s="45">
        <v>3</v>
      </c>
      <c r="D100" s="48">
        <v>23</v>
      </c>
      <c r="E100" s="49"/>
      <c r="F100" s="56" t="s">
        <v>47</v>
      </c>
      <c r="G100" s="31">
        <f>G101</f>
        <v>14500000</v>
      </c>
      <c r="H100" s="31">
        <f t="shared" ref="H100:T100" si="37">H101</f>
        <v>14500000</v>
      </c>
      <c r="I100" s="31">
        <f t="shared" si="37"/>
        <v>0</v>
      </c>
      <c r="J100" s="31">
        <f t="shared" si="37"/>
        <v>0</v>
      </c>
      <c r="K100" s="31">
        <f t="shared" si="37"/>
        <v>0</v>
      </c>
      <c r="L100" s="31">
        <f t="shared" si="37"/>
        <v>0</v>
      </c>
      <c r="M100" s="31">
        <f t="shared" si="37"/>
        <v>0</v>
      </c>
      <c r="N100" s="31">
        <f t="shared" si="37"/>
        <v>0</v>
      </c>
      <c r="O100" s="31">
        <f t="shared" si="37"/>
        <v>0</v>
      </c>
      <c r="P100" s="31">
        <f t="shared" si="37"/>
        <v>0</v>
      </c>
      <c r="Q100" s="31">
        <f t="shared" si="37"/>
        <v>0</v>
      </c>
      <c r="R100" s="31">
        <f t="shared" si="37"/>
        <v>0</v>
      </c>
      <c r="S100" s="31">
        <f t="shared" si="37"/>
        <v>0</v>
      </c>
      <c r="T100" s="31">
        <f t="shared" si="37"/>
        <v>0</v>
      </c>
      <c r="U100" s="33">
        <f t="shared" si="20"/>
        <v>0</v>
      </c>
      <c r="V100" s="92">
        <f t="shared" si="30"/>
        <v>0</v>
      </c>
      <c r="W100" s="3">
        <f t="shared" si="6"/>
        <v>0</v>
      </c>
    </row>
    <row r="101" spans="1:23" ht="30.75" customHeight="1" x14ac:dyDescent="0.3">
      <c r="A101" s="88">
        <v>5</v>
      </c>
      <c r="B101" s="88">
        <v>2</v>
      </c>
      <c r="C101" s="88">
        <v>3</v>
      </c>
      <c r="D101" s="48">
        <v>23</v>
      </c>
      <c r="E101" s="49" t="s">
        <v>11</v>
      </c>
      <c r="F101" s="58" t="s">
        <v>48</v>
      </c>
      <c r="G101" s="51">
        <v>14500000</v>
      </c>
      <c r="H101" s="51">
        <v>14500000</v>
      </c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76"/>
      <c r="U101" s="33">
        <f t="shared" si="20"/>
        <v>0</v>
      </c>
      <c r="V101" s="92">
        <f t="shared" si="30"/>
        <v>0</v>
      </c>
      <c r="W101" s="3"/>
    </row>
    <row r="102" spans="1:23" ht="15" customHeight="1" x14ac:dyDescent="0.3">
      <c r="A102" s="88"/>
      <c r="B102" s="88"/>
      <c r="C102" s="88"/>
      <c r="D102" s="48"/>
      <c r="E102" s="49"/>
      <c r="F102" s="58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33">
        <f t="shared" ref="U102:U110" si="38">SUM(I102:T102)</f>
        <v>0</v>
      </c>
      <c r="V102" s="92"/>
      <c r="W102" s="3"/>
    </row>
    <row r="103" spans="1:23" ht="29.25" customHeight="1" x14ac:dyDescent="0.3">
      <c r="A103" s="45">
        <v>5</v>
      </c>
      <c r="B103" s="45">
        <v>2</v>
      </c>
      <c r="C103" s="45">
        <v>3</v>
      </c>
      <c r="D103" s="46">
        <v>25</v>
      </c>
      <c r="E103" s="55"/>
      <c r="F103" s="59" t="s">
        <v>110</v>
      </c>
      <c r="G103" s="31">
        <f>G104</f>
        <v>7500000</v>
      </c>
      <c r="H103" s="51">
        <f t="shared" ref="H103:T103" si="39">H104</f>
        <v>7500000</v>
      </c>
      <c r="I103" s="51">
        <f t="shared" si="39"/>
        <v>0</v>
      </c>
      <c r="J103" s="51">
        <f t="shared" si="39"/>
        <v>0</v>
      </c>
      <c r="K103" s="51">
        <f t="shared" si="39"/>
        <v>0</v>
      </c>
      <c r="L103" s="51">
        <f t="shared" si="39"/>
        <v>0</v>
      </c>
      <c r="M103" s="51">
        <f t="shared" si="39"/>
        <v>0</v>
      </c>
      <c r="N103" s="51">
        <f t="shared" si="39"/>
        <v>0</v>
      </c>
      <c r="O103" s="51">
        <f t="shared" si="39"/>
        <v>0</v>
      </c>
      <c r="P103" s="51">
        <f t="shared" si="39"/>
        <v>0</v>
      </c>
      <c r="Q103" s="51">
        <f t="shared" si="39"/>
        <v>0</v>
      </c>
      <c r="R103" s="51">
        <f t="shared" si="39"/>
        <v>0</v>
      </c>
      <c r="S103" s="51">
        <f t="shared" si="39"/>
        <v>0</v>
      </c>
      <c r="T103" s="51">
        <f t="shared" si="39"/>
        <v>0</v>
      </c>
      <c r="U103" s="33">
        <f t="shared" si="38"/>
        <v>0</v>
      </c>
      <c r="V103" s="92">
        <f t="shared" si="30"/>
        <v>0</v>
      </c>
      <c r="W103" s="3"/>
    </row>
    <row r="104" spans="1:23" ht="19.5" customHeight="1" x14ac:dyDescent="0.3">
      <c r="A104" s="88">
        <v>5</v>
      </c>
      <c r="B104" s="88">
        <v>2</v>
      </c>
      <c r="C104" s="88">
        <v>3</v>
      </c>
      <c r="D104" s="46">
        <v>25</v>
      </c>
      <c r="E104" s="49">
        <v>55</v>
      </c>
      <c r="F104" s="57" t="s">
        <v>120</v>
      </c>
      <c r="G104" s="51">
        <v>7500000</v>
      </c>
      <c r="H104" s="51">
        <v>7500000</v>
      </c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76"/>
      <c r="U104" s="33">
        <f t="shared" si="38"/>
        <v>0</v>
      </c>
      <c r="V104" s="92">
        <f t="shared" si="30"/>
        <v>0</v>
      </c>
      <c r="W104" s="3"/>
    </row>
    <row r="105" spans="1:23" ht="15.75" customHeight="1" x14ac:dyDescent="0.3">
      <c r="A105" s="88"/>
      <c r="B105" s="88"/>
      <c r="C105" s="88"/>
      <c r="D105" s="46"/>
      <c r="E105" s="49"/>
      <c r="F105" s="57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76"/>
      <c r="U105" s="33">
        <f t="shared" si="38"/>
        <v>0</v>
      </c>
      <c r="V105" s="92"/>
      <c r="W105" s="3"/>
    </row>
    <row r="106" spans="1:23" ht="37.5" customHeight="1" x14ac:dyDescent="0.3">
      <c r="A106" s="45">
        <v>5</v>
      </c>
      <c r="B106" s="45">
        <v>2</v>
      </c>
      <c r="C106" s="45">
        <v>3</v>
      </c>
      <c r="D106" s="46">
        <v>38</v>
      </c>
      <c r="E106" s="55"/>
      <c r="F106" s="59" t="s">
        <v>111</v>
      </c>
      <c r="G106" s="31">
        <f>G107</f>
        <v>10000000</v>
      </c>
      <c r="H106" s="31">
        <f>H107</f>
        <v>10000000</v>
      </c>
      <c r="I106" s="31">
        <f>I107</f>
        <v>0</v>
      </c>
      <c r="J106" s="31">
        <f t="shared" ref="J106:T106" si="40">J107</f>
        <v>0</v>
      </c>
      <c r="K106" s="31">
        <f t="shared" si="40"/>
        <v>0</v>
      </c>
      <c r="L106" s="31">
        <f t="shared" si="40"/>
        <v>0</v>
      </c>
      <c r="M106" s="31">
        <f t="shared" si="40"/>
        <v>0</v>
      </c>
      <c r="N106" s="31">
        <f t="shared" si="40"/>
        <v>0</v>
      </c>
      <c r="O106" s="31">
        <f t="shared" si="40"/>
        <v>0</v>
      </c>
      <c r="P106" s="31">
        <f t="shared" si="40"/>
        <v>0</v>
      </c>
      <c r="Q106" s="31">
        <f t="shared" si="40"/>
        <v>0</v>
      </c>
      <c r="R106" s="31">
        <f t="shared" si="40"/>
        <v>9750000</v>
      </c>
      <c r="S106" s="31">
        <f t="shared" si="40"/>
        <v>0</v>
      </c>
      <c r="T106" s="31">
        <f t="shared" si="40"/>
        <v>0</v>
      </c>
      <c r="U106" s="33">
        <f t="shared" si="38"/>
        <v>9750000</v>
      </c>
      <c r="V106" s="92">
        <f t="shared" si="30"/>
        <v>97.5</v>
      </c>
      <c r="W106" s="3"/>
    </row>
    <row r="107" spans="1:23" ht="21" customHeight="1" x14ac:dyDescent="0.3">
      <c r="A107" s="88">
        <v>5</v>
      </c>
      <c r="B107" s="88">
        <v>2</v>
      </c>
      <c r="C107" s="88">
        <v>3</v>
      </c>
      <c r="D107" s="48">
        <v>38</v>
      </c>
      <c r="E107" s="49" t="s">
        <v>18</v>
      </c>
      <c r="F107" s="57" t="s">
        <v>112</v>
      </c>
      <c r="G107" s="51">
        <v>10000000</v>
      </c>
      <c r="H107" s="51">
        <v>10000000</v>
      </c>
      <c r="I107" s="51"/>
      <c r="J107" s="51"/>
      <c r="K107" s="51"/>
      <c r="L107" s="51"/>
      <c r="M107" s="51"/>
      <c r="N107" s="51"/>
      <c r="O107" s="51"/>
      <c r="P107" s="51"/>
      <c r="Q107" s="51"/>
      <c r="R107" s="51">
        <v>9750000</v>
      </c>
      <c r="S107" s="51"/>
      <c r="T107" s="76"/>
      <c r="U107" s="33">
        <f t="shared" si="38"/>
        <v>9750000</v>
      </c>
      <c r="V107" s="92">
        <f t="shared" si="30"/>
        <v>97.5</v>
      </c>
      <c r="W107" s="3"/>
    </row>
    <row r="108" spans="1:23" ht="15" customHeight="1" x14ac:dyDescent="0.3">
      <c r="A108" s="88"/>
      <c r="B108" s="88"/>
      <c r="C108" s="88"/>
      <c r="D108" s="48"/>
      <c r="E108" s="49"/>
      <c r="F108" s="58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33">
        <f t="shared" si="38"/>
        <v>0</v>
      </c>
      <c r="V108" s="92"/>
      <c r="W108" s="3"/>
    </row>
    <row r="109" spans="1:23" ht="30" customHeight="1" x14ac:dyDescent="0.3">
      <c r="A109" s="45">
        <v>5</v>
      </c>
      <c r="B109" s="45">
        <v>2</v>
      </c>
      <c r="C109" s="45">
        <v>3</v>
      </c>
      <c r="D109" s="48">
        <v>39</v>
      </c>
      <c r="E109" s="49"/>
      <c r="F109" s="59" t="s">
        <v>113</v>
      </c>
      <c r="G109" s="31">
        <f>G110</f>
        <v>20000000</v>
      </c>
      <c r="H109" s="31">
        <f>H110</f>
        <v>20000000</v>
      </c>
      <c r="I109" s="31">
        <f>I110</f>
        <v>0</v>
      </c>
      <c r="J109" s="31">
        <f t="shared" ref="J109:S109" si="41">J110</f>
        <v>0</v>
      </c>
      <c r="K109" s="31">
        <f t="shared" si="41"/>
        <v>0</v>
      </c>
      <c r="L109" s="31">
        <f t="shared" si="41"/>
        <v>0</v>
      </c>
      <c r="M109" s="31">
        <f t="shared" si="41"/>
        <v>0</v>
      </c>
      <c r="N109" s="31">
        <f t="shared" si="41"/>
        <v>0</v>
      </c>
      <c r="O109" s="31">
        <f t="shared" si="41"/>
        <v>0</v>
      </c>
      <c r="P109" s="31">
        <f t="shared" si="41"/>
        <v>0</v>
      </c>
      <c r="Q109" s="31">
        <f t="shared" si="41"/>
        <v>0</v>
      </c>
      <c r="R109" s="31">
        <f t="shared" si="41"/>
        <v>18500000</v>
      </c>
      <c r="S109" s="31">
        <f t="shared" si="41"/>
        <v>0</v>
      </c>
      <c r="T109" s="31">
        <f>T110</f>
        <v>0</v>
      </c>
      <c r="U109" s="33">
        <f t="shared" si="38"/>
        <v>18500000</v>
      </c>
      <c r="V109" s="92">
        <f t="shared" si="30"/>
        <v>92.5</v>
      </c>
      <c r="W109" s="3"/>
    </row>
    <row r="110" spans="1:23" ht="23.25" customHeight="1" x14ac:dyDescent="0.3">
      <c r="A110" s="88">
        <v>5</v>
      </c>
      <c r="B110" s="88">
        <v>2</v>
      </c>
      <c r="C110" s="88">
        <v>3</v>
      </c>
      <c r="D110" s="48">
        <v>39</v>
      </c>
      <c r="E110" s="49" t="s">
        <v>19</v>
      </c>
      <c r="F110" s="57" t="s">
        <v>115</v>
      </c>
      <c r="G110" s="51">
        <v>20000000</v>
      </c>
      <c r="H110" s="51">
        <v>20000000</v>
      </c>
      <c r="I110" s="51"/>
      <c r="J110" s="51"/>
      <c r="K110" s="51"/>
      <c r="L110" s="51"/>
      <c r="M110" s="51"/>
      <c r="N110" s="51"/>
      <c r="O110" s="51"/>
      <c r="P110" s="51"/>
      <c r="Q110" s="51"/>
      <c r="R110" s="51">
        <v>18500000</v>
      </c>
      <c r="S110" s="51"/>
      <c r="T110" s="76"/>
      <c r="U110" s="33">
        <f t="shared" si="38"/>
        <v>18500000</v>
      </c>
      <c r="V110" s="92">
        <f t="shared" si="30"/>
        <v>92.5</v>
      </c>
      <c r="W110" s="3"/>
    </row>
    <row r="111" spans="1:23" ht="12.75" customHeight="1" x14ac:dyDescent="0.3"/>
    <row r="112" spans="1:23" ht="12.75" customHeight="1" x14ac:dyDescent="0.3">
      <c r="A112" s="45">
        <v>5</v>
      </c>
      <c r="B112" s="45">
        <v>2</v>
      </c>
      <c r="C112" s="45">
        <v>3</v>
      </c>
      <c r="D112" s="48">
        <v>59</v>
      </c>
      <c r="E112" s="49"/>
      <c r="F112" s="59" t="s">
        <v>121</v>
      </c>
      <c r="G112" s="31"/>
      <c r="H112" s="31">
        <f>H113</f>
        <v>199800000</v>
      </c>
      <c r="I112" s="31">
        <f>I113</f>
        <v>0</v>
      </c>
      <c r="J112" s="31">
        <f t="shared" ref="J112:S112" si="42">J113</f>
        <v>0</v>
      </c>
      <c r="K112" s="31">
        <f t="shared" si="42"/>
        <v>0</v>
      </c>
      <c r="L112" s="31">
        <f t="shared" si="42"/>
        <v>0</v>
      </c>
      <c r="M112" s="31">
        <f t="shared" si="42"/>
        <v>0</v>
      </c>
      <c r="N112" s="31">
        <f t="shared" si="42"/>
        <v>0</v>
      </c>
      <c r="O112" s="31">
        <f t="shared" si="42"/>
        <v>0</v>
      </c>
      <c r="P112" s="31">
        <f t="shared" si="42"/>
        <v>0</v>
      </c>
      <c r="Q112" s="31">
        <f t="shared" si="42"/>
        <v>0</v>
      </c>
      <c r="R112" s="31">
        <f t="shared" si="42"/>
        <v>0</v>
      </c>
      <c r="S112" s="31">
        <f t="shared" si="42"/>
        <v>0</v>
      </c>
      <c r="T112" s="31">
        <f>T113</f>
        <v>0</v>
      </c>
      <c r="U112" s="33">
        <f t="shared" ref="U112:U113" si="43">SUM(I112:T112)</f>
        <v>0</v>
      </c>
    </row>
    <row r="113" spans="1:21" ht="12.75" customHeight="1" x14ac:dyDescent="0.3">
      <c r="A113" s="96">
        <v>5</v>
      </c>
      <c r="B113" s="96">
        <v>2</v>
      </c>
      <c r="C113" s="96">
        <v>3</v>
      </c>
      <c r="D113" s="48">
        <v>59</v>
      </c>
      <c r="E113" s="49" t="s">
        <v>13</v>
      </c>
      <c r="F113" s="57" t="s">
        <v>122</v>
      </c>
      <c r="G113" s="51"/>
      <c r="H113" s="51">
        <v>199800000</v>
      </c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76"/>
      <c r="U113" s="33">
        <f t="shared" si="43"/>
        <v>0</v>
      </c>
    </row>
    <row r="114" spans="1:21" ht="12.75" customHeight="1" x14ac:dyDescent="0.3"/>
    <row r="115" spans="1:21" ht="12.75" customHeight="1" x14ac:dyDescent="0.3"/>
    <row r="116" spans="1:21" ht="12" customHeight="1" x14ac:dyDescent="0.3">
      <c r="A116" s="107"/>
      <c r="B116" s="107"/>
      <c r="C116" s="107"/>
      <c r="D116" s="107"/>
      <c r="E116" s="107"/>
      <c r="F116" s="107"/>
      <c r="G116" s="107"/>
      <c r="H116" s="89"/>
      <c r="R116" s="108" t="s">
        <v>116</v>
      </c>
      <c r="S116" s="108"/>
      <c r="T116" s="108"/>
      <c r="U116" s="61"/>
    </row>
    <row r="117" spans="1:21" ht="12" customHeight="1" x14ac:dyDescent="0.3">
      <c r="A117" s="99"/>
      <c r="B117" s="99"/>
      <c r="C117" s="99"/>
      <c r="D117" s="99"/>
      <c r="E117" s="99"/>
      <c r="F117" s="99"/>
      <c r="G117" s="99"/>
      <c r="H117" s="86"/>
      <c r="I117" s="62"/>
      <c r="R117" s="63" t="s">
        <v>61</v>
      </c>
      <c r="S117" s="62"/>
      <c r="T117" s="64"/>
      <c r="U117" s="65"/>
    </row>
    <row r="118" spans="1:21" ht="12" customHeight="1" x14ac:dyDescent="0.3">
      <c r="A118" s="66"/>
      <c r="B118" s="66"/>
      <c r="C118" s="66"/>
      <c r="D118" s="66"/>
      <c r="E118" s="66"/>
      <c r="F118" s="86"/>
      <c r="G118" s="86"/>
      <c r="H118" s="86"/>
      <c r="R118" s="12" t="s">
        <v>62</v>
      </c>
      <c r="S118" s="62"/>
      <c r="T118" s="64"/>
      <c r="U118" s="65"/>
    </row>
    <row r="119" spans="1:21" ht="12" customHeight="1" x14ac:dyDescent="0.3">
      <c r="G119" s="90"/>
      <c r="H119" s="90"/>
      <c r="R119" s="12" t="s">
        <v>63</v>
      </c>
      <c r="S119" s="62"/>
      <c r="T119" s="64"/>
      <c r="U119" s="65"/>
    </row>
    <row r="120" spans="1:21" ht="12" customHeight="1" x14ac:dyDescent="0.3">
      <c r="A120" s="67"/>
      <c r="B120" s="67"/>
      <c r="C120" s="67"/>
      <c r="D120" s="67"/>
      <c r="E120" s="67"/>
      <c r="G120" s="63"/>
      <c r="H120" s="63"/>
      <c r="R120" s="68"/>
      <c r="S120" s="62"/>
      <c r="T120" s="64"/>
      <c r="U120" s="65"/>
    </row>
    <row r="121" spans="1:21" ht="12" customHeight="1" x14ac:dyDescent="0.3">
      <c r="A121" s="67"/>
      <c r="B121" s="67"/>
      <c r="C121" s="67"/>
      <c r="D121" s="67"/>
      <c r="E121" s="67"/>
      <c r="R121" s="68"/>
      <c r="S121" s="62"/>
    </row>
    <row r="122" spans="1:21" ht="12" customHeight="1" x14ac:dyDescent="0.3">
      <c r="A122" s="67"/>
      <c r="B122" s="67"/>
      <c r="C122" s="67"/>
      <c r="D122" s="67"/>
      <c r="E122" s="67"/>
      <c r="R122" s="68"/>
      <c r="S122" s="62"/>
      <c r="T122" s="62"/>
      <c r="U122" s="69"/>
    </row>
    <row r="123" spans="1:21" ht="12" customHeight="1" x14ac:dyDescent="0.3">
      <c r="A123" s="67"/>
      <c r="B123" s="67"/>
      <c r="C123" s="67"/>
      <c r="D123" s="67"/>
      <c r="E123" s="67"/>
      <c r="G123" s="68"/>
      <c r="H123" s="68"/>
      <c r="R123" s="70" t="s">
        <v>79</v>
      </c>
      <c r="S123" s="71"/>
      <c r="T123" s="72"/>
      <c r="U123" s="73"/>
    </row>
    <row r="124" spans="1:21" ht="12" customHeight="1" x14ac:dyDescent="0.3">
      <c r="G124" s="68"/>
      <c r="H124" s="68"/>
      <c r="R124" s="63" t="s">
        <v>80</v>
      </c>
      <c r="S124" s="74"/>
      <c r="T124" s="64"/>
      <c r="U124" s="65"/>
    </row>
    <row r="125" spans="1:21" x14ac:dyDescent="0.3">
      <c r="G125" s="68"/>
      <c r="H125" s="68"/>
    </row>
  </sheetData>
  <mergeCells count="7">
    <mergeCell ref="A117:G117"/>
    <mergeCell ref="A1:T1"/>
    <mergeCell ref="A2:T2"/>
    <mergeCell ref="A4:E4"/>
    <mergeCell ref="A5:E5"/>
    <mergeCell ref="A116:G116"/>
    <mergeCell ref="R116:T116"/>
  </mergeCells>
  <printOptions horizontalCentered="1"/>
  <pageMargins left="0.18" right="0.94" top="0.94488188976377963" bottom="1.1417322834645669" header="0.31496062992125984" footer="0.31496062992125984"/>
  <pageSetup paperSize="5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REALISASI 2020 FIX PERUBAHAN</vt:lpstr>
      <vt:lpstr>REALISASI 2020 FIX</vt:lpstr>
      <vt:lpstr>'REALISASI 2020 FIX'!Print_Area</vt:lpstr>
      <vt:lpstr>'REALISASI 2020 FIX PERUBAHAN'!Print_Area</vt:lpstr>
      <vt:lpstr>'REALISASI 2020 FIX'!Print_Titles</vt:lpstr>
      <vt:lpstr>'REALISASI 2020 FIX PERUBAHAN'!Print_Titles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2020-12-05T05:54:45Z</dcterms:modified>
</cp:coreProperties>
</file>