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35"/>
  </bookViews>
  <sheets>
    <sheet name="Nov" sheetId="49" r:id="rId1"/>
  </sheets>
  <externalReferences>
    <externalReference r:id="rId2"/>
  </externalReferences>
  <definedNames>
    <definedName name="_xlnm._FilterDatabase" localSheetId="0" hidden="1">Nov!$A$14:$Z$74</definedName>
    <definedName name="_xlnm.Print_Titles" localSheetId="0">Nov!$6:$9</definedName>
  </definedNames>
  <calcPr calcId="144525"/>
</workbook>
</file>

<file path=xl/calcChain.xml><?xml version="1.0" encoding="utf-8"?>
<calcChain xmlns="http://schemas.openxmlformats.org/spreadsheetml/2006/main">
  <c r="Q89" i="49" l="1"/>
  <c r="Q87" i="49"/>
  <c r="Q86" i="49"/>
  <c r="M86" i="49"/>
  <c r="Q85" i="49"/>
  <c r="M84" i="49"/>
  <c r="Q84" i="49" s="1"/>
  <c r="Q83" i="49"/>
  <c r="Q82" i="49"/>
  <c r="M82" i="49"/>
  <c r="T80" i="49"/>
  <c r="Q80" i="49"/>
  <c r="Q79" i="49"/>
  <c r="M79" i="49"/>
  <c r="Q78" i="49"/>
  <c r="M77" i="49"/>
  <c r="M76" i="49" s="1"/>
  <c r="Q76" i="49" s="1"/>
  <c r="T76" i="49"/>
  <c r="N75" i="49"/>
  <c r="Q74" i="49"/>
  <c r="Q73" i="49"/>
  <c r="M73" i="49"/>
  <c r="Q72" i="49"/>
  <c r="M71" i="49"/>
  <c r="Q71" i="49" s="1"/>
  <c r="Q70" i="49"/>
  <c r="Q69" i="49"/>
  <c r="Q68" i="49"/>
  <c r="M68" i="49"/>
  <c r="Q66" i="49"/>
  <c r="Q65" i="49"/>
  <c r="Q64" i="49"/>
  <c r="M64" i="49"/>
  <c r="T63" i="49"/>
  <c r="Q63" i="49"/>
  <c r="Q62" i="49"/>
  <c r="Q61" i="49"/>
  <c r="Q60" i="49"/>
  <c r="M59" i="49"/>
  <c r="Q59" i="49" s="1"/>
  <c r="Q58" i="49"/>
  <c r="Q57" i="49"/>
  <c r="M57" i="49"/>
  <c r="Q56" i="49"/>
  <c r="Q55" i="49"/>
  <c r="Q54" i="49"/>
  <c r="M54" i="49"/>
  <c r="Q53" i="49"/>
  <c r="M52" i="49"/>
  <c r="Q52" i="49" s="1"/>
  <c r="T51" i="49"/>
  <c r="Q51" i="49"/>
  <c r="M50" i="49"/>
  <c r="Q50" i="49" s="1"/>
  <c r="T49" i="49"/>
  <c r="Q49" i="49"/>
  <c r="T48" i="49"/>
  <c r="Q48" i="49"/>
  <c r="Q47" i="49"/>
  <c r="M46" i="49"/>
  <c r="Q46" i="49" s="1"/>
  <c r="Q45" i="49"/>
  <c r="T44" i="49"/>
  <c r="Q44" i="49"/>
  <c r="T43" i="49"/>
  <c r="Q43" i="49"/>
  <c r="M42" i="49"/>
  <c r="Q42" i="49" s="1"/>
  <c r="Q41" i="49"/>
  <c r="Q40" i="49"/>
  <c r="M40" i="49"/>
  <c r="Q39" i="49"/>
  <c r="T38" i="49"/>
  <c r="Q38" i="49"/>
  <c r="T37" i="49"/>
  <c r="Q37" i="49"/>
  <c r="Q36" i="49"/>
  <c r="Q35" i="49"/>
  <c r="M35" i="49"/>
  <c r="T34" i="49"/>
  <c r="Q34" i="49"/>
  <c r="Q33" i="49"/>
  <c r="N33" i="49"/>
  <c r="Q32" i="49"/>
  <c r="M32" i="49"/>
  <c r="T31" i="49"/>
  <c r="Q31" i="49"/>
  <c r="Q30" i="49"/>
  <c r="Q29" i="49"/>
  <c r="T28" i="49"/>
  <c r="Q28" i="49"/>
  <c r="T27" i="49"/>
  <c r="Q27" i="49"/>
  <c r="T26" i="49"/>
  <c r="Q26" i="49"/>
  <c r="Q25" i="49"/>
  <c r="Q23" i="49"/>
  <c r="T22" i="49"/>
  <c r="Q22" i="49"/>
  <c r="Q21" i="49"/>
  <c r="Q20" i="49"/>
  <c r="Q19" i="49"/>
  <c r="M19" i="49"/>
  <c r="M18" i="49" s="1"/>
  <c r="T16" i="49"/>
  <c r="Q16" i="49"/>
  <c r="T15" i="49"/>
  <c r="P15" i="49"/>
  <c r="M15" i="49"/>
  <c r="Q15" i="49" s="1"/>
  <c r="T13" i="49"/>
  <c r="P13" i="49"/>
  <c r="M13" i="49"/>
  <c r="Q13" i="49" s="1"/>
  <c r="P12" i="49"/>
  <c r="Q18" i="49" l="1"/>
  <c r="M12" i="49"/>
  <c r="Q12" i="49" s="1"/>
  <c r="Q77" i="49"/>
  <c r="R33" i="49"/>
  <c r="S33" i="49" s="1"/>
  <c r="N29" i="49" l="1"/>
  <c r="O29" i="49" l="1"/>
  <c r="R29" i="49"/>
  <c r="S29" i="49" s="1"/>
  <c r="N88" i="49" l="1"/>
  <c r="R88" i="49" s="1"/>
  <c r="N87" i="49"/>
  <c r="N72" i="49"/>
  <c r="N41" i="49"/>
  <c r="N51" i="49"/>
  <c r="N44" i="49"/>
  <c r="N45" i="49"/>
  <c r="N65" i="49"/>
  <c r="N66" i="49"/>
  <c r="N43" i="49"/>
  <c r="R87" i="49" l="1"/>
  <c r="S87" i="49" s="1"/>
  <c r="O87" i="49"/>
  <c r="R43" i="49"/>
  <c r="S43" i="49" s="1"/>
  <c r="O43" i="49"/>
  <c r="N42" i="49"/>
  <c r="O44" i="49"/>
  <c r="R44" i="49"/>
  <c r="S44" i="49" s="1"/>
  <c r="R66" i="49"/>
  <c r="S66" i="49" s="1"/>
  <c r="O66" i="49"/>
  <c r="R45" i="49"/>
  <c r="S45" i="49" s="1"/>
  <c r="O45" i="49"/>
  <c r="O51" i="49"/>
  <c r="N50" i="49"/>
  <c r="R51" i="49"/>
  <c r="S51" i="49" s="1"/>
  <c r="O72" i="49"/>
  <c r="N71" i="49"/>
  <c r="R72" i="49"/>
  <c r="S72" i="49" s="1"/>
  <c r="O65" i="49"/>
  <c r="R65" i="49"/>
  <c r="S65" i="49" s="1"/>
  <c r="R41" i="49"/>
  <c r="S41" i="49" s="1"/>
  <c r="O41" i="49"/>
  <c r="N40" i="49"/>
  <c r="R50" i="49" l="1"/>
  <c r="S50" i="49" s="1"/>
  <c r="O50" i="49"/>
  <c r="O42" i="49"/>
  <c r="R42" i="49"/>
  <c r="S42" i="49" s="1"/>
  <c r="R71" i="49"/>
  <c r="S71" i="49" s="1"/>
  <c r="O71" i="49"/>
  <c r="R40" i="49"/>
  <c r="S40" i="49" s="1"/>
  <c r="O40" i="49"/>
  <c r="N30" i="49" l="1"/>
  <c r="N31" i="49"/>
  <c r="N81" i="49"/>
  <c r="R81" i="49" s="1"/>
  <c r="N16" i="49"/>
  <c r="N83" i="49" l="1"/>
  <c r="N78" i="49"/>
  <c r="N85" i="49"/>
  <c r="N80" i="49"/>
  <c r="N89" i="49"/>
  <c r="O16" i="49"/>
  <c r="R16" i="49"/>
  <c r="S16" i="49" s="1"/>
  <c r="N15" i="49"/>
  <c r="N28" i="49"/>
  <c r="N22" i="49"/>
  <c r="N62" i="49"/>
  <c r="N37" i="49"/>
  <c r="N53" i="49"/>
  <c r="N49" i="49"/>
  <c r="N24" i="49"/>
  <c r="R24" i="49" s="1"/>
  <c r="N70" i="49"/>
  <c r="N27" i="49"/>
  <c r="N25" i="49"/>
  <c r="N61" i="49"/>
  <c r="N67" i="49"/>
  <c r="N47" i="49"/>
  <c r="N74" i="49"/>
  <c r="N21" i="49"/>
  <c r="N20" i="49"/>
  <c r="N23" i="49"/>
  <c r="N36" i="49"/>
  <c r="N38" i="49"/>
  <c r="N58" i="49"/>
  <c r="N60" i="49"/>
  <c r="N69" i="49"/>
  <c r="N26" i="49"/>
  <c r="N34" i="49"/>
  <c r="N48" i="49"/>
  <c r="N39" i="49"/>
  <c r="R31" i="49"/>
  <c r="S31" i="49" s="1"/>
  <c r="O31" i="49"/>
  <c r="N56" i="49"/>
  <c r="N63" i="49"/>
  <c r="N55" i="49"/>
  <c r="R30" i="49"/>
  <c r="S30" i="49" s="1"/>
  <c r="O30" i="49"/>
  <c r="R89" i="49" l="1"/>
  <c r="S89" i="49" s="1"/>
  <c r="O89" i="49"/>
  <c r="N86" i="49"/>
  <c r="O83" i="49"/>
  <c r="R83" i="49"/>
  <c r="S83" i="49" s="1"/>
  <c r="N82" i="49"/>
  <c r="O80" i="49"/>
  <c r="R80" i="49"/>
  <c r="S80" i="49" s="1"/>
  <c r="N79" i="49"/>
  <c r="R78" i="49"/>
  <c r="S78" i="49" s="1"/>
  <c r="O78" i="49"/>
  <c r="N77" i="49"/>
  <c r="O85" i="49"/>
  <c r="N84" i="49"/>
  <c r="R85" i="49"/>
  <c r="S85" i="49" s="1"/>
  <c r="O15" i="49"/>
  <c r="N13" i="49"/>
  <c r="O13" i="49" s="1"/>
  <c r="R15" i="49"/>
  <c r="R55" i="49"/>
  <c r="S55" i="49" s="1"/>
  <c r="O55" i="49"/>
  <c r="N54" i="49"/>
  <c r="O56" i="49"/>
  <c r="R56" i="49"/>
  <c r="S56" i="49" s="1"/>
  <c r="O39" i="49"/>
  <c r="R39" i="49"/>
  <c r="S39" i="49" s="1"/>
  <c r="R34" i="49"/>
  <c r="S34" i="49" s="1"/>
  <c r="O34" i="49"/>
  <c r="N32" i="49"/>
  <c r="R69" i="49"/>
  <c r="S69" i="49" s="1"/>
  <c r="T69" i="49" s="1"/>
  <c r="T18" i="49" s="1"/>
  <c r="T12" i="49" s="1"/>
  <c r="N68" i="49"/>
  <c r="O69" i="49"/>
  <c r="R36" i="49"/>
  <c r="S36" i="49" s="1"/>
  <c r="O36" i="49"/>
  <c r="O74" i="49"/>
  <c r="R74" i="49"/>
  <c r="S74" i="49" s="1"/>
  <c r="N73" i="49"/>
  <c r="R67" i="49"/>
  <c r="N64" i="49"/>
  <c r="R25" i="49"/>
  <c r="S25" i="49" s="1"/>
  <c r="O25" i="49"/>
  <c r="O49" i="49"/>
  <c r="R49" i="49"/>
  <c r="S49" i="49" s="1"/>
  <c r="N35" i="49"/>
  <c r="R37" i="49"/>
  <c r="S37" i="49" s="1"/>
  <c r="O37" i="49"/>
  <c r="O22" i="49"/>
  <c r="R22" i="49"/>
  <c r="S22" i="49" s="1"/>
  <c r="N19" i="49"/>
  <c r="O19" i="49" s="1"/>
  <c r="R20" i="49"/>
  <c r="S20" i="49" s="1"/>
  <c r="O20" i="49"/>
  <c r="R58" i="49"/>
  <c r="S58" i="49" s="1"/>
  <c r="O58" i="49"/>
  <c r="N57" i="49"/>
  <c r="R63" i="49"/>
  <c r="S63" i="49" s="1"/>
  <c r="O63" i="49"/>
  <c r="R48" i="49"/>
  <c r="S48" i="49" s="1"/>
  <c r="O48" i="49"/>
  <c r="R26" i="49"/>
  <c r="S26" i="49" s="1"/>
  <c r="O26" i="49"/>
  <c r="R60" i="49"/>
  <c r="S60" i="49" s="1"/>
  <c r="O60" i="49"/>
  <c r="N59" i="49"/>
  <c r="R38" i="49"/>
  <c r="S38" i="49" s="1"/>
  <c r="O38" i="49"/>
  <c r="R23" i="49"/>
  <c r="S23" i="49" s="1"/>
  <c r="O23" i="49"/>
  <c r="O21" i="49"/>
  <c r="R21" i="49"/>
  <c r="S21" i="49" s="1"/>
  <c r="R47" i="49"/>
  <c r="S47" i="49" s="1"/>
  <c r="N46" i="49"/>
  <c r="O47" i="49"/>
  <c r="R61" i="49"/>
  <c r="S61" i="49" s="1"/>
  <c r="O61" i="49"/>
  <c r="O27" i="49"/>
  <c r="R27" i="49"/>
  <c r="S27" i="49" s="1"/>
  <c r="O53" i="49"/>
  <c r="N52" i="49"/>
  <c r="R53" i="49"/>
  <c r="S53" i="49" s="1"/>
  <c r="O62" i="49"/>
  <c r="R62" i="49"/>
  <c r="S62" i="49" s="1"/>
  <c r="R28" i="49"/>
  <c r="S28" i="49" s="1"/>
  <c r="O28" i="49"/>
  <c r="R70" i="49"/>
  <c r="S70" i="49" s="1"/>
  <c r="O70" i="49"/>
  <c r="N18" i="49"/>
  <c r="R77" i="49" l="1"/>
  <c r="S77" i="49" s="1"/>
  <c r="O77" i="49"/>
  <c r="N76" i="49"/>
  <c r="R86" i="49"/>
  <c r="S86" i="49" s="1"/>
  <c r="O86" i="49"/>
  <c r="R84" i="49"/>
  <c r="S84" i="49" s="1"/>
  <c r="O84" i="49"/>
  <c r="O82" i="49"/>
  <c r="R82" i="49"/>
  <c r="S82" i="49" s="1"/>
  <c r="O79" i="49"/>
  <c r="R79" i="49"/>
  <c r="S79" i="49" s="1"/>
  <c r="S15" i="49"/>
  <c r="R13" i="49"/>
  <c r="S13" i="49" s="1"/>
  <c r="R19" i="49"/>
  <c r="S19" i="49" s="1"/>
  <c r="O52" i="49"/>
  <c r="R52" i="49"/>
  <c r="S52" i="49" s="1"/>
  <c r="R57" i="49"/>
  <c r="S57" i="49" s="1"/>
  <c r="O57" i="49"/>
  <c r="R54" i="49"/>
  <c r="S54" i="49" s="1"/>
  <c r="O54" i="49"/>
  <c r="R73" i="49"/>
  <c r="S73" i="49" s="1"/>
  <c r="O73" i="49"/>
  <c r="R32" i="49"/>
  <c r="S32" i="49" s="1"/>
  <c r="O32" i="49"/>
  <c r="O46" i="49"/>
  <c r="R46" i="49"/>
  <c r="S46" i="49" s="1"/>
  <c r="O59" i="49"/>
  <c r="R59" i="49"/>
  <c r="S59" i="49" s="1"/>
  <c r="O64" i="49"/>
  <c r="R64" i="49"/>
  <c r="S64" i="49" s="1"/>
  <c r="R68" i="49"/>
  <c r="S68" i="49" s="1"/>
  <c r="O68" i="49"/>
  <c r="O35" i="49"/>
  <c r="R35" i="49"/>
  <c r="S35" i="49" s="1"/>
  <c r="R18" i="49"/>
  <c r="O18" i="49"/>
  <c r="N12" i="49"/>
  <c r="O12" i="49" s="1"/>
  <c r="R76" i="49" l="1"/>
  <c r="S76" i="49" s="1"/>
  <c r="O76" i="49"/>
  <c r="S18" i="49"/>
  <c r="R12" i="49"/>
  <c r="S12" i="49" s="1"/>
</calcChain>
</file>

<file path=xl/sharedStrings.xml><?xml version="1.0" encoding="utf-8"?>
<sst xmlns="http://schemas.openxmlformats.org/spreadsheetml/2006/main" count="415" uniqueCount="115">
  <si>
    <t>REALISASI FISIK DAN KEUANGAN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</si>
  <si>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</si>
  <si>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</si>
  <si>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</si>
  <si>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</si>
  <si>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</si>
  <si>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</si>
  <si>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</si>
  <si>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SAMPAI DG BL LALU</t>
  </si>
  <si>
    <t>BULAN INI</t>
  </si>
  <si>
    <t>S/D BL INI</t>
  </si>
  <si>
    <t>FISIK</t>
  </si>
  <si>
    <t>KEUANGAN</t>
  </si>
  <si>
    <t>Rp.</t>
  </si>
  <si>
    <t>%</t>
  </si>
  <si>
    <t>02</t>
  </si>
  <si>
    <t>01</t>
  </si>
  <si>
    <t>Cimahi Tengah</t>
  </si>
  <si>
    <t>BELANJA LANGSUNG</t>
  </si>
  <si>
    <t>BELANJA PEGAWAI</t>
  </si>
  <si>
    <t>05</t>
  </si>
  <si>
    <t>06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</si>
  <si>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</si>
  <si>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</si>
  <si>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</si>
  <si>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</si>
  <si>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</si>
  <si>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</si>
  <si>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</si>
  <si>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</si>
  <si>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Badan Pembersih</t>
  </si>
  <si>
    <t>Belanja Pengisian tabung gas</t>
  </si>
  <si>
    <t>Belanja BBM dan Pelumas Kendaraan</t>
  </si>
  <si>
    <t>Belanja bahan habis pakai peralatan rumah tangga</t>
  </si>
  <si>
    <t>Belanja Kit Pelatihan</t>
  </si>
  <si>
    <t>Belanja dokumentasi dan media periklanan</t>
  </si>
  <si>
    <t>Belanja bahan /material</t>
  </si>
  <si>
    <t>Belanja bahan pokok natura</t>
  </si>
  <si>
    <t>03</t>
  </si>
  <si>
    <t>Belanja Jasa Kantor</t>
  </si>
  <si>
    <t>Belanja kawat / faksimili / internet</t>
  </si>
  <si>
    <t>09</t>
  </si>
  <si>
    <t>Belanja Jasa Transaksi Keuangan</t>
  </si>
  <si>
    <t>Belanja Jasa Pemeliharaan peralatan dan perlengkapan kantor</t>
  </si>
  <si>
    <t>Belanja cetak dan penggandaan</t>
  </si>
  <si>
    <t xml:space="preserve">Belanja cetak </t>
  </si>
  <si>
    <t>Belanja penggandaan</t>
  </si>
  <si>
    <t>Belanja penjilidan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</si>
  <si>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</si>
  <si>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</si>
  <si>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</si>
  <si>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</si>
  <si>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</si>
  <si>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Biaya Kursus</t>
  </si>
  <si>
    <t>Belanja Pemeliharaan Gedung Puskesmas</t>
  </si>
  <si>
    <t>Belanja Jasa Tenaga Ahli,Instruktur/Narasumber / Penceramah</t>
  </si>
  <si>
    <t>Jasa Narasumber / Widyaiswara</t>
  </si>
  <si>
    <t>Belanja Jasa Peserta Kegiatan</t>
  </si>
  <si>
    <t>Jasa peserta kegiatan Non PNS</t>
  </si>
  <si>
    <t>BELANJA MODAL</t>
  </si>
  <si>
    <t>Belanja modal Peralatan dan Mesin Alat Kantor</t>
  </si>
  <si>
    <t>PEJABAT PELAKSANA TEKNIS KEGIATAN</t>
  </si>
  <si>
    <t>Puskesmas Cimahi Tengah</t>
  </si>
  <si>
    <t>Belanja Penyedia Jasa</t>
  </si>
  <si>
    <t>Belanja modal pengadaan mebelair</t>
  </si>
  <si>
    <t>Siti Sopiah, SKM.,MM.</t>
  </si>
  <si>
    <t>NIP.19690620 199103 2 007</t>
  </si>
  <si>
    <t>dr. Sri Utari</t>
  </si>
  <si>
    <t>MENGETAHUI:</t>
  </si>
  <si>
    <t>KUASA PENGGUNA ANGGARAN</t>
  </si>
  <si>
    <t>NIP. 197706212006042022</t>
  </si>
  <si>
    <t xml:space="preserve">Belanja Pemeliharaan Alat Kesehatan </t>
  </si>
  <si>
    <t xml:space="preserve">Belanja bahan kebutuhan Medis </t>
  </si>
  <si>
    <t>07</t>
  </si>
  <si>
    <t>10</t>
  </si>
  <si>
    <t xml:space="preserve"> Belanja Pemeliharaan Jaringan WAN/LAN</t>
  </si>
  <si>
    <t>Belanja Pemeliharaan Penampung Air/Resevoir</t>
  </si>
  <si>
    <t xml:space="preserve"> Belanja modal Pengadaan Alat Pendingin </t>
  </si>
  <si>
    <t>KEGIATAN PELAYANAN KESEHATAN DASAR JAMINAN KESEHATAN NASIONAL DI PUSKESMAS CIMAHI TENGAH (38.06)</t>
  </si>
  <si>
    <t>Belanja pengisian tabung pemadam kebakaran</t>
  </si>
  <si>
    <t>Belanja alat listrik dan elektronik (lampu pijar, battery kering)</t>
  </si>
  <si>
    <t>Belanja bendera/umbul-umbul</t>
  </si>
  <si>
    <t>Belanja bahan obat-obatan</t>
  </si>
  <si>
    <t>Belanja Jasa Perijinan</t>
  </si>
  <si>
    <t>Belanja Perawatan Kendaraan Bermotor</t>
  </si>
  <si>
    <t>Belanja jasa service</t>
  </si>
  <si>
    <t>Belanja penggantian suku cadang</t>
  </si>
  <si>
    <t>Belanja surat tanda nomor kendaraan</t>
  </si>
  <si>
    <t>Belanja Pakaian Khusus dan Hari-hari Tertentu</t>
  </si>
  <si>
    <t>Belanja pakaian olahraga</t>
  </si>
  <si>
    <t>Belanja Kursus, Pelatihan, Sosialisasi dan Bimbingan Teknis</t>
  </si>
  <si>
    <t>Belanja Penyedia Jasa Pemeriksaan Sampel</t>
  </si>
  <si>
    <t>Belanja Penyedia Jasa Aplikasi</t>
  </si>
  <si>
    <t>Belanja Penyedia Jasa Layanan</t>
  </si>
  <si>
    <t>Jasa Instruktur</t>
  </si>
  <si>
    <t>Belanja Peralatan/Perlengkapan untuk Kantor/Rumah Tangga/Lapangan</t>
  </si>
  <si>
    <t>Belanja Peralatan/Perlengkapan untuk Kantor</t>
  </si>
  <si>
    <t>Belanja modal Peralatan dan Mesin Alat Rumah Tangga</t>
  </si>
  <si>
    <t>Belanja modal pengadaan Alat Kantor Lainnya</t>
  </si>
  <si>
    <t>Belanja modal pengadaan Peralatan dan Mesin Alat Kedokteran</t>
  </si>
  <si>
    <t>Belanja modal pengadaan Alat Kedokteran Umum</t>
  </si>
  <si>
    <t>Belanja modal pengadaan Peralatan dan Mesin Unit Alat Laboratorium</t>
  </si>
  <si>
    <t>Belanja modal pengadaan unit alat laboratorium lainnya</t>
  </si>
  <si>
    <t>Belanja modal Peralatan dan Mesin Peralatan Komputer</t>
  </si>
  <si>
    <t>Belanja modal pengadaan peralatan mini komputer</t>
  </si>
  <si>
    <t>Belanja modal pengadaan peralatan jaringan</t>
  </si>
  <si>
    <t>Belanja modal pengadaan peralatan komputer lainnya</t>
  </si>
  <si>
    <t>Belanja Premi Asuransi</t>
  </si>
  <si>
    <t>Belanja premi asuransi barang milik daerah</t>
  </si>
  <si>
    <t>PROGRAM PENGEMBANGAN PEMBIAYAAN KESEHATAN</t>
  </si>
  <si>
    <t>Cimahi</t>
  </si>
  <si>
    <t>KEGIATAN PELAYANAN KESEHATAN DASAR JAMINAN KESEHATAN NASIONAL DI PUSKESMAS CIMAHI TENGAH</t>
  </si>
  <si>
    <t>BULAN NOVEMBER TAHUN 2020</t>
  </si>
  <si>
    <t>Cimahi, 30 November 2020</t>
  </si>
  <si>
    <t>Realisasi Fisik sebesar 79,19%, sedangkan realisasi keuangan terhadap pagu anggaran mencapai 65,72%, akan tetapi realisasi keuangan terhadap jumlah dana kapitasi yang diterima sudah mencapai 69,71%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</si>
</sst>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ook Antiqua"/>
      <family val="1"/>
    </font>
    <font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sz val="10"/>
      <name val="Book Antiqua"/>
      <family val="1"/>
    </font>
    <font>
      <b/>
      <sz val="11"/>
      <name val="Book Antiqua"/>
      <family val="1"/>
    </font>
    <font>
      <sz val="8"/>
      <name val="Book Antiqua"/>
      <family val="1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Book Antiqua"/>
      <family val="1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4" fillId="0" borderId="0"/>
  </cellStyleXfs>
  <cellXfs count="102">
    <xf numFmtId="0" fontId="0" fillId="0" borderId="0" xfId="0"/>
    <xf numFmtId="41" fontId="4" fillId="2" borderId="0" xfId="0" applyNumberFormat="1" applyFont="1" applyFill="1"/>
    <xf numFmtId="41" fontId="5" fillId="2" borderId="2" xfId="0" applyNumberFormat="1" applyFont="1" applyFill="1" applyBorder="1" applyAlignment="1">
      <alignment horizontal="left" vertical="center" wrapText="1"/>
    </xf>
    <xf numFmtId="164" fontId="5" fillId="2" borderId="2" xfId="3" applyNumberFormat="1" applyFont="1" applyFill="1" applyBorder="1" applyAlignment="1">
      <alignment vertical="center"/>
    </xf>
    <xf numFmtId="41" fontId="5" fillId="2" borderId="2" xfId="3" applyNumberFormat="1" applyFont="1" applyFill="1" applyBorder="1"/>
    <xf numFmtId="41" fontId="6" fillId="2" borderId="2" xfId="0" applyNumberFormat="1" applyFont="1" applyFill="1" applyBorder="1" applyAlignment="1">
      <alignment horizontal="left" vertical="center" wrapText="1"/>
    </xf>
    <xf numFmtId="41" fontId="6" fillId="2" borderId="2" xfId="3" applyNumberFormat="1" applyFont="1" applyFill="1" applyBorder="1"/>
    <xf numFmtId="41" fontId="6" fillId="2" borderId="2" xfId="0" applyNumberFormat="1" applyFont="1" applyFill="1" applyBorder="1"/>
    <xf numFmtId="41" fontId="5" fillId="2" borderId="2" xfId="0" applyNumberFormat="1" applyFont="1" applyFill="1" applyBorder="1"/>
    <xf numFmtId="41" fontId="6" fillId="2" borderId="2" xfId="3" applyNumberFormat="1" applyFont="1" applyFill="1" applyBorder="1" applyAlignment="1">
      <alignment horizontal="left" vertical="center"/>
    </xf>
    <xf numFmtId="41" fontId="6" fillId="2" borderId="2" xfId="0" applyNumberFormat="1" applyFont="1" applyFill="1" applyBorder="1" applyAlignment="1">
      <alignment horizontal="left" vertical="center"/>
    </xf>
    <xf numFmtId="41" fontId="6" fillId="2" borderId="2" xfId="2" applyNumberFormat="1" applyFont="1" applyFill="1" applyBorder="1" applyAlignment="1"/>
    <xf numFmtId="0" fontId="5" fillId="2" borderId="2" xfId="2" applyFont="1" applyFill="1" applyBorder="1" applyAlignment="1">
      <alignment vertical="top" wrapText="1"/>
    </xf>
    <xf numFmtId="0" fontId="6" fillId="2" borderId="2" xfId="2" applyFont="1" applyFill="1" applyBorder="1" applyAlignment="1">
      <alignment vertical="top" wrapText="1"/>
    </xf>
    <xf numFmtId="41" fontId="6" fillId="2" borderId="0" xfId="0" applyNumberFormat="1" applyFont="1" applyFill="1"/>
    <xf numFmtId="41" fontId="7" fillId="2" borderId="0" xfId="0" applyNumberFormat="1" applyFont="1" applyFill="1"/>
    <xf numFmtId="41" fontId="9" fillId="2" borderId="0" xfId="0" applyNumberFormat="1" applyFont="1" applyFill="1"/>
    <xf numFmtId="41" fontId="6" fillId="2" borderId="2" xfId="0" applyNumberFormat="1" applyFont="1" applyFill="1" applyBorder="1" applyAlignment="1">
      <alignment horizontal="left"/>
    </xf>
    <xf numFmtId="164" fontId="6" fillId="2" borderId="2" xfId="3" applyNumberFormat="1" applyFont="1" applyFill="1" applyBorder="1" applyAlignment="1">
      <alignment vertical="center"/>
    </xf>
    <xf numFmtId="41" fontId="10" fillId="2" borderId="0" xfId="0" applyNumberFormat="1" applyFont="1" applyFill="1"/>
    <xf numFmtId="43" fontId="5" fillId="2" borderId="2" xfId="1" applyFont="1" applyFill="1" applyBorder="1" applyAlignment="1">
      <alignment vertical="center"/>
    </xf>
    <xf numFmtId="43" fontId="6" fillId="2" borderId="2" xfId="1" applyFont="1" applyFill="1" applyBorder="1" applyAlignment="1">
      <alignment vertical="center"/>
    </xf>
    <xf numFmtId="0" fontId="6" fillId="2" borderId="9" xfId="0" quotePrefix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5" fillId="2" borderId="9" xfId="0" quotePrefix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left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3" fontId="7" fillId="2" borderId="0" xfId="0" applyNumberFormat="1" applyFont="1" applyFill="1"/>
    <xf numFmtId="41" fontId="11" fillId="2" borderId="0" xfId="0" applyNumberFormat="1" applyFont="1" applyFill="1"/>
    <xf numFmtId="165" fontId="11" fillId="2" borderId="0" xfId="1" applyNumberFormat="1" applyFont="1" applyFill="1"/>
    <xf numFmtId="43" fontId="11" fillId="2" borderId="0" xfId="1" applyNumberFormat="1" applyFont="1" applyFill="1"/>
    <xf numFmtId="41" fontId="12" fillId="2" borderId="0" xfId="0" applyNumberFormat="1" applyFont="1" applyFill="1"/>
    <xf numFmtId="165" fontId="12" fillId="2" borderId="0" xfId="1" applyNumberFormat="1" applyFont="1" applyFill="1" applyAlignment="1">
      <alignment horizontal="center"/>
    </xf>
    <xf numFmtId="41" fontId="6" fillId="2" borderId="2" xfId="2" applyNumberFormat="1" applyFont="1" applyFill="1" applyBorder="1" applyAlignment="1">
      <alignment horizontal="center" vertical="center" wrapText="1"/>
    </xf>
    <xf numFmtId="41" fontId="5" fillId="2" borderId="2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2" fontId="8" fillId="2" borderId="0" xfId="2" applyNumberFormat="1" applyFont="1" applyFill="1" applyAlignment="1">
      <alignment horizontal="right" vertical="top"/>
    </xf>
    <xf numFmtId="2" fontId="4" fillId="2" borderId="0" xfId="0" applyNumberFormat="1" applyFont="1" applyFill="1" applyAlignment="1">
      <alignment horizontal="right"/>
    </xf>
    <xf numFmtId="2" fontId="5" fillId="2" borderId="2" xfId="2" applyNumberFormat="1" applyFont="1" applyFill="1" applyBorder="1" applyAlignment="1">
      <alignment horizontal="right" vertical="center" wrapText="1"/>
    </xf>
    <xf numFmtId="2" fontId="6" fillId="2" borderId="0" xfId="0" applyNumberFormat="1" applyFont="1" applyFill="1" applyAlignment="1">
      <alignment horizontal="right"/>
    </xf>
    <xf numFmtId="2" fontId="11" fillId="2" borderId="0" xfId="1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41" fontId="5" fillId="2" borderId="2" xfId="0" applyNumberFormat="1" applyFont="1" applyFill="1" applyBorder="1" applyAlignment="1">
      <alignment vertical="center"/>
    </xf>
    <xf numFmtId="41" fontId="6" fillId="2" borderId="2" xfId="0" applyNumberFormat="1" applyFont="1" applyFill="1" applyBorder="1" applyAlignment="1">
      <alignment vertical="center"/>
    </xf>
    <xf numFmtId="41" fontId="6" fillId="2" borderId="8" xfId="0" applyNumberFormat="1" applyFont="1" applyFill="1" applyBorder="1" applyAlignment="1">
      <alignment vertical="center"/>
    </xf>
    <xf numFmtId="41" fontId="6" fillId="2" borderId="2" xfId="2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horizontal="left" vertical="center"/>
    </xf>
    <xf numFmtId="41" fontId="6" fillId="2" borderId="2" xfId="1" applyNumberFormat="1" applyFont="1" applyFill="1" applyBorder="1" applyAlignment="1">
      <alignment vertical="center"/>
    </xf>
    <xf numFmtId="41" fontId="6" fillId="2" borderId="2" xfId="1" applyNumberFormat="1" applyFont="1" applyFill="1" applyBorder="1" applyAlignment="1">
      <alignment horizontal="left" vertical="center"/>
    </xf>
    <xf numFmtId="41" fontId="13" fillId="2" borderId="2" xfId="1" applyNumberFormat="1" applyFont="1" applyFill="1" applyBorder="1" applyAlignment="1">
      <alignment vertical="center"/>
    </xf>
    <xf numFmtId="43" fontId="5" fillId="2" borderId="2" xfId="1" applyFont="1" applyFill="1" applyBorder="1" applyAlignment="1">
      <alignment horizontal="right" vertical="center"/>
    </xf>
    <xf numFmtId="43" fontId="6" fillId="2" borderId="2" xfId="1" applyFont="1" applyFill="1" applyBorder="1" applyAlignment="1">
      <alignment horizontal="right"/>
    </xf>
    <xf numFmtId="43" fontId="6" fillId="2" borderId="2" xfId="1" applyFont="1" applyFill="1" applyBorder="1" applyAlignment="1">
      <alignment horizontal="right" vertical="center"/>
    </xf>
    <xf numFmtId="41" fontId="5" fillId="2" borderId="2" xfId="3" applyNumberFormat="1" applyFont="1" applyFill="1" applyBorder="1" applyAlignment="1">
      <alignment vertical="center"/>
    </xf>
    <xf numFmtId="41" fontId="6" fillId="2" borderId="2" xfId="3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wrapText="1"/>
    </xf>
    <xf numFmtId="41" fontId="5" fillId="2" borderId="8" xfId="2" applyNumberFormat="1" applyFont="1" applyFill="1" applyBorder="1" applyAlignment="1">
      <alignment horizontal="center" vertical="center" wrapText="1"/>
    </xf>
    <xf numFmtId="41" fontId="5" fillId="2" borderId="7" xfId="2" applyNumberFormat="1" applyFont="1" applyFill="1" applyBorder="1" applyAlignment="1">
      <alignment horizontal="center" vertical="center" wrapText="1"/>
    </xf>
    <xf numFmtId="41" fontId="5" fillId="2" borderId="2" xfId="2" applyNumberFormat="1" applyFont="1" applyFill="1" applyBorder="1" applyAlignment="1">
      <alignment horizontal="center" vertical="center" wrapText="1"/>
    </xf>
    <xf numFmtId="41" fontId="6" fillId="2" borderId="0" xfId="0" applyNumberFormat="1" applyFont="1" applyFill="1" applyAlignment="1">
      <alignment vertical="center"/>
    </xf>
    <xf numFmtId="165" fontId="6" fillId="2" borderId="0" xfId="1" applyNumberFormat="1" applyFont="1" applyFill="1"/>
    <xf numFmtId="43" fontId="6" fillId="2" borderId="0" xfId="1" applyFont="1" applyFill="1" applyAlignment="1"/>
    <xf numFmtId="165" fontId="6" fillId="2" borderId="0" xfId="1" applyNumberFormat="1" applyFont="1" applyFill="1" applyAlignment="1"/>
    <xf numFmtId="43" fontId="6" fillId="2" borderId="0" xfId="1" applyFont="1" applyFill="1"/>
    <xf numFmtId="3" fontId="6" fillId="2" borderId="0" xfId="0" applyNumberFormat="1" applyFont="1" applyFill="1"/>
    <xf numFmtId="41" fontId="3" fillId="2" borderId="0" xfId="2" applyNumberFormat="1" applyFont="1" applyFill="1" applyAlignment="1">
      <alignment horizontal="center"/>
    </xf>
    <xf numFmtId="41" fontId="5" fillId="2" borderId="10" xfId="0" applyNumberFormat="1" applyFont="1" applyFill="1" applyBorder="1" applyAlignment="1">
      <alignment horizontal="center" vertical="center"/>
    </xf>
    <xf numFmtId="41" fontId="5" fillId="2" borderId="11" xfId="0" applyNumberFormat="1" applyFont="1" applyFill="1" applyBorder="1" applyAlignment="1">
      <alignment horizontal="center" vertical="center"/>
    </xf>
    <xf numFmtId="41" fontId="5" fillId="2" borderId="12" xfId="0" applyNumberFormat="1" applyFont="1" applyFill="1" applyBorder="1" applyAlignment="1">
      <alignment horizontal="center" vertical="center"/>
    </xf>
    <xf numFmtId="41" fontId="5" fillId="2" borderId="15" xfId="0" applyNumberFormat="1" applyFont="1" applyFill="1" applyBorder="1" applyAlignment="1">
      <alignment horizontal="center" vertical="center"/>
    </xf>
    <xf numFmtId="41" fontId="5" fillId="2" borderId="0" xfId="0" applyNumberFormat="1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/>
    </xf>
    <xf numFmtId="41" fontId="5" fillId="2" borderId="13" xfId="0" applyNumberFormat="1" applyFont="1" applyFill="1" applyBorder="1" applyAlignment="1">
      <alignment horizontal="center" vertical="center"/>
    </xf>
    <xf numFmtId="41" fontId="5" fillId="2" borderId="6" xfId="0" applyNumberFormat="1" applyFont="1" applyFill="1" applyBorder="1" applyAlignment="1">
      <alignment horizontal="center" vertical="center"/>
    </xf>
    <xf numFmtId="41" fontId="5" fillId="2" borderId="7" xfId="0" applyNumberFormat="1" applyFont="1" applyFill="1" applyBorder="1" applyAlignment="1">
      <alignment horizontal="center" vertical="center"/>
    </xf>
    <xf numFmtId="41" fontId="5" fillId="2" borderId="2" xfId="0" applyNumberFormat="1" applyFont="1" applyFill="1" applyBorder="1" applyAlignment="1">
      <alignment horizontal="center" vertical="center"/>
    </xf>
    <xf numFmtId="41" fontId="5" fillId="2" borderId="14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41" fontId="5" fillId="2" borderId="8" xfId="2" applyNumberFormat="1" applyFont="1" applyFill="1" applyBorder="1" applyAlignment="1">
      <alignment horizontal="center" vertical="center" wrapText="1"/>
    </xf>
    <xf numFmtId="41" fontId="5" fillId="2" borderId="12" xfId="2" applyNumberFormat="1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5" fillId="2" borderId="7" xfId="2" applyNumberFormat="1" applyFont="1" applyFill="1" applyBorder="1" applyAlignment="1">
      <alignment horizontal="center" vertical="center" wrapText="1"/>
    </xf>
    <xf numFmtId="41" fontId="5" fillId="2" borderId="4" xfId="0" applyNumberFormat="1" applyFont="1" applyFill="1" applyBorder="1" applyAlignment="1">
      <alignment horizontal="center"/>
    </xf>
    <xf numFmtId="41" fontId="5" fillId="2" borderId="9" xfId="0" applyNumberFormat="1" applyFont="1" applyFill="1" applyBorder="1" applyAlignment="1">
      <alignment horizontal="center"/>
    </xf>
    <xf numFmtId="41" fontId="5" fillId="2" borderId="5" xfId="0" applyNumberFormat="1" applyFont="1" applyFill="1" applyBorder="1" applyAlignment="1">
      <alignment horizontal="center"/>
    </xf>
    <xf numFmtId="41" fontId="5" fillId="2" borderId="2" xfId="2" applyNumberFormat="1" applyFont="1" applyFill="1" applyBorder="1" applyAlignment="1">
      <alignment horizontal="center" vertical="center" wrapText="1"/>
    </xf>
    <xf numFmtId="41" fontId="5" fillId="2" borderId="4" xfId="2" applyNumberFormat="1" applyFont="1" applyFill="1" applyBorder="1" applyAlignment="1">
      <alignment horizontal="center" vertical="center" wrapText="1"/>
    </xf>
    <xf numFmtId="41" fontId="5" fillId="2" borderId="5" xfId="2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43" fontId="6" fillId="2" borderId="0" xfId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43" fontId="5" fillId="2" borderId="0" xfId="1" applyFont="1" applyFill="1" applyAlignment="1">
      <alignment horizontal="center"/>
    </xf>
    <xf numFmtId="41" fontId="5" fillId="2" borderId="14" xfId="0" applyNumberFormat="1" applyFont="1" applyFill="1" applyBorder="1" applyAlignment="1">
      <alignment horizontal="center" vertical="top" wrapText="1"/>
    </xf>
    <xf numFmtId="41" fontId="5" fillId="2" borderId="3" xfId="0" applyNumberFormat="1" applyFont="1" applyFill="1" applyBorder="1" applyAlignment="1">
      <alignment horizontal="center" vertical="top" wrapText="1"/>
    </xf>
    <xf numFmtId="41" fontId="5" fillId="2" borderId="8" xfId="0" applyNumberFormat="1" applyFont="1" applyFill="1" applyBorder="1" applyAlignment="1">
      <alignment horizontal="center" vertical="top" wrapText="1"/>
    </xf>
  </cellXfs>
  <cellStyles count="9">
    <cellStyle name="Comma" xfId="1" builtinId="3"/>
    <cellStyle name="Comma [0] 2" xfId="4"/>
    <cellStyle name="Comma 2" xfId="3"/>
    <cellStyle name="Normal" xfId="0" builtinId="0"/>
    <cellStyle name="Normal 2" xfId="2"/>
    <cellStyle name="Normal 2 2" xfId="7"/>
    <cellStyle name="Normal 2 3" xfId="5"/>
    <cellStyle name="Normal 3" xfId="6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PKM%20CIMTENG%202020/JKN%202020/REALISASI%20Fisikkeu_PKK%20Cimteng%20%202020.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PKK Tri 1"/>
      <sheetName val="apr"/>
      <sheetName val="mei"/>
      <sheetName val="jun"/>
      <sheetName val="PKK Tri 2"/>
      <sheetName val="jul"/>
      <sheetName val="ags"/>
      <sheetName val="sep"/>
      <sheetName val="PKK Tri3"/>
      <sheetName val="okt"/>
      <sheetName val="PAJAK (2)"/>
      <sheetName val="rinci"/>
      <sheetName val="nov"/>
      <sheetName val="des"/>
      <sheetName val="kontrol"/>
      <sheetName val="LRA"/>
      <sheetName val="PKK Tri 4"/>
      <sheetName val="PKK Tri 4 (2)"/>
      <sheetName val="Sheet3"/>
      <sheetName val="RPK (10)"/>
      <sheetName val="LOKBUL (2)"/>
      <sheetName val="grafik"/>
      <sheetName val="BELANJA"/>
      <sheetName val="pengadaan oktober"/>
      <sheetName val="pengadaan"/>
      <sheetName val="PAJAK"/>
      <sheetName val="Sheet2"/>
      <sheetName val="Sheet1"/>
      <sheetName val="lok"/>
      <sheetName val="Sheet4"/>
      <sheetName val="LOKBU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6">
          <cell r="R16">
            <v>684112860</v>
          </cell>
        </row>
        <row r="20">
          <cell r="R20">
            <v>26894900</v>
          </cell>
        </row>
        <row r="21">
          <cell r="R21">
            <v>1698000</v>
          </cell>
        </row>
        <row r="22">
          <cell r="R22">
            <v>1500000</v>
          </cell>
        </row>
        <row r="23">
          <cell r="R23">
            <v>8000000</v>
          </cell>
        </row>
        <row r="24">
          <cell r="R24">
            <v>0</v>
          </cell>
        </row>
        <row r="25">
          <cell r="R25">
            <v>175000</v>
          </cell>
        </row>
        <row r="26">
          <cell r="R26">
            <v>4795750</v>
          </cell>
        </row>
        <row r="27">
          <cell r="R27">
            <v>0</v>
          </cell>
        </row>
        <row r="28">
          <cell r="R28">
            <v>2205750</v>
          </cell>
        </row>
        <row r="29">
          <cell r="R29">
            <v>400000</v>
          </cell>
        </row>
        <row r="30">
          <cell r="R30">
            <v>0</v>
          </cell>
        </row>
        <row r="31">
          <cell r="R31">
            <v>5070000</v>
          </cell>
        </row>
        <row r="34">
          <cell r="R34">
            <v>7112000</v>
          </cell>
        </row>
        <row r="36">
          <cell r="R36">
            <v>0</v>
          </cell>
        </row>
        <row r="37">
          <cell r="R37">
            <v>120800</v>
          </cell>
        </row>
        <row r="38">
          <cell r="R38">
            <v>1620000</v>
          </cell>
        </row>
        <row r="39">
          <cell r="R39">
            <v>0</v>
          </cell>
        </row>
        <row r="41">
          <cell r="R41">
            <v>0</v>
          </cell>
        </row>
        <row r="43">
          <cell r="R43">
            <v>933200</v>
          </cell>
        </row>
        <row r="44">
          <cell r="R44">
            <v>409875</v>
          </cell>
        </row>
        <row r="45">
          <cell r="R45">
            <v>114000</v>
          </cell>
        </row>
        <row r="47">
          <cell r="R47">
            <v>63500000</v>
          </cell>
        </row>
        <row r="48">
          <cell r="R48">
            <v>4720000</v>
          </cell>
        </row>
        <row r="49">
          <cell r="R49">
            <v>630000</v>
          </cell>
        </row>
        <row r="51">
          <cell r="R51">
            <v>7250000</v>
          </cell>
        </row>
        <row r="53">
          <cell r="R53">
            <v>0</v>
          </cell>
        </row>
        <row r="55">
          <cell r="R55">
            <v>0</v>
          </cell>
        </row>
        <row r="56">
          <cell r="R56">
            <v>6196716</v>
          </cell>
        </row>
        <row r="58">
          <cell r="R58">
            <v>10000000</v>
          </cell>
        </row>
        <row r="60">
          <cell r="R60">
            <v>0</v>
          </cell>
        </row>
        <row r="61">
          <cell r="R61">
            <v>10450000</v>
          </cell>
        </row>
        <row r="62">
          <cell r="R62">
            <v>0</v>
          </cell>
        </row>
        <row r="63">
          <cell r="R63">
            <v>5000000</v>
          </cell>
        </row>
        <row r="65">
          <cell r="R65">
            <v>1300000</v>
          </cell>
        </row>
        <row r="66">
          <cell r="R66">
            <v>5000000</v>
          </cell>
        </row>
        <row r="67">
          <cell r="R67">
            <v>0</v>
          </cell>
        </row>
        <row r="69">
          <cell r="R69">
            <v>750000</v>
          </cell>
        </row>
        <row r="70">
          <cell r="R70">
            <v>10000000</v>
          </cell>
        </row>
        <row r="72">
          <cell r="R72">
            <v>6000000</v>
          </cell>
        </row>
        <row r="74">
          <cell r="R74">
            <v>500000</v>
          </cell>
        </row>
        <row r="78">
          <cell r="R78">
            <v>9985000</v>
          </cell>
        </row>
        <row r="80">
          <cell r="R80">
            <v>15000000</v>
          </cell>
        </row>
        <row r="81">
          <cell r="R81">
            <v>0</v>
          </cell>
        </row>
        <row r="83">
          <cell r="R83">
            <v>0</v>
          </cell>
        </row>
        <row r="85">
          <cell r="R85">
            <v>0</v>
          </cell>
        </row>
        <row r="87">
          <cell r="R87">
            <v>7987500</v>
          </cell>
        </row>
        <row r="88">
          <cell r="R88">
            <v>0</v>
          </cell>
        </row>
        <row r="89">
          <cell r="R89">
            <v>1900000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abSelected="1" zoomScale="98" zoomScaleNormal="98" workbookViewId="0">
      <selection activeCell="U61" sqref="U1:U1048576"/>
    </sheetView>
  </sheetViews>
  <sheetFormatPr defaultRowHeight="16.5" x14ac:dyDescent="0.3"/>
  <cols>
    <col min="1" max="1" width="2.140625" style="15" bestFit="1" customWidth="1"/>
    <col min="2" max="5" width="3.28515625" style="15" bestFit="1" customWidth="1"/>
    <col min="6" max="8" width="2.140625" style="15" bestFit="1" customWidth="1"/>
    <col min="9" max="10" width="3.28515625" style="15" bestFit="1" customWidth="1"/>
    <col min="11" max="11" width="68.140625" style="15" customWidth="1"/>
    <col min="12" max="12" width="10.85546875" style="15" customWidth="1"/>
    <col min="13" max="13" width="17.140625" style="15" customWidth="1"/>
    <col min="14" max="14" width="17.28515625" style="15" customWidth="1"/>
    <col min="15" max="15" width="9.7109375" style="15" bestFit="1" customWidth="1"/>
    <col min="16" max="16" width="17.85546875" style="19" customWidth="1"/>
    <col min="17" max="17" width="10.140625" style="15" customWidth="1"/>
    <col min="18" max="18" width="17.5703125" style="15" customWidth="1"/>
    <col min="19" max="19" width="9.5703125" style="15" bestFit="1" customWidth="1"/>
    <col min="20" max="20" width="9.5703125" style="48" bestFit="1" customWidth="1"/>
    <col min="21" max="21" width="17.5703125" style="15" customWidth="1"/>
    <col min="22" max="22" width="15" style="15" customWidth="1"/>
    <col min="23" max="16384" width="9.140625" style="15"/>
  </cols>
  <sheetData>
    <row r="1" spans="1:22" ht="20.25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0.25" x14ac:dyDescent="0.3">
      <c r="A2" s="72" t="s">
        <v>109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spans="1:22" ht="20.25" x14ac:dyDescent="0.3">
      <c r="A3" s="72" t="s">
        <v>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</row>
    <row r="4" spans="1:22" ht="20.25" x14ac:dyDescent="0.3">
      <c r="A4" s="72" t="s">
        <v>112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2" ht="21" x14ac:dyDescent="0.35">
      <c r="J5" s="1"/>
      <c r="K5" s="1"/>
      <c r="L5" s="1"/>
      <c r="M5" s="1"/>
      <c r="N5" s="1"/>
      <c r="O5" s="1"/>
      <c r="P5" s="1"/>
      <c r="Q5" s="1"/>
      <c r="R5" s="1"/>
      <c r="S5" s="1"/>
      <c r="T5" s="44"/>
      <c r="U5" s="1"/>
      <c r="V5" s="1"/>
    </row>
    <row r="6" spans="1:22" ht="13.5" customHeight="1" x14ac:dyDescent="0.3">
      <c r="A6" s="73" t="s">
        <v>1</v>
      </c>
      <c r="B6" s="74"/>
      <c r="C6" s="74"/>
      <c r="D6" s="74"/>
      <c r="E6" s="74"/>
      <c r="F6" s="74"/>
      <c r="G6" s="74"/>
      <c r="H6" s="74"/>
      <c r="I6" s="74"/>
      <c r="J6" s="75"/>
      <c r="K6" s="82" t="s">
        <v>2</v>
      </c>
      <c r="L6" s="83" t="s">
        <v>3</v>
      </c>
      <c r="M6" s="86" t="s">
        <v>4</v>
      </c>
      <c r="N6" s="89" t="s">
        <v>5</v>
      </c>
      <c r="O6" s="90"/>
      <c r="P6" s="90"/>
      <c r="Q6" s="90"/>
      <c r="R6" s="90"/>
      <c r="S6" s="90"/>
      <c r="T6" s="91"/>
      <c r="U6" s="92" t="s">
        <v>6</v>
      </c>
      <c r="V6" s="83" t="s">
        <v>7</v>
      </c>
    </row>
    <row r="7" spans="1:22" ht="13.5" customHeight="1" x14ac:dyDescent="0.3">
      <c r="A7" s="76"/>
      <c r="B7" s="77"/>
      <c r="C7" s="77"/>
      <c r="D7" s="77"/>
      <c r="E7" s="77"/>
      <c r="F7" s="77"/>
      <c r="G7" s="77"/>
      <c r="H7" s="77"/>
      <c r="I7" s="77"/>
      <c r="J7" s="78"/>
      <c r="K7" s="82"/>
      <c r="L7" s="84"/>
      <c r="M7" s="87"/>
      <c r="N7" s="93" t="s">
        <v>8</v>
      </c>
      <c r="O7" s="94"/>
      <c r="P7" s="93" t="s">
        <v>9</v>
      </c>
      <c r="Q7" s="94"/>
      <c r="R7" s="93" t="s">
        <v>10</v>
      </c>
      <c r="S7" s="94"/>
      <c r="T7" s="45" t="s">
        <v>11</v>
      </c>
      <c r="U7" s="92"/>
      <c r="V7" s="84"/>
    </row>
    <row r="8" spans="1:22" ht="13.5" customHeight="1" x14ac:dyDescent="0.3">
      <c r="A8" s="76"/>
      <c r="B8" s="77"/>
      <c r="C8" s="77"/>
      <c r="D8" s="77"/>
      <c r="E8" s="77"/>
      <c r="F8" s="77"/>
      <c r="G8" s="77"/>
      <c r="H8" s="77"/>
      <c r="I8" s="77"/>
      <c r="J8" s="78"/>
      <c r="K8" s="82"/>
      <c r="L8" s="84"/>
      <c r="M8" s="87"/>
      <c r="N8" s="93" t="s">
        <v>12</v>
      </c>
      <c r="O8" s="94"/>
      <c r="P8" s="93" t="s">
        <v>12</v>
      </c>
      <c r="Q8" s="94"/>
      <c r="R8" s="93" t="s">
        <v>12</v>
      </c>
      <c r="S8" s="94"/>
      <c r="T8" s="45"/>
      <c r="U8" s="92"/>
      <c r="V8" s="84"/>
    </row>
    <row r="9" spans="1:22" ht="13.5" customHeight="1" x14ac:dyDescent="0.3">
      <c r="A9" s="79"/>
      <c r="B9" s="80"/>
      <c r="C9" s="80"/>
      <c r="D9" s="80"/>
      <c r="E9" s="80"/>
      <c r="F9" s="80"/>
      <c r="G9" s="80"/>
      <c r="H9" s="80"/>
      <c r="I9" s="80"/>
      <c r="J9" s="81"/>
      <c r="K9" s="82"/>
      <c r="L9" s="85"/>
      <c r="M9" s="88"/>
      <c r="N9" s="65" t="s">
        <v>13</v>
      </c>
      <c r="O9" s="65" t="s">
        <v>14</v>
      </c>
      <c r="P9" s="65" t="s">
        <v>13</v>
      </c>
      <c r="Q9" s="65" t="s">
        <v>14</v>
      </c>
      <c r="R9" s="65" t="s">
        <v>13</v>
      </c>
      <c r="S9" s="65" t="s">
        <v>14</v>
      </c>
      <c r="T9" s="45" t="s">
        <v>14</v>
      </c>
      <c r="U9" s="92"/>
      <c r="V9" s="85"/>
    </row>
    <row r="10" spans="1:22" ht="15" customHeight="1" x14ac:dyDescent="0.3">
      <c r="A10" s="41">
        <v>1</v>
      </c>
      <c r="B10" s="26" t="s">
        <v>15</v>
      </c>
      <c r="C10" s="26" t="s">
        <v>16</v>
      </c>
      <c r="D10" s="27">
        <v>38</v>
      </c>
      <c r="E10" s="27"/>
      <c r="F10" s="27"/>
      <c r="G10" s="27"/>
      <c r="H10" s="27"/>
      <c r="I10" s="27"/>
      <c r="J10" s="28"/>
      <c r="K10" s="29" t="s">
        <v>109</v>
      </c>
      <c r="L10" s="63" t="s">
        <v>110</v>
      </c>
      <c r="M10" s="64"/>
      <c r="N10" s="64"/>
      <c r="O10" s="64"/>
      <c r="P10" s="65"/>
      <c r="Q10" s="65"/>
      <c r="R10" s="65"/>
      <c r="S10" s="65"/>
      <c r="T10" s="45"/>
      <c r="U10" s="65"/>
      <c r="V10" s="39"/>
    </row>
    <row r="11" spans="1:22" ht="33" customHeight="1" x14ac:dyDescent="0.3">
      <c r="A11" s="41">
        <v>1</v>
      </c>
      <c r="B11" s="26" t="s">
        <v>15</v>
      </c>
      <c r="C11" s="26" t="s">
        <v>16</v>
      </c>
      <c r="D11" s="27">
        <v>38</v>
      </c>
      <c r="E11" s="26" t="s">
        <v>21</v>
      </c>
      <c r="F11" s="27"/>
      <c r="G11" s="27"/>
      <c r="H11" s="27"/>
      <c r="I11" s="27"/>
      <c r="J11" s="28"/>
      <c r="K11" s="29" t="s">
        <v>111</v>
      </c>
      <c r="L11" s="63" t="s">
        <v>17</v>
      </c>
      <c r="M11" s="64"/>
      <c r="N11" s="64"/>
      <c r="O11" s="64"/>
      <c r="P11" s="65"/>
      <c r="Q11" s="65"/>
      <c r="R11" s="65"/>
      <c r="S11" s="65"/>
      <c r="T11" s="45"/>
      <c r="U11" s="65"/>
      <c r="V11" s="39"/>
    </row>
    <row r="12" spans="1:22" ht="16.5" customHeight="1" x14ac:dyDescent="0.3">
      <c r="A12" s="41">
        <v>1</v>
      </c>
      <c r="B12" s="26" t="s">
        <v>15</v>
      </c>
      <c r="C12" s="26" t="s">
        <v>16</v>
      </c>
      <c r="D12" s="27">
        <v>38</v>
      </c>
      <c r="E12" s="26" t="s">
        <v>21</v>
      </c>
      <c r="F12" s="27">
        <v>5</v>
      </c>
      <c r="G12" s="27">
        <v>2</v>
      </c>
      <c r="H12" s="27"/>
      <c r="I12" s="27"/>
      <c r="J12" s="28"/>
      <c r="K12" s="30" t="s">
        <v>18</v>
      </c>
      <c r="L12" s="2"/>
      <c r="M12" s="60">
        <f>M13+M18+M76</f>
        <v>1538486793</v>
      </c>
      <c r="N12" s="60">
        <f>N13+N18+N76</f>
        <v>911331351</v>
      </c>
      <c r="O12" s="3">
        <f>N12/M12*100</f>
        <v>59.23556543653735</v>
      </c>
      <c r="P12" s="60">
        <f>P13+P18+P76</f>
        <v>99812055</v>
      </c>
      <c r="Q12" s="20">
        <f>P12/M12*100</f>
        <v>6.4876770768613286</v>
      </c>
      <c r="R12" s="60">
        <f>R13+R18+R76</f>
        <v>1011143406</v>
      </c>
      <c r="S12" s="20">
        <f>R12/M12*100</f>
        <v>65.723242513398688</v>
      </c>
      <c r="T12" s="57">
        <f>(T18+T15+T76)/3</f>
        <v>79.187830687830683</v>
      </c>
      <c r="U12" s="99" t="s">
        <v>114</v>
      </c>
      <c r="V12" s="7"/>
    </row>
    <row r="13" spans="1:22" x14ac:dyDescent="0.3">
      <c r="A13" s="41">
        <v>1</v>
      </c>
      <c r="B13" s="26" t="s">
        <v>15</v>
      </c>
      <c r="C13" s="26" t="s">
        <v>16</v>
      </c>
      <c r="D13" s="27">
        <v>38</v>
      </c>
      <c r="E13" s="26" t="s">
        <v>21</v>
      </c>
      <c r="F13" s="27">
        <v>5</v>
      </c>
      <c r="G13" s="27">
        <v>2</v>
      </c>
      <c r="H13" s="27">
        <v>1</v>
      </c>
      <c r="I13" s="27"/>
      <c r="J13" s="28"/>
      <c r="K13" s="30" t="s">
        <v>19</v>
      </c>
      <c r="L13" s="4"/>
      <c r="M13" s="60">
        <f>M15</f>
        <v>920000000</v>
      </c>
      <c r="N13" s="60">
        <f>N15</f>
        <v>684112860</v>
      </c>
      <c r="O13" s="3">
        <f>N13/M13*100</f>
        <v>74.360093478260865</v>
      </c>
      <c r="P13" s="60">
        <f>P15</f>
        <v>79190280</v>
      </c>
      <c r="Q13" s="20">
        <f>P13/M13*100</f>
        <v>8.6076391304347819</v>
      </c>
      <c r="R13" s="60">
        <f>R15</f>
        <v>763303140</v>
      </c>
      <c r="S13" s="20">
        <f>R13/M13*100</f>
        <v>82.967732608695655</v>
      </c>
      <c r="T13" s="57">
        <f>T15</f>
        <v>91.666666666666657</v>
      </c>
      <c r="U13" s="100"/>
      <c r="V13" s="7"/>
    </row>
    <row r="14" spans="1:22" ht="7.5" customHeight="1" x14ac:dyDescent="0.3">
      <c r="A14" s="41"/>
      <c r="B14" s="26"/>
      <c r="C14" s="26"/>
      <c r="D14" s="26"/>
      <c r="E14" s="26"/>
      <c r="F14" s="26"/>
      <c r="G14" s="27"/>
      <c r="H14" s="27"/>
      <c r="I14" s="27"/>
      <c r="J14" s="28"/>
      <c r="K14" s="30"/>
      <c r="L14" s="2"/>
      <c r="M14" s="60"/>
      <c r="N14" s="60"/>
      <c r="O14" s="60"/>
      <c r="P14" s="60"/>
      <c r="Q14" s="21"/>
      <c r="R14" s="60"/>
      <c r="S14" s="20"/>
      <c r="T14" s="57"/>
      <c r="U14" s="100"/>
      <c r="V14" s="7"/>
    </row>
    <row r="15" spans="1:22" s="16" customFormat="1" ht="14.25" customHeight="1" x14ac:dyDescent="0.3">
      <c r="A15" s="41">
        <v>1</v>
      </c>
      <c r="B15" s="26" t="s">
        <v>15</v>
      </c>
      <c r="C15" s="26" t="s">
        <v>16</v>
      </c>
      <c r="D15" s="27">
        <v>38</v>
      </c>
      <c r="E15" s="26" t="s">
        <v>21</v>
      </c>
      <c r="F15" s="27">
        <v>5</v>
      </c>
      <c r="G15" s="27">
        <v>2</v>
      </c>
      <c r="H15" s="27">
        <v>1</v>
      </c>
      <c r="I15" s="26" t="s">
        <v>22</v>
      </c>
      <c r="J15" s="31"/>
      <c r="K15" s="32" t="s">
        <v>23</v>
      </c>
      <c r="L15" s="2"/>
      <c r="M15" s="60">
        <f>M16</f>
        <v>920000000</v>
      </c>
      <c r="N15" s="60">
        <f>N16</f>
        <v>684112860</v>
      </c>
      <c r="O15" s="3">
        <f t="shared" ref="O15:O85" si="0">N15/M15*100</f>
        <v>74.360093478260865</v>
      </c>
      <c r="P15" s="60">
        <f>P16</f>
        <v>79190280</v>
      </c>
      <c r="Q15" s="20">
        <f t="shared" ref="Q15:Q85" si="1">P15/M15*100</f>
        <v>8.6076391304347819</v>
      </c>
      <c r="R15" s="49">
        <f t="shared" ref="R15:R85" si="2">N15+P15</f>
        <v>763303140</v>
      </c>
      <c r="S15" s="20">
        <f t="shared" ref="S15:S85" si="3">R15/M15*100</f>
        <v>82.967732608695655</v>
      </c>
      <c r="T15" s="57">
        <f>T16</f>
        <v>91.666666666666657</v>
      </c>
      <c r="U15" s="100"/>
      <c r="V15" s="8"/>
    </row>
    <row r="16" spans="1:22" x14ac:dyDescent="0.3">
      <c r="A16" s="42"/>
      <c r="B16" s="22"/>
      <c r="C16" s="22" t="s">
        <v>16</v>
      </c>
      <c r="D16" s="23">
        <v>38</v>
      </c>
      <c r="E16" s="22" t="s">
        <v>21</v>
      </c>
      <c r="F16" s="23">
        <v>5</v>
      </c>
      <c r="G16" s="23">
        <v>2</v>
      </c>
      <c r="H16" s="23">
        <v>1</v>
      </c>
      <c r="I16" s="22" t="s">
        <v>22</v>
      </c>
      <c r="J16" s="24" t="s">
        <v>16</v>
      </c>
      <c r="K16" s="25" t="s">
        <v>24</v>
      </c>
      <c r="L16" s="6"/>
      <c r="M16" s="61">
        <v>920000000</v>
      </c>
      <c r="N16" s="61">
        <f>[1]okt!R16</f>
        <v>684112860</v>
      </c>
      <c r="O16" s="18">
        <f t="shared" si="0"/>
        <v>74.360093478260865</v>
      </c>
      <c r="P16" s="61">
        <v>79190280</v>
      </c>
      <c r="Q16" s="21">
        <f t="shared" si="1"/>
        <v>8.6076391304347819</v>
      </c>
      <c r="R16" s="50">
        <f t="shared" si="2"/>
        <v>763303140</v>
      </c>
      <c r="S16" s="21">
        <f t="shared" si="3"/>
        <v>82.967732608695655</v>
      </c>
      <c r="T16" s="59">
        <f>11/12*100</f>
        <v>91.666666666666657</v>
      </c>
      <c r="U16" s="100"/>
      <c r="V16" s="7"/>
    </row>
    <row r="17" spans="1:22" ht="7.5" customHeight="1" x14ac:dyDescent="0.3">
      <c r="A17" s="41"/>
      <c r="B17" s="26"/>
      <c r="C17" s="26"/>
      <c r="D17" s="26"/>
      <c r="E17" s="26"/>
      <c r="F17" s="26"/>
      <c r="G17" s="27"/>
      <c r="H17" s="27"/>
      <c r="I17" s="27"/>
      <c r="J17" s="28"/>
      <c r="K17" s="30"/>
      <c r="L17" s="2"/>
      <c r="M17" s="60"/>
      <c r="N17" s="60"/>
      <c r="O17" s="60"/>
      <c r="P17" s="60"/>
      <c r="Q17" s="21"/>
      <c r="R17" s="60"/>
      <c r="S17" s="20"/>
      <c r="T17" s="57"/>
      <c r="U17" s="100"/>
      <c r="V17" s="7"/>
    </row>
    <row r="18" spans="1:22" s="16" customFormat="1" x14ac:dyDescent="0.3">
      <c r="A18" s="41">
        <v>1</v>
      </c>
      <c r="B18" s="26" t="s">
        <v>15</v>
      </c>
      <c r="C18" s="26" t="s">
        <v>16</v>
      </c>
      <c r="D18" s="27">
        <v>38</v>
      </c>
      <c r="E18" s="26" t="s">
        <v>21</v>
      </c>
      <c r="F18" s="27">
        <v>5</v>
      </c>
      <c r="G18" s="27">
        <v>2</v>
      </c>
      <c r="H18" s="27">
        <v>2</v>
      </c>
      <c r="I18" s="27"/>
      <c r="J18" s="28"/>
      <c r="K18" s="30" t="s">
        <v>25</v>
      </c>
      <c r="L18" s="2"/>
      <c r="M18" s="60">
        <f>M19+M32+M35+M46+M52+M54+M57+M59+M64+M68+M73+M42+M50+M71+M40</f>
        <v>526014293</v>
      </c>
      <c r="N18" s="60">
        <f>N19+N32+N35+N46+N52+N54+N57+N59+N64+N68+N73+N42+N50+N71+N40</f>
        <v>192345991</v>
      </c>
      <c r="O18" s="3">
        <f t="shared" si="0"/>
        <v>36.566685270660507</v>
      </c>
      <c r="P18" s="60">
        <v>17921775</v>
      </c>
      <c r="Q18" s="20">
        <f t="shared" si="1"/>
        <v>3.4070889780936047</v>
      </c>
      <c r="R18" s="49">
        <f t="shared" si="2"/>
        <v>210267766</v>
      </c>
      <c r="S18" s="20">
        <f t="shared" si="3"/>
        <v>39.973774248754111</v>
      </c>
      <c r="T18" s="57">
        <f>SUM(T20:T74)/35</f>
        <v>73.674603174603178</v>
      </c>
      <c r="U18" s="100"/>
      <c r="V18" s="8"/>
    </row>
    <row r="19" spans="1:22" s="16" customFormat="1" x14ac:dyDescent="0.3">
      <c r="A19" s="41">
        <v>1</v>
      </c>
      <c r="B19" s="26" t="s">
        <v>15</v>
      </c>
      <c r="C19" s="26" t="s">
        <v>16</v>
      </c>
      <c r="D19" s="27">
        <v>38</v>
      </c>
      <c r="E19" s="26" t="s">
        <v>21</v>
      </c>
      <c r="F19" s="27">
        <v>5</v>
      </c>
      <c r="G19" s="27">
        <v>2</v>
      </c>
      <c r="H19" s="27">
        <v>2</v>
      </c>
      <c r="I19" s="26" t="s">
        <v>16</v>
      </c>
      <c r="J19" s="31"/>
      <c r="K19" s="32" t="s">
        <v>26</v>
      </c>
      <c r="L19" s="2"/>
      <c r="M19" s="60">
        <f>SUM(M20:M31)</f>
        <v>209666793</v>
      </c>
      <c r="N19" s="60">
        <f>SUM(N20:N31)</f>
        <v>50739400</v>
      </c>
      <c r="O19" s="3">
        <f t="shared" si="0"/>
        <v>24.200017214933983</v>
      </c>
      <c r="P19" s="60">
        <v>12413775</v>
      </c>
      <c r="Q19" s="20">
        <f t="shared" si="1"/>
        <v>5.9207158283763137</v>
      </c>
      <c r="R19" s="49">
        <f>N19+P19</f>
        <v>63153175</v>
      </c>
      <c r="S19" s="20">
        <f t="shared" si="3"/>
        <v>30.120733043310299</v>
      </c>
      <c r="T19" s="57"/>
      <c r="U19" s="100"/>
      <c r="V19" s="8"/>
    </row>
    <row r="20" spans="1:22" x14ac:dyDescent="0.3">
      <c r="A20" s="42">
        <v>1</v>
      </c>
      <c r="B20" s="22" t="s">
        <v>15</v>
      </c>
      <c r="C20" s="22" t="s">
        <v>16</v>
      </c>
      <c r="D20" s="23">
        <v>38</v>
      </c>
      <c r="E20" s="22" t="s">
        <v>21</v>
      </c>
      <c r="F20" s="23">
        <v>5</v>
      </c>
      <c r="G20" s="23">
        <v>2</v>
      </c>
      <c r="H20" s="23">
        <v>2</v>
      </c>
      <c r="I20" s="22" t="s">
        <v>16</v>
      </c>
      <c r="J20" s="24" t="s">
        <v>16</v>
      </c>
      <c r="K20" s="25" t="s">
        <v>27</v>
      </c>
      <c r="L20" s="5"/>
      <c r="M20" s="61">
        <v>27929800</v>
      </c>
      <c r="N20" s="61">
        <f>[1]okt!R20</f>
        <v>26894900</v>
      </c>
      <c r="O20" s="18">
        <f t="shared" si="0"/>
        <v>96.294638701315435</v>
      </c>
      <c r="P20" s="54"/>
      <c r="Q20" s="21">
        <f t="shared" si="1"/>
        <v>0</v>
      </c>
      <c r="R20" s="50">
        <f t="shared" si="2"/>
        <v>26894900</v>
      </c>
      <c r="S20" s="21">
        <f t="shared" si="3"/>
        <v>96.294638701315435</v>
      </c>
      <c r="T20" s="59">
        <v>100</v>
      </c>
      <c r="U20" s="100"/>
      <c r="V20" s="7"/>
    </row>
    <row r="21" spans="1:22" ht="30.75" customHeight="1" x14ac:dyDescent="0.3">
      <c r="A21" s="42">
        <v>1</v>
      </c>
      <c r="B21" s="22" t="s">
        <v>15</v>
      </c>
      <c r="C21" s="22" t="s">
        <v>16</v>
      </c>
      <c r="D21" s="23">
        <v>38</v>
      </c>
      <c r="E21" s="22" t="s">
        <v>21</v>
      </c>
      <c r="F21" s="23">
        <v>5</v>
      </c>
      <c r="G21" s="23">
        <v>2</v>
      </c>
      <c r="H21" s="23">
        <v>2</v>
      </c>
      <c r="I21" s="22" t="s">
        <v>16</v>
      </c>
      <c r="J21" s="24" t="s">
        <v>38</v>
      </c>
      <c r="K21" s="25" t="s">
        <v>80</v>
      </c>
      <c r="L21" s="5"/>
      <c r="M21" s="61">
        <v>1750000</v>
      </c>
      <c r="N21" s="61">
        <f>[1]okt!R21</f>
        <v>1698000</v>
      </c>
      <c r="O21" s="18">
        <f t="shared" si="0"/>
        <v>97.028571428571425</v>
      </c>
      <c r="P21" s="54"/>
      <c r="Q21" s="21">
        <f t="shared" si="1"/>
        <v>0</v>
      </c>
      <c r="R21" s="50">
        <f t="shared" si="2"/>
        <v>1698000</v>
      </c>
      <c r="S21" s="21">
        <f t="shared" si="3"/>
        <v>97.028571428571425</v>
      </c>
      <c r="T21" s="59">
        <v>100</v>
      </c>
      <c r="U21" s="100"/>
      <c r="V21" s="7"/>
    </row>
    <row r="22" spans="1:22" x14ac:dyDescent="0.3">
      <c r="A22" s="42">
        <v>1</v>
      </c>
      <c r="B22" s="22" t="s">
        <v>15</v>
      </c>
      <c r="C22" s="22" t="s">
        <v>16</v>
      </c>
      <c r="D22" s="23">
        <v>38</v>
      </c>
      <c r="E22" s="22" t="s">
        <v>21</v>
      </c>
      <c r="F22" s="23">
        <v>5</v>
      </c>
      <c r="G22" s="23">
        <v>2</v>
      </c>
      <c r="H22" s="23">
        <v>2</v>
      </c>
      <c r="I22" s="22" t="s">
        <v>16</v>
      </c>
      <c r="J22" s="24" t="s">
        <v>28</v>
      </c>
      <c r="K22" s="25" t="s">
        <v>29</v>
      </c>
      <c r="L22" s="5"/>
      <c r="M22" s="61">
        <v>2100000</v>
      </c>
      <c r="N22" s="61">
        <f>[1]okt!R22</f>
        <v>1500000</v>
      </c>
      <c r="O22" s="18">
        <f t="shared" si="0"/>
        <v>71.428571428571431</v>
      </c>
      <c r="P22" s="54"/>
      <c r="Q22" s="21">
        <f t="shared" si="1"/>
        <v>0</v>
      </c>
      <c r="R22" s="50">
        <f t="shared" si="2"/>
        <v>1500000</v>
      </c>
      <c r="S22" s="21">
        <f t="shared" si="3"/>
        <v>71.428571428571431</v>
      </c>
      <c r="T22" s="59">
        <f>11/12*100</f>
        <v>91.666666666666657</v>
      </c>
      <c r="U22" s="100"/>
      <c r="V22" s="7"/>
    </row>
    <row r="23" spans="1:22" x14ac:dyDescent="0.3">
      <c r="A23" s="42">
        <v>1</v>
      </c>
      <c r="B23" s="22" t="s">
        <v>15</v>
      </c>
      <c r="C23" s="22" t="s">
        <v>16</v>
      </c>
      <c r="D23" s="23">
        <v>38</v>
      </c>
      <c r="E23" s="22" t="s">
        <v>21</v>
      </c>
      <c r="F23" s="23">
        <v>5</v>
      </c>
      <c r="G23" s="23">
        <v>2</v>
      </c>
      <c r="H23" s="23">
        <v>2</v>
      </c>
      <c r="I23" s="22" t="s">
        <v>16</v>
      </c>
      <c r="J23" s="24" t="s">
        <v>20</v>
      </c>
      <c r="K23" s="25" t="s">
        <v>30</v>
      </c>
      <c r="L23" s="5"/>
      <c r="M23" s="61">
        <v>8125000</v>
      </c>
      <c r="N23" s="61">
        <f>[1]okt!R23</f>
        <v>8000000</v>
      </c>
      <c r="O23" s="18">
        <f t="shared" si="0"/>
        <v>98.461538461538467</v>
      </c>
      <c r="P23" s="54"/>
      <c r="Q23" s="21">
        <f t="shared" si="1"/>
        <v>0</v>
      </c>
      <c r="R23" s="50">
        <f t="shared" si="2"/>
        <v>8000000</v>
      </c>
      <c r="S23" s="21">
        <f t="shared" si="3"/>
        <v>98.461538461538467</v>
      </c>
      <c r="T23" s="59">
        <v>100</v>
      </c>
      <c r="U23" s="100"/>
      <c r="V23" s="7"/>
    </row>
    <row r="24" spans="1:22" x14ac:dyDescent="0.3">
      <c r="A24" s="42">
        <v>1</v>
      </c>
      <c r="B24" s="22" t="s">
        <v>15</v>
      </c>
      <c r="C24" s="22" t="s">
        <v>16</v>
      </c>
      <c r="D24" s="23">
        <v>38</v>
      </c>
      <c r="E24" s="22" t="s">
        <v>21</v>
      </c>
      <c r="F24" s="23">
        <v>5</v>
      </c>
      <c r="G24" s="23">
        <v>2</v>
      </c>
      <c r="H24" s="23">
        <v>2</v>
      </c>
      <c r="I24" s="22" t="s">
        <v>16</v>
      </c>
      <c r="J24" s="24" t="s">
        <v>73</v>
      </c>
      <c r="K24" s="25" t="s">
        <v>79</v>
      </c>
      <c r="L24" s="5"/>
      <c r="M24" s="61">
        <v>0</v>
      </c>
      <c r="N24" s="61">
        <f>[1]okt!R24</f>
        <v>0</v>
      </c>
      <c r="O24" s="18"/>
      <c r="P24" s="54"/>
      <c r="Q24" s="21"/>
      <c r="R24" s="50">
        <f t="shared" si="2"/>
        <v>0</v>
      </c>
      <c r="S24" s="21"/>
      <c r="T24" s="59">
        <v>0</v>
      </c>
      <c r="U24" s="100"/>
      <c r="V24" s="7"/>
    </row>
    <row r="25" spans="1:22" x14ac:dyDescent="0.3">
      <c r="A25" s="42">
        <v>1</v>
      </c>
      <c r="B25" s="22" t="s">
        <v>15</v>
      </c>
      <c r="C25" s="22" t="s">
        <v>16</v>
      </c>
      <c r="D25" s="23">
        <v>38</v>
      </c>
      <c r="E25" s="22" t="s">
        <v>21</v>
      </c>
      <c r="F25" s="23">
        <v>5</v>
      </c>
      <c r="G25" s="23">
        <v>2</v>
      </c>
      <c r="H25" s="23">
        <v>2</v>
      </c>
      <c r="I25" s="22" t="s">
        <v>16</v>
      </c>
      <c r="J25" s="24" t="s">
        <v>22</v>
      </c>
      <c r="K25" s="25" t="s">
        <v>31</v>
      </c>
      <c r="L25" s="5"/>
      <c r="M25" s="61">
        <v>800000</v>
      </c>
      <c r="N25" s="61">
        <f>[1]okt!R25</f>
        <v>175000</v>
      </c>
      <c r="O25" s="18">
        <f t="shared" si="0"/>
        <v>21.875</v>
      </c>
      <c r="P25" s="54">
        <v>139700</v>
      </c>
      <c r="Q25" s="21">
        <f t="shared" si="1"/>
        <v>17.462499999999999</v>
      </c>
      <c r="R25" s="50">
        <f t="shared" si="2"/>
        <v>314700</v>
      </c>
      <c r="S25" s="21">
        <f t="shared" si="3"/>
        <v>39.337499999999999</v>
      </c>
      <c r="T25" s="59">
        <v>17.5</v>
      </c>
      <c r="U25" s="100"/>
      <c r="V25" s="7"/>
    </row>
    <row r="26" spans="1:22" x14ac:dyDescent="0.3">
      <c r="A26" s="42">
        <v>1</v>
      </c>
      <c r="B26" s="22" t="s">
        <v>15</v>
      </c>
      <c r="C26" s="22" t="s">
        <v>16</v>
      </c>
      <c r="D26" s="23">
        <v>38</v>
      </c>
      <c r="E26" s="22" t="s">
        <v>21</v>
      </c>
      <c r="F26" s="23">
        <v>5</v>
      </c>
      <c r="G26" s="23">
        <v>2</v>
      </c>
      <c r="H26" s="23">
        <v>2</v>
      </c>
      <c r="I26" s="22" t="s">
        <v>16</v>
      </c>
      <c r="J26" s="24">
        <v>10</v>
      </c>
      <c r="K26" s="25" t="s">
        <v>32</v>
      </c>
      <c r="L26" s="5"/>
      <c r="M26" s="61">
        <v>15600000</v>
      </c>
      <c r="N26" s="61">
        <f>[1]okt!R26</f>
        <v>4795750</v>
      </c>
      <c r="O26" s="18">
        <f t="shared" si="0"/>
        <v>30.741987179487179</v>
      </c>
      <c r="P26" s="54">
        <v>464075</v>
      </c>
      <c r="Q26" s="21">
        <f t="shared" si="1"/>
        <v>2.9748397435897433</v>
      </c>
      <c r="R26" s="50">
        <f t="shared" si="2"/>
        <v>5259825</v>
      </c>
      <c r="S26" s="21">
        <f t="shared" si="3"/>
        <v>33.716826923076923</v>
      </c>
      <c r="T26" s="59">
        <f>2/4*100</f>
        <v>50</v>
      </c>
      <c r="U26" s="100"/>
      <c r="V26" s="7"/>
    </row>
    <row r="27" spans="1:22" x14ac:dyDescent="0.3">
      <c r="A27" s="42">
        <v>1</v>
      </c>
      <c r="B27" s="22" t="s">
        <v>15</v>
      </c>
      <c r="C27" s="22" t="s">
        <v>16</v>
      </c>
      <c r="D27" s="23">
        <v>38</v>
      </c>
      <c r="E27" s="22" t="s">
        <v>21</v>
      </c>
      <c r="F27" s="23">
        <v>5</v>
      </c>
      <c r="G27" s="23">
        <v>2</v>
      </c>
      <c r="H27" s="23">
        <v>2</v>
      </c>
      <c r="I27" s="22" t="s">
        <v>16</v>
      </c>
      <c r="J27" s="24">
        <v>11</v>
      </c>
      <c r="K27" s="25" t="s">
        <v>72</v>
      </c>
      <c r="L27" s="7"/>
      <c r="M27" s="61">
        <v>133011993</v>
      </c>
      <c r="N27" s="61">
        <f>[1]okt!R27</f>
        <v>0</v>
      </c>
      <c r="O27" s="18">
        <f t="shared" si="0"/>
        <v>0</v>
      </c>
      <c r="P27" s="51">
        <v>11560000</v>
      </c>
      <c r="Q27" s="21">
        <f t="shared" si="1"/>
        <v>8.6909456352556127</v>
      </c>
      <c r="R27" s="50">
        <f t="shared" si="2"/>
        <v>11560000</v>
      </c>
      <c r="S27" s="21">
        <f t="shared" si="3"/>
        <v>8.6909456352556127</v>
      </c>
      <c r="T27" s="59">
        <f>2/3*100</f>
        <v>66.666666666666657</v>
      </c>
      <c r="U27" s="100"/>
      <c r="V27" s="7"/>
    </row>
    <row r="28" spans="1:22" x14ac:dyDescent="0.3">
      <c r="A28" s="42">
        <v>1</v>
      </c>
      <c r="B28" s="22" t="s">
        <v>15</v>
      </c>
      <c r="C28" s="22" t="s">
        <v>16</v>
      </c>
      <c r="D28" s="23">
        <v>38</v>
      </c>
      <c r="E28" s="22" t="s">
        <v>21</v>
      </c>
      <c r="F28" s="23">
        <v>5</v>
      </c>
      <c r="G28" s="23">
        <v>2</v>
      </c>
      <c r="H28" s="23">
        <v>2</v>
      </c>
      <c r="I28" s="22" t="s">
        <v>16</v>
      </c>
      <c r="J28" s="24">
        <v>12</v>
      </c>
      <c r="K28" s="25" t="s">
        <v>33</v>
      </c>
      <c r="L28" s="7"/>
      <c r="M28" s="61">
        <v>6100000</v>
      </c>
      <c r="N28" s="61">
        <f>[1]okt!R28</f>
        <v>2205750</v>
      </c>
      <c r="O28" s="18">
        <f t="shared" si="0"/>
        <v>36.159836065573771</v>
      </c>
      <c r="P28" s="54">
        <v>250000</v>
      </c>
      <c r="Q28" s="21">
        <f t="shared" si="1"/>
        <v>4.0983606557377046</v>
      </c>
      <c r="R28" s="50">
        <f t="shared" si="2"/>
        <v>2455750</v>
      </c>
      <c r="S28" s="21">
        <f t="shared" si="3"/>
        <v>40.258196721311471</v>
      </c>
      <c r="T28" s="59">
        <f>11/12*100</f>
        <v>91.666666666666657</v>
      </c>
      <c r="U28" s="100"/>
      <c r="V28" s="7"/>
    </row>
    <row r="29" spans="1:22" x14ac:dyDescent="0.3">
      <c r="A29" s="42">
        <v>1</v>
      </c>
      <c r="B29" s="22" t="s">
        <v>15</v>
      </c>
      <c r="C29" s="22" t="s">
        <v>16</v>
      </c>
      <c r="D29" s="23">
        <v>38</v>
      </c>
      <c r="E29" s="22" t="s">
        <v>21</v>
      </c>
      <c r="F29" s="23">
        <v>5</v>
      </c>
      <c r="G29" s="23">
        <v>2</v>
      </c>
      <c r="H29" s="23">
        <v>2</v>
      </c>
      <c r="I29" s="22" t="s">
        <v>16</v>
      </c>
      <c r="J29" s="24">
        <v>13</v>
      </c>
      <c r="K29" s="25" t="s">
        <v>81</v>
      </c>
      <c r="L29" s="7"/>
      <c r="M29" s="61">
        <v>400000</v>
      </c>
      <c r="N29" s="61">
        <f>[1]okt!R29</f>
        <v>400000</v>
      </c>
      <c r="O29" s="18">
        <f t="shared" si="0"/>
        <v>100</v>
      </c>
      <c r="P29" s="56"/>
      <c r="Q29" s="21">
        <f t="shared" si="1"/>
        <v>0</v>
      </c>
      <c r="R29" s="50">
        <f t="shared" si="2"/>
        <v>400000</v>
      </c>
      <c r="S29" s="21">
        <f t="shared" si="3"/>
        <v>100</v>
      </c>
      <c r="T29" s="59">
        <v>100</v>
      </c>
      <c r="U29" s="100"/>
      <c r="V29" s="7"/>
    </row>
    <row r="30" spans="1:22" x14ac:dyDescent="0.3">
      <c r="A30" s="42">
        <v>1</v>
      </c>
      <c r="B30" s="22" t="s">
        <v>15</v>
      </c>
      <c r="C30" s="22" t="s">
        <v>16</v>
      </c>
      <c r="D30" s="23">
        <v>38</v>
      </c>
      <c r="E30" s="22" t="s">
        <v>21</v>
      </c>
      <c r="F30" s="23">
        <v>5</v>
      </c>
      <c r="G30" s="23">
        <v>2</v>
      </c>
      <c r="H30" s="23">
        <v>2</v>
      </c>
      <c r="I30" s="22" t="s">
        <v>16</v>
      </c>
      <c r="J30" s="24">
        <v>14</v>
      </c>
      <c r="K30" s="25" t="s">
        <v>34</v>
      </c>
      <c r="L30" s="7"/>
      <c r="M30" s="61">
        <v>5250000</v>
      </c>
      <c r="N30" s="61">
        <f>[1]okt!R30</f>
        <v>0</v>
      </c>
      <c r="O30" s="18">
        <f t="shared" si="0"/>
        <v>0</v>
      </c>
      <c r="P30" s="54"/>
      <c r="Q30" s="21">
        <f t="shared" si="1"/>
        <v>0</v>
      </c>
      <c r="R30" s="50">
        <f t="shared" si="2"/>
        <v>0</v>
      </c>
      <c r="S30" s="21">
        <f t="shared" si="3"/>
        <v>0</v>
      </c>
      <c r="T30" s="59">
        <v>0</v>
      </c>
      <c r="U30" s="100"/>
      <c r="V30" s="7"/>
    </row>
    <row r="31" spans="1:22" x14ac:dyDescent="0.3">
      <c r="A31" s="42">
        <v>1</v>
      </c>
      <c r="B31" s="22" t="s">
        <v>15</v>
      </c>
      <c r="C31" s="22" t="s">
        <v>16</v>
      </c>
      <c r="D31" s="23">
        <v>38</v>
      </c>
      <c r="E31" s="22" t="s">
        <v>21</v>
      </c>
      <c r="F31" s="23">
        <v>5</v>
      </c>
      <c r="G31" s="23">
        <v>2</v>
      </c>
      <c r="H31" s="23">
        <v>2</v>
      </c>
      <c r="I31" s="22" t="s">
        <v>16</v>
      </c>
      <c r="J31" s="24">
        <v>16</v>
      </c>
      <c r="K31" s="25" t="s">
        <v>35</v>
      </c>
      <c r="L31" s="7"/>
      <c r="M31" s="61">
        <v>8600000</v>
      </c>
      <c r="N31" s="61">
        <f>[1]okt!R31</f>
        <v>5070000</v>
      </c>
      <c r="O31" s="18">
        <f t="shared" si="0"/>
        <v>58.95348837209302</v>
      </c>
      <c r="P31" s="54"/>
      <c r="Q31" s="21">
        <f t="shared" si="1"/>
        <v>0</v>
      </c>
      <c r="R31" s="50">
        <f t="shared" si="2"/>
        <v>5070000</v>
      </c>
      <c r="S31" s="21">
        <f t="shared" si="3"/>
        <v>58.95348837209302</v>
      </c>
      <c r="T31" s="59">
        <f t="shared" ref="T31" si="4">11/12*100</f>
        <v>91.666666666666657</v>
      </c>
      <c r="U31" s="101"/>
      <c r="V31" s="7"/>
    </row>
    <row r="32" spans="1:22" s="16" customFormat="1" x14ac:dyDescent="0.3">
      <c r="A32" s="41">
        <v>1</v>
      </c>
      <c r="B32" s="26" t="s">
        <v>15</v>
      </c>
      <c r="C32" s="26" t="s">
        <v>16</v>
      </c>
      <c r="D32" s="27">
        <v>38</v>
      </c>
      <c r="E32" s="26" t="s">
        <v>21</v>
      </c>
      <c r="F32" s="27">
        <v>5</v>
      </c>
      <c r="G32" s="27">
        <v>2</v>
      </c>
      <c r="H32" s="27">
        <v>2</v>
      </c>
      <c r="I32" s="26" t="s">
        <v>15</v>
      </c>
      <c r="J32" s="31"/>
      <c r="K32" s="32" t="s">
        <v>36</v>
      </c>
      <c r="L32" s="8"/>
      <c r="M32" s="60">
        <f>SUM(M33:M34)</f>
        <v>58060000</v>
      </c>
      <c r="N32" s="60">
        <f>SUM(N33:N34)</f>
        <v>7112000</v>
      </c>
      <c r="O32" s="3">
        <f t="shared" si="0"/>
        <v>12.24939717533586</v>
      </c>
      <c r="P32" s="60">
        <v>656000</v>
      </c>
      <c r="Q32" s="20">
        <f t="shared" si="1"/>
        <v>1.1298656562177058</v>
      </c>
      <c r="R32" s="49">
        <f t="shared" si="2"/>
        <v>7768000</v>
      </c>
      <c r="S32" s="20">
        <f t="shared" si="3"/>
        <v>13.379262831553564</v>
      </c>
      <c r="T32" s="57"/>
      <c r="U32" s="62"/>
      <c r="V32" s="8"/>
    </row>
    <row r="33" spans="1:22" s="16" customFormat="1" x14ac:dyDescent="0.3">
      <c r="A33" s="42">
        <v>1</v>
      </c>
      <c r="B33" s="22" t="s">
        <v>15</v>
      </c>
      <c r="C33" s="22" t="s">
        <v>16</v>
      </c>
      <c r="D33" s="23">
        <v>38</v>
      </c>
      <c r="E33" s="22" t="s">
        <v>21</v>
      </c>
      <c r="F33" s="23">
        <v>5</v>
      </c>
      <c r="G33" s="23">
        <v>2</v>
      </c>
      <c r="H33" s="23">
        <v>2</v>
      </c>
      <c r="I33" s="22" t="s">
        <v>15</v>
      </c>
      <c r="J33" s="24" t="s">
        <v>28</v>
      </c>
      <c r="K33" s="25" t="s">
        <v>82</v>
      </c>
      <c r="L33" s="8"/>
      <c r="M33" s="61">
        <v>46000000</v>
      </c>
      <c r="N33" s="61">
        <f>[1]okt!R33</f>
        <v>0</v>
      </c>
      <c r="O33" s="3"/>
      <c r="P33" s="54">
        <v>0</v>
      </c>
      <c r="Q33" s="21">
        <f t="shared" si="1"/>
        <v>0</v>
      </c>
      <c r="R33" s="50">
        <f t="shared" si="2"/>
        <v>0</v>
      </c>
      <c r="S33" s="21">
        <f t="shared" si="3"/>
        <v>0</v>
      </c>
      <c r="T33" s="59">
        <v>0</v>
      </c>
      <c r="U33" s="62"/>
      <c r="V33" s="8"/>
    </row>
    <row r="34" spans="1:22" x14ac:dyDescent="0.3">
      <c r="A34" s="42">
        <v>1</v>
      </c>
      <c r="B34" s="22" t="s">
        <v>15</v>
      </c>
      <c r="C34" s="22" t="s">
        <v>16</v>
      </c>
      <c r="D34" s="23">
        <v>38</v>
      </c>
      <c r="E34" s="22" t="s">
        <v>21</v>
      </c>
      <c r="F34" s="23">
        <v>5</v>
      </c>
      <c r="G34" s="23">
        <v>2</v>
      </c>
      <c r="H34" s="23">
        <v>2</v>
      </c>
      <c r="I34" s="22" t="s">
        <v>15</v>
      </c>
      <c r="J34" s="24" t="s">
        <v>21</v>
      </c>
      <c r="K34" s="25" t="s">
        <v>37</v>
      </c>
      <c r="L34" s="7"/>
      <c r="M34" s="61">
        <v>12060000</v>
      </c>
      <c r="N34" s="61">
        <f>[1]okt!R34</f>
        <v>7112000</v>
      </c>
      <c r="O34" s="18">
        <f t="shared" si="0"/>
        <v>58.97180762852404</v>
      </c>
      <c r="P34" s="54">
        <v>656000</v>
      </c>
      <c r="Q34" s="21">
        <f t="shared" si="1"/>
        <v>5.4394693200663351</v>
      </c>
      <c r="R34" s="50">
        <f t="shared" si="2"/>
        <v>7768000</v>
      </c>
      <c r="S34" s="21">
        <f t="shared" si="3"/>
        <v>64.411276948590384</v>
      </c>
      <c r="T34" s="59">
        <f>11/12*100</f>
        <v>91.666666666666657</v>
      </c>
      <c r="U34" s="62"/>
      <c r="V34" s="7"/>
    </row>
    <row r="35" spans="1:22" s="16" customFormat="1" x14ac:dyDescent="0.3">
      <c r="A35" s="41">
        <v>1</v>
      </c>
      <c r="B35" s="26" t="s">
        <v>15</v>
      </c>
      <c r="C35" s="26" t="s">
        <v>16</v>
      </c>
      <c r="D35" s="27">
        <v>38</v>
      </c>
      <c r="E35" s="26" t="s">
        <v>21</v>
      </c>
      <c r="F35" s="27">
        <v>5</v>
      </c>
      <c r="G35" s="27">
        <v>2</v>
      </c>
      <c r="H35" s="27">
        <v>2</v>
      </c>
      <c r="I35" s="26" t="s">
        <v>38</v>
      </c>
      <c r="J35" s="31"/>
      <c r="K35" s="32" t="s">
        <v>39</v>
      </c>
      <c r="L35" s="2"/>
      <c r="M35" s="60">
        <f>SUM(M36:M39)</f>
        <v>29160000</v>
      </c>
      <c r="N35" s="60">
        <f>SUM(N36:N39)</f>
        <v>1740800</v>
      </c>
      <c r="O35" s="3">
        <f t="shared" si="0"/>
        <v>5.9698216735253773</v>
      </c>
      <c r="P35" s="60">
        <v>1152000</v>
      </c>
      <c r="Q35" s="20">
        <f t="shared" si="1"/>
        <v>3.9506172839506171</v>
      </c>
      <c r="R35" s="49">
        <f t="shared" si="2"/>
        <v>2892800</v>
      </c>
      <c r="S35" s="20">
        <f t="shared" si="3"/>
        <v>9.9204389574759944</v>
      </c>
      <c r="T35" s="57"/>
      <c r="U35" s="62"/>
      <c r="V35" s="8"/>
    </row>
    <row r="36" spans="1:22" x14ac:dyDescent="0.3">
      <c r="A36" s="42">
        <v>1</v>
      </c>
      <c r="B36" s="22" t="s">
        <v>15</v>
      </c>
      <c r="C36" s="22" t="s">
        <v>16</v>
      </c>
      <c r="D36" s="23">
        <v>38</v>
      </c>
      <c r="E36" s="22" t="s">
        <v>21</v>
      </c>
      <c r="F36" s="23">
        <v>5</v>
      </c>
      <c r="G36" s="23">
        <v>2</v>
      </c>
      <c r="H36" s="23">
        <v>2</v>
      </c>
      <c r="I36" s="22" t="s">
        <v>38</v>
      </c>
      <c r="J36" s="24" t="s">
        <v>21</v>
      </c>
      <c r="K36" s="25" t="s">
        <v>40</v>
      </c>
      <c r="L36" s="5"/>
      <c r="M36" s="61">
        <v>4000000</v>
      </c>
      <c r="N36" s="61">
        <f>[1]okt!R36</f>
        <v>0</v>
      </c>
      <c r="O36" s="18">
        <f t="shared" si="0"/>
        <v>0</v>
      </c>
      <c r="P36" s="54"/>
      <c r="Q36" s="21">
        <f t="shared" si="1"/>
        <v>0</v>
      </c>
      <c r="R36" s="50">
        <f t="shared" si="2"/>
        <v>0</v>
      </c>
      <c r="S36" s="21">
        <f t="shared" si="3"/>
        <v>0</v>
      </c>
      <c r="T36" s="59">
        <v>0</v>
      </c>
      <c r="U36" s="62"/>
      <c r="V36" s="7"/>
    </row>
    <row r="37" spans="1:22" x14ac:dyDescent="0.3">
      <c r="A37" s="42">
        <v>1</v>
      </c>
      <c r="B37" s="22" t="s">
        <v>15</v>
      </c>
      <c r="C37" s="22" t="s">
        <v>16</v>
      </c>
      <c r="D37" s="23">
        <v>38</v>
      </c>
      <c r="E37" s="22" t="s">
        <v>21</v>
      </c>
      <c r="F37" s="23">
        <v>5</v>
      </c>
      <c r="G37" s="23">
        <v>2</v>
      </c>
      <c r="H37" s="23">
        <v>2</v>
      </c>
      <c r="I37" s="22" t="s">
        <v>38</v>
      </c>
      <c r="J37" s="24" t="s">
        <v>41</v>
      </c>
      <c r="K37" s="25" t="s">
        <v>42</v>
      </c>
      <c r="L37" s="5"/>
      <c r="M37" s="61">
        <v>560000</v>
      </c>
      <c r="N37" s="61">
        <f>[1]okt!R37</f>
        <v>120800</v>
      </c>
      <c r="O37" s="18">
        <f t="shared" si="0"/>
        <v>21.571428571428573</v>
      </c>
      <c r="P37" s="54"/>
      <c r="Q37" s="21">
        <f t="shared" si="1"/>
        <v>0</v>
      </c>
      <c r="R37" s="50">
        <f t="shared" si="2"/>
        <v>120800</v>
      </c>
      <c r="S37" s="21">
        <f t="shared" si="3"/>
        <v>21.571428571428573</v>
      </c>
      <c r="T37" s="59">
        <f t="shared" ref="T37:T38" si="5">11/12*100</f>
        <v>91.666666666666657</v>
      </c>
      <c r="U37" s="62"/>
      <c r="V37" s="7"/>
    </row>
    <row r="38" spans="1:22" ht="21" customHeight="1" x14ac:dyDescent="0.3">
      <c r="A38" s="42">
        <v>1</v>
      </c>
      <c r="B38" s="22" t="s">
        <v>15</v>
      </c>
      <c r="C38" s="22" t="s">
        <v>16</v>
      </c>
      <c r="D38" s="23">
        <v>38</v>
      </c>
      <c r="E38" s="22" t="s">
        <v>21</v>
      </c>
      <c r="F38" s="23">
        <v>5</v>
      </c>
      <c r="G38" s="23">
        <v>2</v>
      </c>
      <c r="H38" s="23">
        <v>2</v>
      </c>
      <c r="I38" s="22" t="s">
        <v>38</v>
      </c>
      <c r="J38" s="24">
        <v>12</v>
      </c>
      <c r="K38" s="25" t="s">
        <v>43</v>
      </c>
      <c r="L38" s="5"/>
      <c r="M38" s="61">
        <v>10000000</v>
      </c>
      <c r="N38" s="61">
        <f>[1]okt!R38</f>
        <v>1620000</v>
      </c>
      <c r="O38" s="18">
        <f t="shared" si="0"/>
        <v>16.2</v>
      </c>
      <c r="P38" s="54">
        <v>1152000</v>
      </c>
      <c r="Q38" s="21">
        <f t="shared" si="1"/>
        <v>11.52</v>
      </c>
      <c r="R38" s="50">
        <f t="shared" si="2"/>
        <v>2772000</v>
      </c>
      <c r="S38" s="21">
        <f t="shared" si="3"/>
        <v>27.72</v>
      </c>
      <c r="T38" s="59">
        <f t="shared" si="5"/>
        <v>91.666666666666657</v>
      </c>
      <c r="U38" s="62"/>
      <c r="V38" s="7"/>
    </row>
    <row r="39" spans="1:22" x14ac:dyDescent="0.3">
      <c r="A39" s="42">
        <v>1</v>
      </c>
      <c r="B39" s="22" t="s">
        <v>15</v>
      </c>
      <c r="C39" s="22" t="s">
        <v>16</v>
      </c>
      <c r="D39" s="23">
        <v>38</v>
      </c>
      <c r="E39" s="22" t="s">
        <v>21</v>
      </c>
      <c r="F39" s="23">
        <v>5</v>
      </c>
      <c r="G39" s="23">
        <v>2</v>
      </c>
      <c r="H39" s="23">
        <v>2</v>
      </c>
      <c r="I39" s="22" t="s">
        <v>38</v>
      </c>
      <c r="J39" s="24">
        <v>13</v>
      </c>
      <c r="K39" s="25" t="s">
        <v>83</v>
      </c>
      <c r="L39" s="5"/>
      <c r="M39" s="61">
        <v>14600000</v>
      </c>
      <c r="N39" s="61">
        <f>[1]okt!R39</f>
        <v>0</v>
      </c>
      <c r="O39" s="18">
        <f t="shared" si="0"/>
        <v>0</v>
      </c>
      <c r="P39" s="54"/>
      <c r="Q39" s="21">
        <f t="shared" si="1"/>
        <v>0</v>
      </c>
      <c r="R39" s="50">
        <f t="shared" si="2"/>
        <v>0</v>
      </c>
      <c r="S39" s="21">
        <f t="shared" si="3"/>
        <v>0</v>
      </c>
      <c r="T39" s="59">
        <v>0</v>
      </c>
      <c r="U39" s="62"/>
      <c r="V39" s="7"/>
    </row>
    <row r="40" spans="1:22" s="16" customFormat="1" x14ac:dyDescent="0.3">
      <c r="A40" s="41">
        <v>1</v>
      </c>
      <c r="B40" s="26" t="s">
        <v>15</v>
      </c>
      <c r="C40" s="26" t="s">
        <v>16</v>
      </c>
      <c r="D40" s="27">
        <v>38</v>
      </c>
      <c r="E40" s="26" t="s">
        <v>21</v>
      </c>
      <c r="F40" s="27">
        <v>5</v>
      </c>
      <c r="G40" s="27">
        <v>2</v>
      </c>
      <c r="H40" s="27">
        <v>2</v>
      </c>
      <c r="I40" s="26" t="s">
        <v>28</v>
      </c>
      <c r="J40" s="31"/>
      <c r="K40" s="32" t="s">
        <v>107</v>
      </c>
      <c r="L40" s="2"/>
      <c r="M40" s="60">
        <f>M41</f>
        <v>5000000</v>
      </c>
      <c r="N40" s="60">
        <f>N41</f>
        <v>0</v>
      </c>
      <c r="O40" s="3">
        <f t="shared" si="0"/>
        <v>0</v>
      </c>
      <c r="P40" s="60">
        <v>0</v>
      </c>
      <c r="Q40" s="20">
        <f t="shared" si="1"/>
        <v>0</v>
      </c>
      <c r="R40" s="49">
        <f t="shared" si="2"/>
        <v>0</v>
      </c>
      <c r="S40" s="20">
        <f t="shared" si="3"/>
        <v>0</v>
      </c>
      <c r="T40" s="57"/>
      <c r="U40" s="8"/>
      <c r="V40" s="8"/>
    </row>
    <row r="41" spans="1:22" x14ac:dyDescent="0.3">
      <c r="A41" s="42">
        <v>1</v>
      </c>
      <c r="B41" s="22" t="s">
        <v>15</v>
      </c>
      <c r="C41" s="22" t="s">
        <v>16</v>
      </c>
      <c r="D41" s="23">
        <v>38</v>
      </c>
      <c r="E41" s="22" t="s">
        <v>21</v>
      </c>
      <c r="F41" s="23">
        <v>5</v>
      </c>
      <c r="G41" s="23">
        <v>2</v>
      </c>
      <c r="H41" s="23">
        <v>2</v>
      </c>
      <c r="I41" s="22" t="s">
        <v>28</v>
      </c>
      <c r="J41" s="24" t="s">
        <v>15</v>
      </c>
      <c r="K41" s="25" t="s">
        <v>108</v>
      </c>
      <c r="L41" s="5"/>
      <c r="M41" s="61">
        <v>5000000</v>
      </c>
      <c r="N41" s="61">
        <f>[1]okt!R41</f>
        <v>0</v>
      </c>
      <c r="O41" s="18">
        <f t="shared" si="0"/>
        <v>0</v>
      </c>
      <c r="P41" s="54"/>
      <c r="Q41" s="21">
        <f t="shared" si="1"/>
        <v>0</v>
      </c>
      <c r="R41" s="50">
        <f t="shared" si="2"/>
        <v>0</v>
      </c>
      <c r="S41" s="21">
        <f t="shared" si="3"/>
        <v>0</v>
      </c>
      <c r="T41" s="59">
        <v>0</v>
      </c>
      <c r="U41" s="7"/>
      <c r="V41" s="7"/>
    </row>
    <row r="42" spans="1:22" s="16" customFormat="1" x14ac:dyDescent="0.3">
      <c r="A42" s="41">
        <v>1</v>
      </c>
      <c r="B42" s="26" t="s">
        <v>15</v>
      </c>
      <c r="C42" s="26" t="s">
        <v>16</v>
      </c>
      <c r="D42" s="27">
        <v>38</v>
      </c>
      <c r="E42" s="26" t="s">
        <v>21</v>
      </c>
      <c r="F42" s="27">
        <v>5</v>
      </c>
      <c r="G42" s="27">
        <v>2</v>
      </c>
      <c r="H42" s="27">
        <v>2</v>
      </c>
      <c r="I42" s="26" t="s">
        <v>20</v>
      </c>
      <c r="J42" s="31"/>
      <c r="K42" s="32" t="s">
        <v>84</v>
      </c>
      <c r="L42" s="2"/>
      <c r="M42" s="60">
        <f>M43+M44+M45</f>
        <v>11400000</v>
      </c>
      <c r="N42" s="60">
        <f>N43+N44+N45</f>
        <v>1457075</v>
      </c>
      <c r="O42" s="3">
        <f t="shared" si="0"/>
        <v>12.781359649122805</v>
      </c>
      <c r="P42" s="60">
        <v>0</v>
      </c>
      <c r="Q42" s="20">
        <f t="shared" si="1"/>
        <v>0</v>
      </c>
      <c r="R42" s="49">
        <f t="shared" si="2"/>
        <v>1457075</v>
      </c>
      <c r="S42" s="20">
        <f t="shared" si="3"/>
        <v>12.781359649122805</v>
      </c>
      <c r="T42" s="57"/>
      <c r="U42" s="8"/>
      <c r="V42" s="8"/>
    </row>
    <row r="43" spans="1:22" x14ac:dyDescent="0.3">
      <c r="A43" s="42">
        <v>1</v>
      </c>
      <c r="B43" s="22" t="s">
        <v>15</v>
      </c>
      <c r="C43" s="22" t="s">
        <v>16</v>
      </c>
      <c r="D43" s="23">
        <v>38</v>
      </c>
      <c r="E43" s="22" t="s">
        <v>21</v>
      </c>
      <c r="F43" s="23">
        <v>5</v>
      </c>
      <c r="G43" s="23">
        <v>2</v>
      </c>
      <c r="H43" s="23">
        <v>2</v>
      </c>
      <c r="I43" s="22" t="s">
        <v>20</v>
      </c>
      <c r="J43" s="24" t="s">
        <v>16</v>
      </c>
      <c r="K43" s="25" t="s">
        <v>85</v>
      </c>
      <c r="L43" s="5"/>
      <c r="M43" s="61">
        <v>2800000</v>
      </c>
      <c r="N43" s="61">
        <f>[1]okt!R43</f>
        <v>933200</v>
      </c>
      <c r="O43" s="18">
        <f t="shared" si="0"/>
        <v>33.328571428571429</v>
      </c>
      <c r="P43" s="54"/>
      <c r="Q43" s="21">
        <f t="shared" si="1"/>
        <v>0</v>
      </c>
      <c r="R43" s="50">
        <f t="shared" si="2"/>
        <v>933200</v>
      </c>
      <c r="S43" s="21">
        <f t="shared" si="3"/>
        <v>33.328571428571429</v>
      </c>
      <c r="T43" s="59">
        <f>2/4*100</f>
        <v>50</v>
      </c>
      <c r="U43" s="7"/>
      <c r="V43" s="7"/>
    </row>
    <row r="44" spans="1:22" x14ac:dyDescent="0.3">
      <c r="A44" s="42">
        <v>1</v>
      </c>
      <c r="B44" s="22" t="s">
        <v>15</v>
      </c>
      <c r="C44" s="22" t="s">
        <v>16</v>
      </c>
      <c r="D44" s="23">
        <v>38</v>
      </c>
      <c r="E44" s="22" t="s">
        <v>21</v>
      </c>
      <c r="F44" s="23">
        <v>5</v>
      </c>
      <c r="G44" s="23">
        <v>2</v>
      </c>
      <c r="H44" s="23">
        <v>2</v>
      </c>
      <c r="I44" s="22" t="s">
        <v>20</v>
      </c>
      <c r="J44" s="24" t="s">
        <v>15</v>
      </c>
      <c r="K44" s="25" t="s">
        <v>86</v>
      </c>
      <c r="L44" s="5"/>
      <c r="M44" s="9">
        <v>6800000</v>
      </c>
      <c r="N44" s="61">
        <f>[1]okt!R44</f>
        <v>409875</v>
      </c>
      <c r="O44" s="18">
        <f t="shared" si="0"/>
        <v>6.0275735294117645</v>
      </c>
      <c r="P44" s="55"/>
      <c r="Q44" s="21">
        <f t="shared" si="1"/>
        <v>0</v>
      </c>
      <c r="R44" s="50">
        <f t="shared" si="2"/>
        <v>409875</v>
      </c>
      <c r="S44" s="21">
        <f t="shared" si="3"/>
        <v>6.0275735294117645</v>
      </c>
      <c r="T44" s="59">
        <f t="shared" ref="T44" si="6">2/4*100</f>
        <v>50</v>
      </c>
      <c r="U44" s="17"/>
      <c r="V44" s="7"/>
    </row>
    <row r="45" spans="1:22" x14ac:dyDescent="0.3">
      <c r="A45" s="42">
        <v>1</v>
      </c>
      <c r="B45" s="22" t="s">
        <v>15</v>
      </c>
      <c r="C45" s="22" t="s">
        <v>16</v>
      </c>
      <c r="D45" s="23">
        <v>38</v>
      </c>
      <c r="E45" s="22" t="s">
        <v>21</v>
      </c>
      <c r="F45" s="23">
        <v>5</v>
      </c>
      <c r="G45" s="23">
        <v>2</v>
      </c>
      <c r="H45" s="23">
        <v>2</v>
      </c>
      <c r="I45" s="22" t="s">
        <v>20</v>
      </c>
      <c r="J45" s="24" t="s">
        <v>28</v>
      </c>
      <c r="K45" s="25" t="s">
        <v>87</v>
      </c>
      <c r="L45" s="5"/>
      <c r="M45" s="9">
        <v>1800000</v>
      </c>
      <c r="N45" s="61">
        <f>[1]okt!R45</f>
        <v>114000</v>
      </c>
      <c r="O45" s="18">
        <f t="shared" si="0"/>
        <v>6.3333333333333339</v>
      </c>
      <c r="P45" s="55"/>
      <c r="Q45" s="21">
        <f t="shared" si="1"/>
        <v>0</v>
      </c>
      <c r="R45" s="50">
        <f t="shared" si="2"/>
        <v>114000</v>
      </c>
      <c r="S45" s="21">
        <f t="shared" si="3"/>
        <v>6.3333333333333339</v>
      </c>
      <c r="T45" s="59">
        <v>100</v>
      </c>
      <c r="U45" s="17"/>
      <c r="V45" s="7"/>
    </row>
    <row r="46" spans="1:22" s="16" customFormat="1" x14ac:dyDescent="0.3">
      <c r="A46" s="41">
        <v>1</v>
      </c>
      <c r="B46" s="26" t="s">
        <v>15</v>
      </c>
      <c r="C46" s="26" t="s">
        <v>16</v>
      </c>
      <c r="D46" s="27">
        <v>38</v>
      </c>
      <c r="E46" s="26" t="s">
        <v>21</v>
      </c>
      <c r="F46" s="27">
        <v>5</v>
      </c>
      <c r="G46" s="27">
        <v>2</v>
      </c>
      <c r="H46" s="27">
        <v>2</v>
      </c>
      <c r="I46" s="26" t="s">
        <v>21</v>
      </c>
      <c r="J46" s="31"/>
      <c r="K46" s="32" t="s">
        <v>44</v>
      </c>
      <c r="L46" s="2"/>
      <c r="M46" s="60">
        <f>M47+M48+M49</f>
        <v>124530500</v>
      </c>
      <c r="N46" s="60">
        <f>N47+N48+N49</f>
        <v>68850000</v>
      </c>
      <c r="O46" s="3">
        <f t="shared" si="0"/>
        <v>55.287660452660191</v>
      </c>
      <c r="P46" s="60">
        <v>700000</v>
      </c>
      <c r="Q46" s="20">
        <f t="shared" si="1"/>
        <v>0.56211129000525972</v>
      </c>
      <c r="R46" s="49">
        <f t="shared" si="2"/>
        <v>69550000</v>
      </c>
      <c r="S46" s="20">
        <f t="shared" si="3"/>
        <v>55.849771742665453</v>
      </c>
      <c r="T46" s="57"/>
      <c r="U46" s="8"/>
      <c r="V46" s="8"/>
    </row>
    <row r="47" spans="1:22" x14ac:dyDescent="0.3">
      <c r="A47" s="42">
        <v>1</v>
      </c>
      <c r="B47" s="22" t="s">
        <v>15</v>
      </c>
      <c r="C47" s="22" t="s">
        <v>16</v>
      </c>
      <c r="D47" s="23">
        <v>38</v>
      </c>
      <c r="E47" s="22" t="s">
        <v>21</v>
      </c>
      <c r="F47" s="23">
        <v>5</v>
      </c>
      <c r="G47" s="23">
        <v>2</v>
      </c>
      <c r="H47" s="23">
        <v>2</v>
      </c>
      <c r="I47" s="22" t="s">
        <v>21</v>
      </c>
      <c r="J47" s="24" t="s">
        <v>16</v>
      </c>
      <c r="K47" s="25" t="s">
        <v>45</v>
      </c>
      <c r="L47" s="5"/>
      <c r="M47" s="61">
        <v>114630500</v>
      </c>
      <c r="N47" s="61">
        <f>[1]okt!R47</f>
        <v>63500000</v>
      </c>
      <c r="O47" s="18">
        <f t="shared" si="0"/>
        <v>55.395379065780922</v>
      </c>
      <c r="P47" s="54"/>
      <c r="Q47" s="21">
        <f t="shared" si="1"/>
        <v>0</v>
      </c>
      <c r="R47" s="50">
        <f t="shared" si="2"/>
        <v>63500000</v>
      </c>
      <c r="S47" s="21">
        <f t="shared" si="3"/>
        <v>55.395379065780922</v>
      </c>
      <c r="T47" s="59">
        <v>100</v>
      </c>
      <c r="U47" s="7"/>
      <c r="V47" s="7"/>
    </row>
    <row r="48" spans="1:22" x14ac:dyDescent="0.3">
      <c r="A48" s="42">
        <v>1</v>
      </c>
      <c r="B48" s="22" t="s">
        <v>15</v>
      </c>
      <c r="C48" s="22" t="s">
        <v>16</v>
      </c>
      <c r="D48" s="23">
        <v>38</v>
      </c>
      <c r="E48" s="22" t="s">
        <v>21</v>
      </c>
      <c r="F48" s="23">
        <v>5</v>
      </c>
      <c r="G48" s="23">
        <v>2</v>
      </c>
      <c r="H48" s="23">
        <v>2</v>
      </c>
      <c r="I48" s="22" t="s">
        <v>21</v>
      </c>
      <c r="J48" s="24" t="s">
        <v>15</v>
      </c>
      <c r="K48" s="25" t="s">
        <v>46</v>
      </c>
      <c r="L48" s="5"/>
      <c r="M48" s="9">
        <v>8400000</v>
      </c>
      <c r="N48" s="61">
        <f>[1]okt!R48</f>
        <v>4720000</v>
      </c>
      <c r="O48" s="18">
        <f t="shared" si="0"/>
        <v>56.19047619047619</v>
      </c>
      <c r="P48" s="55">
        <v>700000</v>
      </c>
      <c r="Q48" s="21">
        <f t="shared" si="1"/>
        <v>8.3333333333333321</v>
      </c>
      <c r="R48" s="50">
        <f t="shared" si="2"/>
        <v>5420000</v>
      </c>
      <c r="S48" s="21">
        <f t="shared" si="3"/>
        <v>64.523809523809533</v>
      </c>
      <c r="T48" s="59">
        <f t="shared" ref="T48:T51" si="7">11/12*100</f>
        <v>91.666666666666657</v>
      </c>
      <c r="U48" s="17"/>
      <c r="V48" s="7"/>
    </row>
    <row r="49" spans="1:22" x14ac:dyDescent="0.3">
      <c r="A49" s="42">
        <v>1</v>
      </c>
      <c r="B49" s="22" t="s">
        <v>15</v>
      </c>
      <c r="C49" s="22" t="s">
        <v>16</v>
      </c>
      <c r="D49" s="23">
        <v>38</v>
      </c>
      <c r="E49" s="22" t="s">
        <v>21</v>
      </c>
      <c r="F49" s="23">
        <v>5</v>
      </c>
      <c r="G49" s="23">
        <v>2</v>
      </c>
      <c r="H49" s="23">
        <v>2</v>
      </c>
      <c r="I49" s="22" t="s">
        <v>21</v>
      </c>
      <c r="J49" s="24" t="s">
        <v>38</v>
      </c>
      <c r="K49" s="25" t="s">
        <v>47</v>
      </c>
      <c r="L49" s="5"/>
      <c r="M49" s="9">
        <v>1500000</v>
      </c>
      <c r="N49" s="61">
        <f>[1]okt!R49</f>
        <v>630000</v>
      </c>
      <c r="O49" s="18">
        <f t="shared" si="0"/>
        <v>42</v>
      </c>
      <c r="P49" s="55"/>
      <c r="Q49" s="21">
        <f t="shared" si="1"/>
        <v>0</v>
      </c>
      <c r="R49" s="50">
        <f t="shared" si="2"/>
        <v>630000</v>
      </c>
      <c r="S49" s="21">
        <f t="shared" si="3"/>
        <v>42</v>
      </c>
      <c r="T49" s="59">
        <f t="shared" si="7"/>
        <v>91.666666666666657</v>
      </c>
      <c r="U49" s="17"/>
      <c r="V49" s="7"/>
    </row>
    <row r="50" spans="1:22" s="16" customFormat="1" x14ac:dyDescent="0.3">
      <c r="A50" s="41">
        <v>1</v>
      </c>
      <c r="B50" s="26" t="s">
        <v>15</v>
      </c>
      <c r="C50" s="26" t="s">
        <v>16</v>
      </c>
      <c r="D50" s="27">
        <v>38</v>
      </c>
      <c r="E50" s="26" t="s">
        <v>21</v>
      </c>
      <c r="F50" s="27">
        <v>5</v>
      </c>
      <c r="G50" s="27">
        <v>2</v>
      </c>
      <c r="H50" s="27">
        <v>2</v>
      </c>
      <c r="I50" s="26">
        <v>11</v>
      </c>
      <c r="J50" s="31"/>
      <c r="K50" s="32" t="s">
        <v>48</v>
      </c>
      <c r="L50" s="8"/>
      <c r="M50" s="53">
        <f>M51</f>
        <v>11250000</v>
      </c>
      <c r="N50" s="53">
        <f>N51</f>
        <v>7250000</v>
      </c>
      <c r="O50" s="3">
        <f t="shared" si="0"/>
        <v>64.444444444444443</v>
      </c>
      <c r="P50" s="53">
        <v>2500000</v>
      </c>
      <c r="Q50" s="20">
        <f t="shared" si="1"/>
        <v>22.222222222222221</v>
      </c>
      <c r="R50" s="49">
        <f t="shared" si="2"/>
        <v>9750000</v>
      </c>
      <c r="S50" s="20">
        <f t="shared" si="3"/>
        <v>86.666666666666671</v>
      </c>
      <c r="T50" s="57"/>
      <c r="U50" s="40"/>
      <c r="V50" s="8"/>
    </row>
    <row r="51" spans="1:22" x14ac:dyDescent="0.3">
      <c r="A51" s="42">
        <v>1</v>
      </c>
      <c r="B51" s="22" t="s">
        <v>15</v>
      </c>
      <c r="C51" s="22" t="s">
        <v>16</v>
      </c>
      <c r="D51" s="23">
        <v>38</v>
      </c>
      <c r="E51" s="22" t="s">
        <v>21</v>
      </c>
      <c r="F51" s="23">
        <v>5</v>
      </c>
      <c r="G51" s="23">
        <v>2</v>
      </c>
      <c r="H51" s="23">
        <v>2</v>
      </c>
      <c r="I51" s="22">
        <v>11</v>
      </c>
      <c r="J51" s="24" t="s">
        <v>15</v>
      </c>
      <c r="K51" s="25" t="s">
        <v>49</v>
      </c>
      <c r="L51" s="7"/>
      <c r="M51" s="10">
        <v>11250000</v>
      </c>
      <c r="N51" s="61">
        <f>[1]okt!R51</f>
        <v>7250000</v>
      </c>
      <c r="O51" s="18">
        <f t="shared" si="0"/>
        <v>64.444444444444443</v>
      </c>
      <c r="P51" s="52">
        <v>2500000</v>
      </c>
      <c r="Q51" s="21">
        <f t="shared" si="1"/>
        <v>22.222222222222221</v>
      </c>
      <c r="R51" s="50">
        <f t="shared" si="2"/>
        <v>9750000</v>
      </c>
      <c r="S51" s="21">
        <f t="shared" si="3"/>
        <v>86.666666666666671</v>
      </c>
      <c r="T51" s="59">
        <f t="shared" si="7"/>
        <v>91.666666666666657</v>
      </c>
      <c r="U51" s="11"/>
      <c r="V51" s="7"/>
    </row>
    <row r="52" spans="1:22" s="16" customFormat="1" x14ac:dyDescent="0.3">
      <c r="A52" s="41">
        <v>1</v>
      </c>
      <c r="B52" s="26" t="s">
        <v>15</v>
      </c>
      <c r="C52" s="26" t="s">
        <v>16</v>
      </c>
      <c r="D52" s="27">
        <v>38</v>
      </c>
      <c r="E52" s="26" t="s">
        <v>21</v>
      </c>
      <c r="F52" s="27">
        <v>5</v>
      </c>
      <c r="G52" s="27">
        <v>2</v>
      </c>
      <c r="H52" s="27">
        <v>2</v>
      </c>
      <c r="I52" s="26">
        <v>14</v>
      </c>
      <c r="J52" s="31"/>
      <c r="K52" s="32" t="s">
        <v>88</v>
      </c>
      <c r="L52" s="8"/>
      <c r="M52" s="53">
        <f>M53</f>
        <v>8000000</v>
      </c>
      <c r="N52" s="53">
        <f>N53</f>
        <v>0</v>
      </c>
      <c r="O52" s="3">
        <f t="shared" si="0"/>
        <v>0</v>
      </c>
      <c r="P52" s="53">
        <v>0</v>
      </c>
      <c r="Q52" s="20">
        <f t="shared" si="1"/>
        <v>0</v>
      </c>
      <c r="R52" s="49">
        <f t="shared" si="2"/>
        <v>0</v>
      </c>
      <c r="S52" s="20">
        <f t="shared" si="3"/>
        <v>0</v>
      </c>
      <c r="T52" s="57"/>
      <c r="U52" s="40"/>
      <c r="V52" s="8"/>
    </row>
    <row r="53" spans="1:22" x14ac:dyDescent="0.3">
      <c r="A53" s="42">
        <v>1</v>
      </c>
      <c r="B53" s="22" t="s">
        <v>15</v>
      </c>
      <c r="C53" s="22" t="s">
        <v>16</v>
      </c>
      <c r="D53" s="23">
        <v>38</v>
      </c>
      <c r="E53" s="22" t="s">
        <v>21</v>
      </c>
      <c r="F53" s="23">
        <v>5</v>
      </c>
      <c r="G53" s="23">
        <v>2</v>
      </c>
      <c r="H53" s="23">
        <v>2</v>
      </c>
      <c r="I53" s="22">
        <v>14</v>
      </c>
      <c r="J53" s="24" t="s">
        <v>28</v>
      </c>
      <c r="K53" s="25" t="s">
        <v>89</v>
      </c>
      <c r="L53" s="7"/>
      <c r="M53" s="10">
        <v>8000000</v>
      </c>
      <c r="N53" s="61">
        <f>[1]okt!R53</f>
        <v>0</v>
      </c>
      <c r="O53" s="18">
        <f t="shared" si="0"/>
        <v>0</v>
      </c>
      <c r="P53" s="52"/>
      <c r="Q53" s="21">
        <f t="shared" si="1"/>
        <v>0</v>
      </c>
      <c r="R53" s="50">
        <f t="shared" si="2"/>
        <v>0</v>
      </c>
      <c r="S53" s="21">
        <f t="shared" si="3"/>
        <v>0</v>
      </c>
      <c r="T53" s="59">
        <v>0</v>
      </c>
      <c r="U53" s="11"/>
      <c r="V53" s="7"/>
    </row>
    <row r="54" spans="1:22" s="16" customFormat="1" x14ac:dyDescent="0.3">
      <c r="A54" s="41">
        <v>1</v>
      </c>
      <c r="B54" s="26" t="s">
        <v>15</v>
      </c>
      <c r="C54" s="26" t="s">
        <v>16</v>
      </c>
      <c r="D54" s="27">
        <v>38</v>
      </c>
      <c r="E54" s="26" t="s">
        <v>21</v>
      </c>
      <c r="F54" s="27">
        <v>5</v>
      </c>
      <c r="G54" s="27">
        <v>2</v>
      </c>
      <c r="H54" s="27">
        <v>2</v>
      </c>
      <c r="I54" s="26">
        <v>15</v>
      </c>
      <c r="J54" s="31"/>
      <c r="K54" s="12" t="s">
        <v>50</v>
      </c>
      <c r="L54" s="8"/>
      <c r="M54" s="49">
        <f>M55+M56</f>
        <v>8447000</v>
      </c>
      <c r="N54" s="49">
        <f>N55+N56</f>
        <v>6196716</v>
      </c>
      <c r="O54" s="3">
        <f t="shared" si="0"/>
        <v>73.359962116727829</v>
      </c>
      <c r="P54" s="49">
        <v>0</v>
      </c>
      <c r="Q54" s="20">
        <f t="shared" si="1"/>
        <v>0</v>
      </c>
      <c r="R54" s="49">
        <f t="shared" si="2"/>
        <v>6196716</v>
      </c>
      <c r="S54" s="20">
        <f t="shared" si="3"/>
        <v>73.359962116727829</v>
      </c>
      <c r="T54" s="57"/>
      <c r="U54" s="8"/>
      <c r="V54" s="8"/>
    </row>
    <row r="55" spans="1:22" x14ac:dyDescent="0.3">
      <c r="A55" s="42">
        <v>1</v>
      </c>
      <c r="B55" s="22" t="s">
        <v>15</v>
      </c>
      <c r="C55" s="22" t="s">
        <v>16</v>
      </c>
      <c r="D55" s="23">
        <v>38</v>
      </c>
      <c r="E55" s="22" t="s">
        <v>21</v>
      </c>
      <c r="F55" s="23">
        <v>5</v>
      </c>
      <c r="G55" s="23">
        <v>2</v>
      </c>
      <c r="H55" s="23">
        <v>2</v>
      </c>
      <c r="I55" s="22">
        <v>15</v>
      </c>
      <c r="J55" s="24" t="s">
        <v>16</v>
      </c>
      <c r="K55" s="13" t="s">
        <v>51</v>
      </c>
      <c r="L55" s="7"/>
      <c r="M55" s="50">
        <v>750000</v>
      </c>
      <c r="N55" s="61">
        <f>[1]okt!R55</f>
        <v>0</v>
      </c>
      <c r="O55" s="18">
        <f t="shared" si="0"/>
        <v>0</v>
      </c>
      <c r="P55" s="50"/>
      <c r="Q55" s="21">
        <f t="shared" si="1"/>
        <v>0</v>
      </c>
      <c r="R55" s="50">
        <f t="shared" si="2"/>
        <v>0</v>
      </c>
      <c r="S55" s="21">
        <f t="shared" si="3"/>
        <v>0</v>
      </c>
      <c r="T55" s="59">
        <v>0</v>
      </c>
      <c r="U55" s="7"/>
      <c r="V55" s="7"/>
    </row>
    <row r="56" spans="1:22" x14ac:dyDescent="0.3">
      <c r="A56" s="42">
        <v>1</v>
      </c>
      <c r="B56" s="22" t="s">
        <v>15</v>
      </c>
      <c r="C56" s="22" t="s">
        <v>16</v>
      </c>
      <c r="D56" s="23">
        <v>38</v>
      </c>
      <c r="E56" s="22" t="s">
        <v>21</v>
      </c>
      <c r="F56" s="23">
        <v>5</v>
      </c>
      <c r="G56" s="23">
        <v>2</v>
      </c>
      <c r="H56" s="23">
        <v>2</v>
      </c>
      <c r="I56" s="22">
        <v>15</v>
      </c>
      <c r="J56" s="24" t="s">
        <v>15</v>
      </c>
      <c r="K56" s="13" t="s">
        <v>52</v>
      </c>
      <c r="L56" s="7"/>
      <c r="M56" s="50">
        <v>7697000</v>
      </c>
      <c r="N56" s="61">
        <f>[1]okt!R56</f>
        <v>6196716</v>
      </c>
      <c r="O56" s="18">
        <f t="shared" si="0"/>
        <v>80.508197999220471</v>
      </c>
      <c r="P56" s="50"/>
      <c r="Q56" s="21">
        <f t="shared" si="1"/>
        <v>0</v>
      </c>
      <c r="R56" s="50">
        <f t="shared" si="2"/>
        <v>6196716</v>
      </c>
      <c r="S56" s="21">
        <f t="shared" si="3"/>
        <v>80.508197999220471</v>
      </c>
      <c r="T56" s="59">
        <v>100</v>
      </c>
      <c r="U56" s="7"/>
      <c r="V56" s="7"/>
    </row>
    <row r="57" spans="1:22" s="16" customFormat="1" ht="17.25" customHeight="1" x14ac:dyDescent="0.3">
      <c r="A57" s="41">
        <v>1</v>
      </c>
      <c r="B57" s="26" t="s">
        <v>15</v>
      </c>
      <c r="C57" s="26" t="s">
        <v>16</v>
      </c>
      <c r="D57" s="27">
        <v>38</v>
      </c>
      <c r="E57" s="26" t="s">
        <v>21</v>
      </c>
      <c r="F57" s="27">
        <v>5</v>
      </c>
      <c r="G57" s="27">
        <v>2</v>
      </c>
      <c r="H57" s="27">
        <v>2</v>
      </c>
      <c r="I57" s="26">
        <v>17</v>
      </c>
      <c r="J57" s="31"/>
      <c r="K57" s="12" t="s">
        <v>90</v>
      </c>
      <c r="L57" s="8"/>
      <c r="M57" s="49">
        <f>M58</f>
        <v>10000000</v>
      </c>
      <c r="N57" s="49">
        <f>N58</f>
        <v>10000000</v>
      </c>
      <c r="O57" s="3">
        <f t="shared" si="0"/>
        <v>100</v>
      </c>
      <c r="P57" s="49">
        <v>0</v>
      </c>
      <c r="Q57" s="20">
        <f t="shared" si="1"/>
        <v>0</v>
      </c>
      <c r="R57" s="49">
        <f t="shared" si="2"/>
        <v>10000000</v>
      </c>
      <c r="S57" s="20">
        <f t="shared" si="3"/>
        <v>100</v>
      </c>
      <c r="T57" s="57"/>
      <c r="U57" s="8"/>
      <c r="V57" s="8"/>
    </row>
    <row r="58" spans="1:22" x14ac:dyDescent="0.3">
      <c r="A58" s="42">
        <v>1</v>
      </c>
      <c r="B58" s="22" t="s">
        <v>15</v>
      </c>
      <c r="C58" s="22" t="s">
        <v>16</v>
      </c>
      <c r="D58" s="23">
        <v>38</v>
      </c>
      <c r="E58" s="22" t="s">
        <v>21</v>
      </c>
      <c r="F58" s="23">
        <v>5</v>
      </c>
      <c r="G58" s="23">
        <v>2</v>
      </c>
      <c r="H58" s="23">
        <v>2</v>
      </c>
      <c r="I58" s="22">
        <v>17</v>
      </c>
      <c r="J58" s="24" t="s">
        <v>16</v>
      </c>
      <c r="K58" s="13" t="s">
        <v>53</v>
      </c>
      <c r="L58" s="7"/>
      <c r="M58" s="50">
        <v>10000000</v>
      </c>
      <c r="N58" s="61">
        <f>[1]okt!R58</f>
        <v>10000000</v>
      </c>
      <c r="O58" s="18">
        <f t="shared" si="0"/>
        <v>100</v>
      </c>
      <c r="P58" s="50"/>
      <c r="Q58" s="21">
        <f t="shared" si="1"/>
        <v>0</v>
      </c>
      <c r="R58" s="50">
        <f t="shared" si="2"/>
        <v>10000000</v>
      </c>
      <c r="S58" s="21">
        <f t="shared" si="3"/>
        <v>100</v>
      </c>
      <c r="T58" s="59">
        <v>100</v>
      </c>
      <c r="U58" s="7"/>
      <c r="V58" s="7"/>
    </row>
    <row r="59" spans="1:22" s="16" customFormat="1" x14ac:dyDescent="0.3">
      <c r="A59" s="41">
        <v>1</v>
      </c>
      <c r="B59" s="26" t="s">
        <v>15</v>
      </c>
      <c r="C59" s="26" t="s">
        <v>16</v>
      </c>
      <c r="D59" s="27">
        <v>38</v>
      </c>
      <c r="E59" s="26" t="s">
        <v>21</v>
      </c>
      <c r="F59" s="27">
        <v>5</v>
      </c>
      <c r="G59" s="27">
        <v>2</v>
      </c>
      <c r="H59" s="27">
        <v>2</v>
      </c>
      <c r="I59" s="26">
        <v>20</v>
      </c>
      <c r="J59" s="31"/>
      <c r="K59" s="12" t="s">
        <v>71</v>
      </c>
      <c r="L59" s="8"/>
      <c r="M59" s="49">
        <f>SUM(M60:M63)</f>
        <v>25000000</v>
      </c>
      <c r="N59" s="49">
        <f>SUM(N60:N63)</f>
        <v>15450000</v>
      </c>
      <c r="O59" s="3">
        <f t="shared" si="0"/>
        <v>61.8</v>
      </c>
      <c r="P59" s="49">
        <v>500000</v>
      </c>
      <c r="Q59" s="20">
        <f t="shared" si="1"/>
        <v>2</v>
      </c>
      <c r="R59" s="49">
        <f t="shared" si="2"/>
        <v>15950000</v>
      </c>
      <c r="S59" s="20">
        <f t="shared" si="3"/>
        <v>63.800000000000004</v>
      </c>
      <c r="T59" s="57"/>
      <c r="U59" s="8"/>
      <c r="V59" s="8"/>
    </row>
    <row r="60" spans="1:22" x14ac:dyDescent="0.3">
      <c r="A60" s="42">
        <v>1</v>
      </c>
      <c r="B60" s="22" t="s">
        <v>15</v>
      </c>
      <c r="C60" s="22" t="s">
        <v>16</v>
      </c>
      <c r="D60" s="23">
        <v>38</v>
      </c>
      <c r="E60" s="22" t="s">
        <v>21</v>
      </c>
      <c r="F60" s="23">
        <v>5</v>
      </c>
      <c r="G60" s="23">
        <v>2</v>
      </c>
      <c r="H60" s="23">
        <v>2</v>
      </c>
      <c r="I60" s="22">
        <v>20</v>
      </c>
      <c r="J60" s="24" t="s">
        <v>38</v>
      </c>
      <c r="K60" s="13" t="s">
        <v>71</v>
      </c>
      <c r="L60" s="7"/>
      <c r="M60" s="50">
        <v>2500000</v>
      </c>
      <c r="N60" s="61">
        <f>[1]okt!R60</f>
        <v>0</v>
      </c>
      <c r="O60" s="18">
        <f t="shared" si="0"/>
        <v>0</v>
      </c>
      <c r="P60" s="50"/>
      <c r="Q60" s="21">
        <f t="shared" si="1"/>
        <v>0</v>
      </c>
      <c r="R60" s="50">
        <f t="shared" si="2"/>
        <v>0</v>
      </c>
      <c r="S60" s="21">
        <f t="shared" si="3"/>
        <v>0</v>
      </c>
      <c r="T60" s="59">
        <v>0</v>
      </c>
      <c r="U60" s="7"/>
      <c r="V60" s="7"/>
    </row>
    <row r="61" spans="1:22" x14ac:dyDescent="0.3">
      <c r="A61" s="42">
        <v>1</v>
      </c>
      <c r="B61" s="22" t="s">
        <v>15</v>
      </c>
      <c r="C61" s="22" t="s">
        <v>16</v>
      </c>
      <c r="D61" s="23">
        <v>38</v>
      </c>
      <c r="E61" s="22" t="s">
        <v>21</v>
      </c>
      <c r="F61" s="23">
        <v>5</v>
      </c>
      <c r="G61" s="23">
        <v>2</v>
      </c>
      <c r="H61" s="23">
        <v>2</v>
      </c>
      <c r="I61" s="22">
        <v>20</v>
      </c>
      <c r="J61" s="24" t="s">
        <v>28</v>
      </c>
      <c r="K61" s="13" t="s">
        <v>54</v>
      </c>
      <c r="L61" s="7"/>
      <c r="M61" s="50">
        <v>10500000</v>
      </c>
      <c r="N61" s="61">
        <f>[1]okt!R61</f>
        <v>10450000</v>
      </c>
      <c r="O61" s="18">
        <f t="shared" si="0"/>
        <v>99.523809523809518</v>
      </c>
      <c r="P61" s="50"/>
      <c r="Q61" s="21">
        <f t="shared" si="1"/>
        <v>0</v>
      </c>
      <c r="R61" s="50">
        <f t="shared" si="2"/>
        <v>10450000</v>
      </c>
      <c r="S61" s="21">
        <f t="shared" si="3"/>
        <v>99.523809523809518</v>
      </c>
      <c r="T61" s="59">
        <v>100</v>
      </c>
      <c r="U61" s="7"/>
      <c r="V61" s="7"/>
    </row>
    <row r="62" spans="1:22" x14ac:dyDescent="0.3">
      <c r="A62" s="42">
        <v>1</v>
      </c>
      <c r="B62" s="22" t="s">
        <v>15</v>
      </c>
      <c r="C62" s="22" t="s">
        <v>16</v>
      </c>
      <c r="D62" s="23">
        <v>38</v>
      </c>
      <c r="E62" s="22" t="s">
        <v>21</v>
      </c>
      <c r="F62" s="23">
        <v>5</v>
      </c>
      <c r="G62" s="23">
        <v>2</v>
      </c>
      <c r="H62" s="23">
        <v>2</v>
      </c>
      <c r="I62" s="22">
        <v>20</v>
      </c>
      <c r="J62" s="24" t="s">
        <v>73</v>
      </c>
      <c r="K62" s="13" t="s">
        <v>76</v>
      </c>
      <c r="L62" s="7"/>
      <c r="M62" s="50">
        <v>1000000</v>
      </c>
      <c r="N62" s="61">
        <f>[1]okt!R62</f>
        <v>0</v>
      </c>
      <c r="O62" s="18">
        <f t="shared" si="0"/>
        <v>0</v>
      </c>
      <c r="P62" s="50"/>
      <c r="Q62" s="21">
        <f t="shared" si="1"/>
        <v>0</v>
      </c>
      <c r="R62" s="50">
        <f t="shared" si="2"/>
        <v>0</v>
      </c>
      <c r="S62" s="21">
        <f t="shared" si="3"/>
        <v>0</v>
      </c>
      <c r="T62" s="59">
        <v>0</v>
      </c>
      <c r="U62" s="7"/>
      <c r="V62" s="7"/>
    </row>
    <row r="63" spans="1:22" x14ac:dyDescent="0.3">
      <c r="A63" s="42">
        <v>1</v>
      </c>
      <c r="B63" s="22" t="s">
        <v>15</v>
      </c>
      <c r="C63" s="22" t="s">
        <v>16</v>
      </c>
      <c r="D63" s="23">
        <v>38</v>
      </c>
      <c r="E63" s="22" t="s">
        <v>21</v>
      </c>
      <c r="F63" s="23">
        <v>5</v>
      </c>
      <c r="G63" s="23">
        <v>2</v>
      </c>
      <c r="H63" s="23">
        <v>2</v>
      </c>
      <c r="I63" s="22">
        <v>20</v>
      </c>
      <c r="J63" s="24" t="s">
        <v>74</v>
      </c>
      <c r="K63" s="13" t="s">
        <v>75</v>
      </c>
      <c r="L63" s="7"/>
      <c r="M63" s="50">
        <v>11000000</v>
      </c>
      <c r="N63" s="61">
        <f>[1]okt!R63</f>
        <v>5000000</v>
      </c>
      <c r="O63" s="18">
        <f t="shared" si="0"/>
        <v>45.454545454545453</v>
      </c>
      <c r="P63" s="50">
        <v>500000</v>
      </c>
      <c r="Q63" s="21">
        <f t="shared" si="1"/>
        <v>4.5454545454545459</v>
      </c>
      <c r="R63" s="50">
        <f t="shared" si="2"/>
        <v>5500000</v>
      </c>
      <c r="S63" s="21">
        <f t="shared" si="3"/>
        <v>50</v>
      </c>
      <c r="T63" s="59">
        <f>11/12*100</f>
        <v>91.666666666666657</v>
      </c>
      <c r="U63" s="7"/>
      <c r="V63" s="7"/>
    </row>
    <row r="64" spans="1:22" s="16" customFormat="1" x14ac:dyDescent="0.3">
      <c r="A64" s="41">
        <v>1</v>
      </c>
      <c r="B64" s="26" t="s">
        <v>15</v>
      </c>
      <c r="C64" s="26" t="s">
        <v>16</v>
      </c>
      <c r="D64" s="27">
        <v>38</v>
      </c>
      <c r="E64" s="26" t="s">
        <v>21</v>
      </c>
      <c r="F64" s="27">
        <v>5</v>
      </c>
      <c r="G64" s="27">
        <v>2</v>
      </c>
      <c r="H64" s="27">
        <v>2</v>
      </c>
      <c r="I64" s="26">
        <v>25</v>
      </c>
      <c r="J64" s="31"/>
      <c r="K64" s="12" t="s">
        <v>63</v>
      </c>
      <c r="L64" s="8"/>
      <c r="M64" s="49">
        <f>SUM(M65:M67)</f>
        <v>6300000</v>
      </c>
      <c r="N64" s="49">
        <f>SUM(N65:N67)</f>
        <v>6300000</v>
      </c>
      <c r="O64" s="3">
        <f t="shared" si="0"/>
        <v>100</v>
      </c>
      <c r="P64" s="49">
        <v>0</v>
      </c>
      <c r="Q64" s="20">
        <f t="shared" si="1"/>
        <v>0</v>
      </c>
      <c r="R64" s="49">
        <f t="shared" si="2"/>
        <v>6300000</v>
      </c>
      <c r="S64" s="20">
        <f t="shared" si="3"/>
        <v>100</v>
      </c>
      <c r="T64" s="57"/>
      <c r="U64" s="8"/>
      <c r="V64" s="8"/>
    </row>
    <row r="65" spans="1:22" x14ac:dyDescent="0.3">
      <c r="A65" s="42">
        <v>1</v>
      </c>
      <c r="B65" s="22" t="s">
        <v>15</v>
      </c>
      <c r="C65" s="22" t="s">
        <v>16</v>
      </c>
      <c r="D65" s="23">
        <v>38</v>
      </c>
      <c r="E65" s="22" t="s">
        <v>21</v>
      </c>
      <c r="F65" s="23">
        <v>5</v>
      </c>
      <c r="G65" s="23">
        <v>2</v>
      </c>
      <c r="H65" s="23">
        <v>2</v>
      </c>
      <c r="I65" s="22">
        <v>25</v>
      </c>
      <c r="J65" s="24" t="s">
        <v>22</v>
      </c>
      <c r="K65" s="13" t="s">
        <v>91</v>
      </c>
      <c r="L65" s="7"/>
      <c r="M65" s="50">
        <v>1300000</v>
      </c>
      <c r="N65" s="61">
        <f>[1]okt!R65</f>
        <v>1300000</v>
      </c>
      <c r="O65" s="18">
        <f t="shared" si="0"/>
        <v>100</v>
      </c>
      <c r="P65" s="50"/>
      <c r="Q65" s="21">
        <f t="shared" si="1"/>
        <v>0</v>
      </c>
      <c r="R65" s="50">
        <f t="shared" si="2"/>
        <v>1300000</v>
      </c>
      <c r="S65" s="21">
        <f t="shared" si="3"/>
        <v>100</v>
      </c>
      <c r="T65" s="59">
        <v>100</v>
      </c>
      <c r="U65" s="7"/>
      <c r="V65" s="7"/>
    </row>
    <row r="66" spans="1:22" x14ac:dyDescent="0.3">
      <c r="A66" s="42">
        <v>1</v>
      </c>
      <c r="B66" s="22" t="s">
        <v>15</v>
      </c>
      <c r="C66" s="22" t="s">
        <v>16</v>
      </c>
      <c r="D66" s="23">
        <v>38</v>
      </c>
      <c r="E66" s="22" t="s">
        <v>21</v>
      </c>
      <c r="F66" s="23">
        <v>5</v>
      </c>
      <c r="G66" s="23">
        <v>2</v>
      </c>
      <c r="H66" s="23">
        <v>2</v>
      </c>
      <c r="I66" s="22">
        <v>25</v>
      </c>
      <c r="J66" s="24">
        <v>13</v>
      </c>
      <c r="K66" s="13" t="s">
        <v>92</v>
      </c>
      <c r="L66" s="7"/>
      <c r="M66" s="50">
        <v>5000000</v>
      </c>
      <c r="N66" s="61">
        <f>[1]okt!R66</f>
        <v>5000000</v>
      </c>
      <c r="O66" s="18">
        <f t="shared" si="0"/>
        <v>100</v>
      </c>
      <c r="P66" s="50"/>
      <c r="Q66" s="21">
        <f t="shared" si="1"/>
        <v>0</v>
      </c>
      <c r="R66" s="50">
        <f t="shared" si="2"/>
        <v>5000000</v>
      </c>
      <c r="S66" s="21">
        <f t="shared" si="3"/>
        <v>100</v>
      </c>
      <c r="T66" s="59">
        <v>100</v>
      </c>
      <c r="U66" s="7"/>
      <c r="V66" s="7"/>
    </row>
    <row r="67" spans="1:22" x14ac:dyDescent="0.3">
      <c r="A67" s="42">
        <v>1</v>
      </c>
      <c r="B67" s="22" t="s">
        <v>15</v>
      </c>
      <c r="C67" s="22" t="s">
        <v>16</v>
      </c>
      <c r="D67" s="23">
        <v>38</v>
      </c>
      <c r="E67" s="22" t="s">
        <v>21</v>
      </c>
      <c r="F67" s="23">
        <v>5</v>
      </c>
      <c r="G67" s="23">
        <v>2</v>
      </c>
      <c r="H67" s="23">
        <v>2</v>
      </c>
      <c r="I67" s="22">
        <v>25</v>
      </c>
      <c r="J67" s="24">
        <v>15</v>
      </c>
      <c r="K67" s="13" t="s">
        <v>93</v>
      </c>
      <c r="L67" s="7"/>
      <c r="M67" s="50">
        <v>0</v>
      </c>
      <c r="N67" s="61">
        <f>[1]okt!R67</f>
        <v>0</v>
      </c>
      <c r="O67" s="18"/>
      <c r="P67" s="50"/>
      <c r="Q67" s="21"/>
      <c r="R67" s="50">
        <f t="shared" si="2"/>
        <v>0</v>
      </c>
      <c r="S67" s="21"/>
      <c r="T67" s="59">
        <v>0</v>
      </c>
      <c r="U67" s="7"/>
      <c r="V67" s="7"/>
    </row>
    <row r="68" spans="1:22" s="16" customFormat="1" ht="33" x14ac:dyDescent="0.3">
      <c r="A68" s="41">
        <v>1</v>
      </c>
      <c r="B68" s="26" t="s">
        <v>15</v>
      </c>
      <c r="C68" s="26" t="s">
        <v>16</v>
      </c>
      <c r="D68" s="27">
        <v>38</v>
      </c>
      <c r="E68" s="26" t="s">
        <v>21</v>
      </c>
      <c r="F68" s="27">
        <v>5</v>
      </c>
      <c r="G68" s="27">
        <v>2</v>
      </c>
      <c r="H68" s="27">
        <v>2</v>
      </c>
      <c r="I68" s="26">
        <v>31</v>
      </c>
      <c r="J68" s="31"/>
      <c r="K68" s="32" t="s">
        <v>55</v>
      </c>
      <c r="L68" s="8"/>
      <c r="M68" s="49">
        <f>M69+M70</f>
        <v>12700000</v>
      </c>
      <c r="N68" s="49">
        <f>N69+N70</f>
        <v>10750000</v>
      </c>
      <c r="O68" s="3">
        <f t="shared" si="0"/>
        <v>84.645669291338592</v>
      </c>
      <c r="P68" s="49">
        <v>0</v>
      </c>
      <c r="Q68" s="20">
        <f t="shared" si="1"/>
        <v>0</v>
      </c>
      <c r="R68" s="49">
        <f t="shared" si="2"/>
        <v>10750000</v>
      </c>
      <c r="S68" s="20">
        <f t="shared" si="3"/>
        <v>84.645669291338592</v>
      </c>
      <c r="T68" s="57"/>
      <c r="U68" s="8"/>
      <c r="V68" s="8"/>
    </row>
    <row r="69" spans="1:22" x14ac:dyDescent="0.3">
      <c r="A69" s="42">
        <v>1</v>
      </c>
      <c r="B69" s="22" t="s">
        <v>15</v>
      </c>
      <c r="C69" s="22" t="s">
        <v>16</v>
      </c>
      <c r="D69" s="23">
        <v>38</v>
      </c>
      <c r="E69" s="22" t="s">
        <v>21</v>
      </c>
      <c r="F69" s="23">
        <v>5</v>
      </c>
      <c r="G69" s="23">
        <v>2</v>
      </c>
      <c r="H69" s="23">
        <v>2</v>
      </c>
      <c r="I69" s="22">
        <v>31</v>
      </c>
      <c r="J69" s="24" t="s">
        <v>15</v>
      </c>
      <c r="K69" s="25" t="s">
        <v>94</v>
      </c>
      <c r="L69" s="7"/>
      <c r="M69" s="50">
        <v>2700000</v>
      </c>
      <c r="N69" s="61">
        <f>[1]okt!R69</f>
        <v>750000</v>
      </c>
      <c r="O69" s="18">
        <f t="shared" si="0"/>
        <v>27.777777777777779</v>
      </c>
      <c r="P69" s="50"/>
      <c r="Q69" s="21">
        <f t="shared" si="1"/>
        <v>0</v>
      </c>
      <c r="R69" s="50">
        <f t="shared" si="2"/>
        <v>750000</v>
      </c>
      <c r="S69" s="21">
        <f t="shared" si="3"/>
        <v>27.777777777777779</v>
      </c>
      <c r="T69" s="59">
        <f>S69</f>
        <v>27.777777777777779</v>
      </c>
      <c r="U69" s="7"/>
      <c r="V69" s="7"/>
    </row>
    <row r="70" spans="1:22" x14ac:dyDescent="0.3">
      <c r="A70" s="42">
        <v>1</v>
      </c>
      <c r="B70" s="22" t="s">
        <v>15</v>
      </c>
      <c r="C70" s="22" t="s">
        <v>16</v>
      </c>
      <c r="D70" s="23">
        <v>38</v>
      </c>
      <c r="E70" s="22" t="s">
        <v>21</v>
      </c>
      <c r="F70" s="23">
        <v>5</v>
      </c>
      <c r="G70" s="23">
        <v>2</v>
      </c>
      <c r="H70" s="23">
        <v>2</v>
      </c>
      <c r="I70" s="22">
        <v>31</v>
      </c>
      <c r="J70" s="24" t="s">
        <v>38</v>
      </c>
      <c r="K70" s="25" t="s">
        <v>56</v>
      </c>
      <c r="L70" s="7"/>
      <c r="M70" s="50">
        <v>10000000</v>
      </c>
      <c r="N70" s="61">
        <f>[1]okt!R70</f>
        <v>10000000</v>
      </c>
      <c r="O70" s="18">
        <f t="shared" si="0"/>
        <v>100</v>
      </c>
      <c r="P70" s="50"/>
      <c r="Q70" s="21">
        <f t="shared" si="1"/>
        <v>0</v>
      </c>
      <c r="R70" s="50">
        <f t="shared" si="2"/>
        <v>10000000</v>
      </c>
      <c r="S70" s="21">
        <f t="shared" si="3"/>
        <v>100</v>
      </c>
      <c r="T70" s="59">
        <v>100</v>
      </c>
      <c r="U70" s="7"/>
      <c r="V70" s="7"/>
    </row>
    <row r="71" spans="1:22" s="16" customFormat="1" x14ac:dyDescent="0.3">
      <c r="A71" s="41">
        <v>1</v>
      </c>
      <c r="B71" s="26" t="s">
        <v>15</v>
      </c>
      <c r="C71" s="26" t="s">
        <v>16</v>
      </c>
      <c r="D71" s="27">
        <v>38</v>
      </c>
      <c r="E71" s="26" t="s">
        <v>21</v>
      </c>
      <c r="F71" s="27">
        <v>5</v>
      </c>
      <c r="G71" s="27">
        <v>2</v>
      </c>
      <c r="H71" s="27">
        <v>2</v>
      </c>
      <c r="I71" s="26">
        <v>33</v>
      </c>
      <c r="J71" s="31"/>
      <c r="K71" s="32" t="s">
        <v>57</v>
      </c>
      <c r="L71" s="8"/>
      <c r="M71" s="49">
        <f>M72</f>
        <v>6000000</v>
      </c>
      <c r="N71" s="49">
        <f>N72</f>
        <v>6000000</v>
      </c>
      <c r="O71" s="3">
        <f t="shared" si="0"/>
        <v>100</v>
      </c>
      <c r="P71" s="49">
        <v>0</v>
      </c>
      <c r="Q71" s="20">
        <f t="shared" si="1"/>
        <v>0</v>
      </c>
      <c r="R71" s="49">
        <f t="shared" si="2"/>
        <v>6000000</v>
      </c>
      <c r="S71" s="20">
        <f t="shared" si="3"/>
        <v>100</v>
      </c>
      <c r="T71" s="57"/>
      <c r="U71" s="8"/>
      <c r="V71" s="8"/>
    </row>
    <row r="72" spans="1:22" x14ac:dyDescent="0.3">
      <c r="A72" s="42">
        <v>1</v>
      </c>
      <c r="B72" s="22" t="s">
        <v>15</v>
      </c>
      <c r="C72" s="22" t="s">
        <v>16</v>
      </c>
      <c r="D72" s="23">
        <v>38</v>
      </c>
      <c r="E72" s="22" t="s">
        <v>21</v>
      </c>
      <c r="F72" s="23">
        <v>5</v>
      </c>
      <c r="G72" s="23">
        <v>2</v>
      </c>
      <c r="H72" s="23">
        <v>2</v>
      </c>
      <c r="I72" s="22">
        <v>33</v>
      </c>
      <c r="J72" s="24" t="s">
        <v>16</v>
      </c>
      <c r="K72" s="25" t="s">
        <v>58</v>
      </c>
      <c r="L72" s="7"/>
      <c r="M72" s="50">
        <v>6000000</v>
      </c>
      <c r="N72" s="61">
        <f>[1]okt!R72</f>
        <v>6000000</v>
      </c>
      <c r="O72" s="18">
        <f t="shared" si="0"/>
        <v>100</v>
      </c>
      <c r="P72" s="50"/>
      <c r="Q72" s="21">
        <f t="shared" si="1"/>
        <v>0</v>
      </c>
      <c r="R72" s="50">
        <f t="shared" si="2"/>
        <v>6000000</v>
      </c>
      <c r="S72" s="21">
        <f t="shared" si="3"/>
        <v>100</v>
      </c>
      <c r="T72" s="59">
        <v>100</v>
      </c>
      <c r="U72" s="7"/>
      <c r="V72" s="7"/>
    </row>
    <row r="73" spans="1:22" s="16" customFormat="1" ht="33" x14ac:dyDescent="0.3">
      <c r="A73" s="41">
        <v>1</v>
      </c>
      <c r="B73" s="26" t="s">
        <v>15</v>
      </c>
      <c r="C73" s="26" t="s">
        <v>16</v>
      </c>
      <c r="D73" s="27">
        <v>38</v>
      </c>
      <c r="E73" s="26" t="s">
        <v>21</v>
      </c>
      <c r="F73" s="27">
        <v>5</v>
      </c>
      <c r="G73" s="27">
        <v>2</v>
      </c>
      <c r="H73" s="27">
        <v>2</v>
      </c>
      <c r="I73" s="26">
        <v>35</v>
      </c>
      <c r="J73" s="31"/>
      <c r="K73" s="32" t="s">
        <v>95</v>
      </c>
      <c r="L73" s="8"/>
      <c r="M73" s="49">
        <f>M74</f>
        <v>500000</v>
      </c>
      <c r="N73" s="49">
        <f>N74</f>
        <v>500000</v>
      </c>
      <c r="O73" s="3">
        <f t="shared" si="0"/>
        <v>100</v>
      </c>
      <c r="P73" s="49">
        <v>0</v>
      </c>
      <c r="Q73" s="20">
        <f t="shared" si="1"/>
        <v>0</v>
      </c>
      <c r="R73" s="49">
        <f t="shared" si="2"/>
        <v>500000</v>
      </c>
      <c r="S73" s="20">
        <f t="shared" si="3"/>
        <v>100</v>
      </c>
      <c r="T73" s="57"/>
      <c r="U73" s="8"/>
      <c r="V73" s="8"/>
    </row>
    <row r="74" spans="1:22" x14ac:dyDescent="0.3">
      <c r="A74" s="42">
        <v>1</v>
      </c>
      <c r="B74" s="22" t="s">
        <v>15</v>
      </c>
      <c r="C74" s="22" t="s">
        <v>16</v>
      </c>
      <c r="D74" s="23">
        <v>38</v>
      </c>
      <c r="E74" s="22" t="s">
        <v>21</v>
      </c>
      <c r="F74" s="23">
        <v>5</v>
      </c>
      <c r="G74" s="23">
        <v>2</v>
      </c>
      <c r="H74" s="23">
        <v>2</v>
      </c>
      <c r="I74" s="22">
        <v>35</v>
      </c>
      <c r="J74" s="24" t="s">
        <v>16</v>
      </c>
      <c r="K74" s="25" t="s">
        <v>96</v>
      </c>
      <c r="L74" s="7"/>
      <c r="M74" s="50">
        <v>500000</v>
      </c>
      <c r="N74" s="61">
        <f>[1]okt!R74</f>
        <v>500000</v>
      </c>
      <c r="O74" s="18">
        <f t="shared" si="0"/>
        <v>100</v>
      </c>
      <c r="P74" s="50"/>
      <c r="Q74" s="21">
        <f t="shared" si="1"/>
        <v>0</v>
      </c>
      <c r="R74" s="50">
        <f t="shared" si="2"/>
        <v>500000</v>
      </c>
      <c r="S74" s="21">
        <f t="shared" si="3"/>
        <v>100</v>
      </c>
      <c r="T74" s="59">
        <v>100</v>
      </c>
      <c r="U74" s="7"/>
      <c r="V74" s="7"/>
    </row>
    <row r="75" spans="1:22" ht="7.5" customHeight="1" x14ac:dyDescent="0.3">
      <c r="A75" s="41"/>
      <c r="B75" s="26"/>
      <c r="C75" s="26"/>
      <c r="D75" s="26"/>
      <c r="E75" s="26"/>
      <c r="F75" s="26"/>
      <c r="G75" s="27"/>
      <c r="H75" s="27"/>
      <c r="I75" s="27"/>
      <c r="J75" s="28"/>
      <c r="K75" s="30"/>
      <c r="L75" s="2"/>
      <c r="M75" s="60"/>
      <c r="N75" s="61">
        <f>[1]okt!R75</f>
        <v>0</v>
      </c>
      <c r="O75" s="60"/>
      <c r="P75" s="60"/>
      <c r="Q75" s="21"/>
      <c r="R75" s="60"/>
      <c r="S75" s="20"/>
      <c r="T75" s="57"/>
      <c r="U75" s="7"/>
      <c r="V75" s="7"/>
    </row>
    <row r="76" spans="1:22" s="16" customFormat="1" x14ac:dyDescent="0.3">
      <c r="A76" s="41">
        <v>1</v>
      </c>
      <c r="B76" s="26" t="s">
        <v>15</v>
      </c>
      <c r="C76" s="26" t="s">
        <v>16</v>
      </c>
      <c r="D76" s="27">
        <v>38</v>
      </c>
      <c r="E76" s="26" t="s">
        <v>21</v>
      </c>
      <c r="F76" s="27">
        <v>5</v>
      </c>
      <c r="G76" s="27">
        <v>2</v>
      </c>
      <c r="H76" s="27">
        <v>3</v>
      </c>
      <c r="I76" s="26"/>
      <c r="J76" s="31"/>
      <c r="K76" s="32" t="s">
        <v>59</v>
      </c>
      <c r="L76" s="8"/>
      <c r="M76" s="49">
        <f>M77+M79+M82+M84+M86</f>
        <v>92472500</v>
      </c>
      <c r="N76" s="49">
        <f>N77+N79+N82+N84+N86</f>
        <v>34872500</v>
      </c>
      <c r="O76" s="3">
        <f t="shared" si="0"/>
        <v>37.711211441239293</v>
      </c>
      <c r="P76" s="49">
        <v>2700000</v>
      </c>
      <c r="Q76" s="20">
        <f t="shared" si="1"/>
        <v>2.9197869636919083</v>
      </c>
      <c r="R76" s="49">
        <f t="shared" si="2"/>
        <v>37572500</v>
      </c>
      <c r="S76" s="20">
        <f t="shared" si="3"/>
        <v>40.630998404931198</v>
      </c>
      <c r="T76" s="57">
        <f>SUM(T78:T89)/6</f>
        <v>72.222222222222214</v>
      </c>
      <c r="U76" s="8"/>
      <c r="V76" s="8"/>
    </row>
    <row r="77" spans="1:22" s="16" customFormat="1" x14ac:dyDescent="0.3">
      <c r="A77" s="41">
        <v>1</v>
      </c>
      <c r="B77" s="26" t="s">
        <v>15</v>
      </c>
      <c r="C77" s="26" t="s">
        <v>16</v>
      </c>
      <c r="D77" s="27">
        <v>38</v>
      </c>
      <c r="E77" s="26" t="s">
        <v>21</v>
      </c>
      <c r="F77" s="27">
        <v>5</v>
      </c>
      <c r="G77" s="27">
        <v>2</v>
      </c>
      <c r="H77" s="27">
        <v>3</v>
      </c>
      <c r="I77" s="26">
        <v>16</v>
      </c>
      <c r="J77" s="31"/>
      <c r="K77" s="32" t="s">
        <v>60</v>
      </c>
      <c r="L77" s="8"/>
      <c r="M77" s="49">
        <f>M78</f>
        <v>9985000</v>
      </c>
      <c r="N77" s="49">
        <f>N78</f>
        <v>9985000</v>
      </c>
      <c r="O77" s="3">
        <f t="shared" si="0"/>
        <v>100</v>
      </c>
      <c r="P77" s="49">
        <v>0</v>
      </c>
      <c r="Q77" s="20">
        <f t="shared" si="1"/>
        <v>0</v>
      </c>
      <c r="R77" s="49">
        <f t="shared" si="2"/>
        <v>9985000</v>
      </c>
      <c r="S77" s="20">
        <f t="shared" si="3"/>
        <v>100</v>
      </c>
      <c r="T77" s="57"/>
      <c r="U77" s="8"/>
      <c r="V77" s="8"/>
    </row>
    <row r="78" spans="1:22" x14ac:dyDescent="0.3">
      <c r="A78" s="42">
        <v>1</v>
      </c>
      <c r="B78" s="22" t="s">
        <v>15</v>
      </c>
      <c r="C78" s="22" t="s">
        <v>16</v>
      </c>
      <c r="D78" s="23">
        <v>38</v>
      </c>
      <c r="E78" s="22" t="s">
        <v>21</v>
      </c>
      <c r="F78" s="23">
        <v>5</v>
      </c>
      <c r="G78" s="23">
        <v>2</v>
      </c>
      <c r="H78" s="23">
        <v>3</v>
      </c>
      <c r="I78" s="22">
        <v>16</v>
      </c>
      <c r="J78" s="24" t="s">
        <v>20</v>
      </c>
      <c r="K78" s="25" t="s">
        <v>98</v>
      </c>
      <c r="L78" s="7"/>
      <c r="M78" s="50">
        <v>9985000</v>
      </c>
      <c r="N78" s="61">
        <f>[1]okt!R78</f>
        <v>9985000</v>
      </c>
      <c r="O78" s="18">
        <f t="shared" si="0"/>
        <v>100</v>
      </c>
      <c r="P78" s="50"/>
      <c r="Q78" s="21">
        <f t="shared" si="1"/>
        <v>0</v>
      </c>
      <c r="R78" s="50">
        <f t="shared" si="2"/>
        <v>9985000</v>
      </c>
      <c r="S78" s="21">
        <f t="shared" si="3"/>
        <v>100</v>
      </c>
      <c r="T78" s="59">
        <v>100</v>
      </c>
      <c r="U78" s="7"/>
      <c r="V78" s="7"/>
    </row>
    <row r="79" spans="1:22" s="16" customFormat="1" x14ac:dyDescent="0.3">
      <c r="A79" s="41">
        <v>1</v>
      </c>
      <c r="B79" s="26" t="s">
        <v>15</v>
      </c>
      <c r="C79" s="26" t="s">
        <v>16</v>
      </c>
      <c r="D79" s="27">
        <v>38</v>
      </c>
      <c r="E79" s="26" t="s">
        <v>21</v>
      </c>
      <c r="F79" s="27">
        <v>5</v>
      </c>
      <c r="G79" s="27">
        <v>2</v>
      </c>
      <c r="H79" s="27">
        <v>3</v>
      </c>
      <c r="I79" s="26">
        <v>17</v>
      </c>
      <c r="J79" s="31"/>
      <c r="K79" s="32" t="s">
        <v>97</v>
      </c>
      <c r="L79" s="8"/>
      <c r="M79" s="49">
        <f>SUM(M80:M81)</f>
        <v>42000000</v>
      </c>
      <c r="N79" s="49">
        <f>SUM(N80:N81)</f>
        <v>15000000</v>
      </c>
      <c r="O79" s="3">
        <f t="shared" si="0"/>
        <v>35.714285714285715</v>
      </c>
      <c r="P79" s="49">
        <v>0</v>
      </c>
      <c r="Q79" s="20">
        <f t="shared" si="1"/>
        <v>0</v>
      </c>
      <c r="R79" s="49">
        <f t="shared" si="2"/>
        <v>15000000</v>
      </c>
      <c r="S79" s="20">
        <f t="shared" si="3"/>
        <v>35.714285714285715</v>
      </c>
      <c r="T79" s="57"/>
      <c r="U79" s="8"/>
      <c r="V79" s="8"/>
    </row>
    <row r="80" spans="1:22" x14ac:dyDescent="0.3">
      <c r="A80" s="42">
        <v>1</v>
      </c>
      <c r="B80" s="22" t="s">
        <v>15</v>
      </c>
      <c r="C80" s="22" t="s">
        <v>16</v>
      </c>
      <c r="D80" s="23">
        <v>38</v>
      </c>
      <c r="E80" s="22" t="s">
        <v>21</v>
      </c>
      <c r="F80" s="23">
        <v>5</v>
      </c>
      <c r="G80" s="23">
        <v>2</v>
      </c>
      <c r="H80" s="23">
        <v>3</v>
      </c>
      <c r="I80" s="22">
        <v>17</v>
      </c>
      <c r="J80" s="24" t="s">
        <v>16</v>
      </c>
      <c r="K80" s="25" t="s">
        <v>64</v>
      </c>
      <c r="L80" s="7"/>
      <c r="M80" s="50">
        <v>42000000</v>
      </c>
      <c r="N80" s="61">
        <f>[1]okt!R80</f>
        <v>15000000</v>
      </c>
      <c r="O80" s="18">
        <f t="shared" si="0"/>
        <v>35.714285714285715</v>
      </c>
      <c r="P80" s="50"/>
      <c r="Q80" s="21">
        <f t="shared" si="1"/>
        <v>0</v>
      </c>
      <c r="R80" s="50">
        <f t="shared" si="2"/>
        <v>15000000</v>
      </c>
      <c r="S80" s="21">
        <f t="shared" si="3"/>
        <v>35.714285714285715</v>
      </c>
      <c r="T80" s="59">
        <f>1/3*100</f>
        <v>33.333333333333329</v>
      </c>
      <c r="U80" s="7"/>
      <c r="V80" s="7"/>
    </row>
    <row r="81" spans="1:22" x14ac:dyDescent="0.3">
      <c r="A81" s="42">
        <v>1</v>
      </c>
      <c r="B81" s="22" t="s">
        <v>15</v>
      </c>
      <c r="C81" s="22" t="s">
        <v>16</v>
      </c>
      <c r="D81" s="23">
        <v>38</v>
      </c>
      <c r="E81" s="22" t="s">
        <v>21</v>
      </c>
      <c r="F81" s="23">
        <v>5</v>
      </c>
      <c r="G81" s="23">
        <v>2</v>
      </c>
      <c r="H81" s="23">
        <v>3</v>
      </c>
      <c r="I81" s="22">
        <v>17</v>
      </c>
      <c r="J81" s="24" t="s">
        <v>28</v>
      </c>
      <c r="K81" s="25" t="s">
        <v>77</v>
      </c>
      <c r="L81" s="7"/>
      <c r="M81" s="50">
        <v>0</v>
      </c>
      <c r="N81" s="61">
        <f>[1]okt!R81</f>
        <v>0</v>
      </c>
      <c r="O81" s="18"/>
      <c r="P81" s="50"/>
      <c r="Q81" s="21"/>
      <c r="R81" s="50">
        <f t="shared" si="2"/>
        <v>0</v>
      </c>
      <c r="S81" s="21"/>
      <c r="T81" s="58">
        <v>0</v>
      </c>
      <c r="U81" s="7"/>
      <c r="V81" s="7"/>
    </row>
    <row r="82" spans="1:22" s="16" customFormat="1" ht="33" x14ac:dyDescent="0.3">
      <c r="A82" s="41">
        <v>1</v>
      </c>
      <c r="B82" s="26" t="s">
        <v>15</v>
      </c>
      <c r="C82" s="26" t="s">
        <v>16</v>
      </c>
      <c r="D82" s="27">
        <v>38</v>
      </c>
      <c r="E82" s="26" t="s">
        <v>21</v>
      </c>
      <c r="F82" s="27">
        <v>5</v>
      </c>
      <c r="G82" s="27">
        <v>2</v>
      </c>
      <c r="H82" s="27">
        <v>3</v>
      </c>
      <c r="I82" s="26">
        <v>23</v>
      </c>
      <c r="J82" s="31"/>
      <c r="K82" s="32" t="s">
        <v>99</v>
      </c>
      <c r="L82" s="8"/>
      <c r="M82" s="49">
        <f>M83</f>
        <v>22800000</v>
      </c>
      <c r="N82" s="49">
        <f>N83</f>
        <v>0</v>
      </c>
      <c r="O82" s="3">
        <f t="shared" si="0"/>
        <v>0</v>
      </c>
      <c r="P82" s="49">
        <v>0</v>
      </c>
      <c r="Q82" s="20">
        <f t="shared" si="1"/>
        <v>0</v>
      </c>
      <c r="R82" s="49">
        <f t="shared" si="2"/>
        <v>0</v>
      </c>
      <c r="S82" s="20">
        <f t="shared" si="3"/>
        <v>0</v>
      </c>
      <c r="T82" s="57"/>
      <c r="U82" s="8"/>
      <c r="V82" s="8"/>
    </row>
    <row r="83" spans="1:22" x14ac:dyDescent="0.3">
      <c r="A83" s="42">
        <v>1</v>
      </c>
      <c r="B83" s="22" t="s">
        <v>15</v>
      </c>
      <c r="C83" s="22" t="s">
        <v>16</v>
      </c>
      <c r="D83" s="23">
        <v>38</v>
      </c>
      <c r="E83" s="22" t="s">
        <v>21</v>
      </c>
      <c r="F83" s="23">
        <v>5</v>
      </c>
      <c r="G83" s="23">
        <v>2</v>
      </c>
      <c r="H83" s="23">
        <v>3</v>
      </c>
      <c r="I83" s="22">
        <v>23</v>
      </c>
      <c r="J83" s="24" t="s">
        <v>16</v>
      </c>
      <c r="K83" s="25" t="s">
        <v>100</v>
      </c>
      <c r="L83" s="7"/>
      <c r="M83" s="50">
        <v>22800000</v>
      </c>
      <c r="N83" s="61">
        <f>[1]okt!R83</f>
        <v>0</v>
      </c>
      <c r="O83" s="18">
        <f t="shared" si="0"/>
        <v>0</v>
      </c>
      <c r="P83" s="50"/>
      <c r="Q83" s="21">
        <f t="shared" si="1"/>
        <v>0</v>
      </c>
      <c r="R83" s="50">
        <f t="shared" si="2"/>
        <v>0</v>
      </c>
      <c r="S83" s="21">
        <f t="shared" si="3"/>
        <v>0</v>
      </c>
      <c r="T83" s="59">
        <v>0</v>
      </c>
      <c r="U83" s="7"/>
      <c r="V83" s="7"/>
    </row>
    <row r="84" spans="1:22" s="16" customFormat="1" ht="33" x14ac:dyDescent="0.3">
      <c r="A84" s="41">
        <v>1</v>
      </c>
      <c r="B84" s="26" t="s">
        <v>15</v>
      </c>
      <c r="C84" s="26" t="s">
        <v>16</v>
      </c>
      <c r="D84" s="27">
        <v>38</v>
      </c>
      <c r="E84" s="26" t="s">
        <v>21</v>
      </c>
      <c r="F84" s="27">
        <v>5</v>
      </c>
      <c r="G84" s="27">
        <v>2</v>
      </c>
      <c r="H84" s="27">
        <v>3</v>
      </c>
      <c r="I84" s="26">
        <v>25</v>
      </c>
      <c r="J84" s="31"/>
      <c r="K84" s="32" t="s">
        <v>101</v>
      </c>
      <c r="L84" s="8"/>
      <c r="M84" s="49">
        <f>SUM(M85:M85)</f>
        <v>2700000</v>
      </c>
      <c r="N84" s="49">
        <f>SUM(N85:N85)</f>
        <v>0</v>
      </c>
      <c r="O84" s="3">
        <f t="shared" si="0"/>
        <v>0</v>
      </c>
      <c r="P84" s="49">
        <v>2700000</v>
      </c>
      <c r="Q84" s="20">
        <f t="shared" si="1"/>
        <v>100</v>
      </c>
      <c r="R84" s="49">
        <f t="shared" si="2"/>
        <v>2700000</v>
      </c>
      <c r="S84" s="20">
        <f t="shared" si="3"/>
        <v>100</v>
      </c>
      <c r="T84" s="57"/>
      <c r="U84" s="8"/>
      <c r="V84" s="8"/>
    </row>
    <row r="85" spans="1:22" x14ac:dyDescent="0.3">
      <c r="A85" s="42">
        <v>1</v>
      </c>
      <c r="B85" s="22" t="s">
        <v>15</v>
      </c>
      <c r="C85" s="22" t="s">
        <v>16</v>
      </c>
      <c r="D85" s="23">
        <v>38</v>
      </c>
      <c r="E85" s="22" t="s">
        <v>21</v>
      </c>
      <c r="F85" s="23">
        <v>5</v>
      </c>
      <c r="G85" s="23">
        <v>2</v>
      </c>
      <c r="H85" s="23">
        <v>3</v>
      </c>
      <c r="I85" s="22">
        <v>25</v>
      </c>
      <c r="J85" s="24">
        <v>64</v>
      </c>
      <c r="K85" s="25" t="s">
        <v>102</v>
      </c>
      <c r="L85" s="7"/>
      <c r="M85" s="50">
        <v>2700000</v>
      </c>
      <c r="N85" s="61">
        <f>[1]okt!R85</f>
        <v>0</v>
      </c>
      <c r="O85" s="18">
        <f t="shared" si="0"/>
        <v>0</v>
      </c>
      <c r="P85" s="50">
        <v>2700000</v>
      </c>
      <c r="Q85" s="21">
        <f t="shared" si="1"/>
        <v>100</v>
      </c>
      <c r="R85" s="50">
        <f t="shared" si="2"/>
        <v>2700000</v>
      </c>
      <c r="S85" s="21">
        <f t="shared" si="3"/>
        <v>100</v>
      </c>
      <c r="T85" s="58">
        <v>100</v>
      </c>
      <c r="U85" s="7"/>
      <c r="V85" s="7"/>
    </row>
    <row r="86" spans="1:22" s="16" customFormat="1" ht="15.75" customHeight="1" x14ac:dyDescent="0.3">
      <c r="A86" s="41">
        <v>1</v>
      </c>
      <c r="B86" s="26" t="s">
        <v>15</v>
      </c>
      <c r="C86" s="26" t="s">
        <v>16</v>
      </c>
      <c r="D86" s="27">
        <v>38</v>
      </c>
      <c r="E86" s="26" t="s">
        <v>21</v>
      </c>
      <c r="F86" s="27">
        <v>5</v>
      </c>
      <c r="G86" s="27">
        <v>2</v>
      </c>
      <c r="H86" s="27">
        <v>3</v>
      </c>
      <c r="I86" s="26">
        <v>39</v>
      </c>
      <c r="J86" s="31"/>
      <c r="K86" s="32" t="s">
        <v>103</v>
      </c>
      <c r="L86" s="8"/>
      <c r="M86" s="49">
        <f>SUM(M87:M89)</f>
        <v>14987500</v>
      </c>
      <c r="N86" s="49">
        <f>SUM(N87:N89)</f>
        <v>9887500</v>
      </c>
      <c r="O86" s="3">
        <f>N86/M86*100</f>
        <v>65.97164303586321</v>
      </c>
      <c r="P86" s="49">
        <v>0</v>
      </c>
      <c r="Q86" s="20">
        <f>P86/M86*100</f>
        <v>0</v>
      </c>
      <c r="R86" s="49">
        <f>N86+P86</f>
        <v>9887500</v>
      </c>
      <c r="S86" s="20">
        <f>R86/M86*100</f>
        <v>65.97164303586321</v>
      </c>
      <c r="T86" s="57"/>
      <c r="U86" s="8"/>
      <c r="V86" s="8"/>
    </row>
    <row r="87" spans="1:22" x14ac:dyDescent="0.3">
      <c r="A87" s="42">
        <v>1</v>
      </c>
      <c r="B87" s="22" t="s">
        <v>15</v>
      </c>
      <c r="C87" s="22" t="s">
        <v>16</v>
      </c>
      <c r="D87" s="23">
        <v>38</v>
      </c>
      <c r="E87" s="22" t="s">
        <v>21</v>
      </c>
      <c r="F87" s="23">
        <v>5</v>
      </c>
      <c r="G87" s="23">
        <v>2</v>
      </c>
      <c r="H87" s="23">
        <v>3</v>
      </c>
      <c r="I87" s="22">
        <v>39</v>
      </c>
      <c r="J87" s="24" t="s">
        <v>15</v>
      </c>
      <c r="K87" s="25" t="s">
        <v>104</v>
      </c>
      <c r="L87" s="7"/>
      <c r="M87" s="50">
        <v>7987500</v>
      </c>
      <c r="N87" s="61">
        <f>[1]okt!R87</f>
        <v>7987500</v>
      </c>
      <c r="O87" s="18">
        <f t="shared" ref="O87" si="8">N87/M87*100</f>
        <v>100</v>
      </c>
      <c r="P87" s="50"/>
      <c r="Q87" s="21">
        <f t="shared" ref="Q87" si="9">P87/M87*100</f>
        <v>0</v>
      </c>
      <c r="R87" s="50">
        <f t="shared" ref="R87:R88" si="10">N87+P87</f>
        <v>7987500</v>
      </c>
      <c r="S87" s="21">
        <f t="shared" ref="S87" si="11">R87/M87*100</f>
        <v>100</v>
      </c>
      <c r="T87" s="58">
        <v>100</v>
      </c>
      <c r="U87" s="7"/>
      <c r="V87" s="7"/>
    </row>
    <row r="88" spans="1:22" x14ac:dyDescent="0.3">
      <c r="A88" s="42">
        <v>1</v>
      </c>
      <c r="B88" s="22" t="s">
        <v>15</v>
      </c>
      <c r="C88" s="22" t="s">
        <v>16</v>
      </c>
      <c r="D88" s="23">
        <v>38</v>
      </c>
      <c r="E88" s="22" t="s">
        <v>21</v>
      </c>
      <c r="F88" s="23">
        <v>5</v>
      </c>
      <c r="G88" s="23">
        <v>2</v>
      </c>
      <c r="H88" s="23">
        <v>3</v>
      </c>
      <c r="I88" s="22">
        <v>39</v>
      </c>
      <c r="J88" s="24" t="s">
        <v>28</v>
      </c>
      <c r="K88" s="25" t="s">
        <v>105</v>
      </c>
      <c r="L88" s="7"/>
      <c r="M88" s="50">
        <v>0</v>
      </c>
      <c r="N88" s="61">
        <f>[1]okt!R88</f>
        <v>0</v>
      </c>
      <c r="O88" s="18"/>
      <c r="P88" s="50"/>
      <c r="Q88" s="21"/>
      <c r="R88" s="50">
        <f t="shared" si="10"/>
        <v>0</v>
      </c>
      <c r="S88" s="21"/>
      <c r="T88" s="58">
        <v>0</v>
      </c>
      <c r="U88" s="7"/>
      <c r="V88" s="7"/>
    </row>
    <row r="89" spans="1:22" x14ac:dyDescent="0.3">
      <c r="A89" s="42">
        <v>1</v>
      </c>
      <c r="B89" s="22" t="s">
        <v>15</v>
      </c>
      <c r="C89" s="22" t="s">
        <v>16</v>
      </c>
      <c r="D89" s="23">
        <v>38</v>
      </c>
      <c r="E89" s="22" t="s">
        <v>21</v>
      </c>
      <c r="F89" s="23">
        <v>5</v>
      </c>
      <c r="G89" s="23">
        <v>2</v>
      </c>
      <c r="H89" s="23">
        <v>3</v>
      </c>
      <c r="I89" s="22">
        <v>39</v>
      </c>
      <c r="J89" s="24" t="s">
        <v>20</v>
      </c>
      <c r="K89" s="25" t="s">
        <v>106</v>
      </c>
      <c r="L89" s="7"/>
      <c r="M89" s="50">
        <v>7000000</v>
      </c>
      <c r="N89" s="61">
        <f>[1]okt!R89</f>
        <v>1900000</v>
      </c>
      <c r="O89" s="18">
        <f>N89/M89*100</f>
        <v>27.142857142857142</v>
      </c>
      <c r="P89" s="50"/>
      <c r="Q89" s="21">
        <f>P89/M89*100</f>
        <v>0</v>
      </c>
      <c r="R89" s="50">
        <f>N89+P89</f>
        <v>1900000</v>
      </c>
      <c r="S89" s="21">
        <f>R89/M89*100</f>
        <v>27.142857142857142</v>
      </c>
      <c r="T89" s="58">
        <v>100</v>
      </c>
      <c r="U89" s="7"/>
      <c r="V89" s="7"/>
    </row>
    <row r="90" spans="1:22" ht="11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46"/>
      <c r="U90" s="14"/>
      <c r="V90" s="14"/>
    </row>
    <row r="91" spans="1:22" s="14" customFormat="1" ht="14.25" customHeight="1" x14ac:dyDescent="0.25">
      <c r="K91" s="66"/>
      <c r="M91" s="67"/>
      <c r="N91" s="67"/>
      <c r="O91" s="67"/>
      <c r="P91" s="35"/>
      <c r="Q91" s="67"/>
      <c r="R91" s="96" t="s">
        <v>113</v>
      </c>
      <c r="S91" s="96"/>
      <c r="T91" s="96"/>
      <c r="U91" s="96"/>
    </row>
    <row r="92" spans="1:22" s="14" customFormat="1" ht="14.25" customHeight="1" x14ac:dyDescent="0.25">
      <c r="A92" s="97" t="s">
        <v>68</v>
      </c>
      <c r="B92" s="97"/>
      <c r="C92" s="97"/>
      <c r="D92" s="97"/>
      <c r="E92" s="97"/>
      <c r="F92" s="97"/>
      <c r="G92" s="97"/>
      <c r="H92" s="97"/>
      <c r="I92" s="97"/>
      <c r="J92" s="97"/>
      <c r="K92" s="97"/>
      <c r="M92" s="67"/>
      <c r="N92" s="67"/>
      <c r="O92" s="67"/>
      <c r="P92" s="35"/>
      <c r="Q92" s="67"/>
      <c r="R92" s="68" t="s">
        <v>61</v>
      </c>
      <c r="S92" s="69"/>
      <c r="T92" s="47"/>
      <c r="U92" s="36"/>
    </row>
    <row r="93" spans="1:22" s="14" customFormat="1" ht="14.25" customHeight="1" x14ac:dyDescent="0.25">
      <c r="A93" s="97" t="s">
        <v>69</v>
      </c>
      <c r="B93" s="97"/>
      <c r="C93" s="97"/>
      <c r="D93" s="97"/>
      <c r="E93" s="97"/>
      <c r="F93" s="97"/>
      <c r="G93" s="97"/>
      <c r="H93" s="97"/>
      <c r="I93" s="97"/>
      <c r="J93" s="97"/>
      <c r="K93" s="97"/>
      <c r="M93" s="67"/>
      <c r="N93" s="67"/>
      <c r="O93" s="67"/>
      <c r="P93" s="35"/>
      <c r="Q93" s="67"/>
      <c r="R93" s="96" t="s">
        <v>62</v>
      </c>
      <c r="S93" s="96"/>
      <c r="T93" s="96"/>
      <c r="U93" s="96"/>
    </row>
    <row r="94" spans="1:22" s="14" customFormat="1" ht="21.75" customHeight="1" x14ac:dyDescent="0.25">
      <c r="K94" s="66"/>
      <c r="M94" s="67"/>
      <c r="N94" s="67"/>
      <c r="O94" s="67"/>
      <c r="P94" s="38"/>
      <c r="Q94" s="67"/>
      <c r="R94" s="70"/>
      <c r="S94" s="67"/>
      <c r="T94" s="47"/>
      <c r="U94" s="36"/>
    </row>
    <row r="95" spans="1:22" s="14" customFormat="1" ht="21.75" customHeight="1" x14ac:dyDescent="0.25">
      <c r="K95" s="66"/>
      <c r="M95" s="67"/>
      <c r="N95" s="67"/>
      <c r="O95" s="67"/>
      <c r="P95" s="34"/>
      <c r="Q95" s="67"/>
      <c r="R95" s="70"/>
      <c r="S95" s="67"/>
      <c r="T95" s="47"/>
      <c r="U95" s="36"/>
    </row>
    <row r="96" spans="1:22" s="14" customFormat="1" ht="14.25" customHeight="1" x14ac:dyDescent="0.3">
      <c r="A96" s="77" t="s">
        <v>67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  <c r="M96" s="67"/>
      <c r="N96" s="67"/>
      <c r="O96" s="67"/>
      <c r="P96" s="34"/>
      <c r="Q96" s="67"/>
      <c r="R96" s="98" t="s">
        <v>65</v>
      </c>
      <c r="S96" s="98"/>
      <c r="T96" s="98"/>
      <c r="U96" s="98"/>
    </row>
    <row r="97" spans="1:22" s="14" customFormat="1" ht="14.25" customHeight="1" x14ac:dyDescent="0.25">
      <c r="A97" s="95" t="s">
        <v>70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M97" s="67"/>
      <c r="N97" s="67"/>
      <c r="O97" s="67"/>
      <c r="P97" s="37"/>
      <c r="Q97" s="67"/>
      <c r="R97" s="96" t="s">
        <v>66</v>
      </c>
      <c r="S97" s="96"/>
      <c r="T97" s="96"/>
      <c r="U97" s="96"/>
      <c r="V97" s="71"/>
    </row>
    <row r="98" spans="1:22" x14ac:dyDescent="0.3">
      <c r="P98" s="15"/>
      <c r="T98" s="43"/>
      <c r="U98" s="33"/>
      <c r="V98" s="33"/>
    </row>
    <row r="99" spans="1:22" x14ac:dyDescent="0.3">
      <c r="P99" s="15"/>
    </row>
    <row r="100" spans="1:22" x14ac:dyDescent="0.3">
      <c r="P100" s="15"/>
    </row>
    <row r="101" spans="1:22" x14ac:dyDescent="0.3">
      <c r="P101" s="15"/>
    </row>
    <row r="102" spans="1:22" x14ac:dyDescent="0.3">
      <c r="P102" s="15"/>
    </row>
    <row r="103" spans="1:22" x14ac:dyDescent="0.3">
      <c r="P103" s="15"/>
    </row>
    <row r="104" spans="1:22" x14ac:dyDescent="0.3">
      <c r="P104" s="15"/>
    </row>
    <row r="105" spans="1:22" x14ac:dyDescent="0.3">
      <c r="P105" s="15"/>
    </row>
    <row r="106" spans="1:22" x14ac:dyDescent="0.3">
      <c r="P106" s="15"/>
    </row>
    <row r="107" spans="1:22" x14ac:dyDescent="0.3">
      <c r="P107" s="15"/>
    </row>
    <row r="108" spans="1:22" x14ac:dyDescent="0.3">
      <c r="P108" s="15"/>
    </row>
    <row r="109" spans="1:22" x14ac:dyDescent="0.3">
      <c r="P109" s="15"/>
    </row>
    <row r="110" spans="1:22" x14ac:dyDescent="0.3">
      <c r="P110" s="15"/>
    </row>
    <row r="111" spans="1:22" x14ac:dyDescent="0.3">
      <c r="P111" s="15"/>
    </row>
    <row r="112" spans="1:22" x14ac:dyDescent="0.3">
      <c r="P112" s="15"/>
    </row>
    <row r="113" spans="16:20" x14ac:dyDescent="0.3">
      <c r="P113" s="15"/>
      <c r="T113" s="15"/>
    </row>
    <row r="114" spans="16:20" x14ac:dyDescent="0.3">
      <c r="P114" s="15"/>
      <c r="T114" s="15"/>
    </row>
    <row r="115" spans="16:20" x14ac:dyDescent="0.3">
      <c r="P115" s="15"/>
      <c r="T115" s="15"/>
    </row>
    <row r="116" spans="16:20" x14ac:dyDescent="0.3">
      <c r="P116" s="15"/>
      <c r="T116" s="15"/>
    </row>
    <row r="117" spans="16:20" x14ac:dyDescent="0.3">
      <c r="P117" s="15"/>
      <c r="T117" s="15"/>
    </row>
    <row r="118" spans="16:20" x14ac:dyDescent="0.3">
      <c r="P118" s="15"/>
      <c r="T118" s="15"/>
    </row>
    <row r="119" spans="16:20" x14ac:dyDescent="0.3">
      <c r="P119" s="15"/>
      <c r="T119" s="15"/>
    </row>
    <row r="120" spans="16:20" x14ac:dyDescent="0.3">
      <c r="P120" s="15"/>
      <c r="T120" s="15"/>
    </row>
    <row r="121" spans="16:20" x14ac:dyDescent="0.3">
      <c r="P121" s="15"/>
      <c r="T121" s="15"/>
    </row>
    <row r="122" spans="16:20" x14ac:dyDescent="0.3">
      <c r="P122" s="15"/>
      <c r="T122" s="15"/>
    </row>
    <row r="123" spans="16:20" x14ac:dyDescent="0.3">
      <c r="P123" s="15"/>
      <c r="T123" s="15"/>
    </row>
    <row r="124" spans="16:20" x14ac:dyDescent="0.3">
      <c r="P124" s="15"/>
      <c r="T124" s="15"/>
    </row>
    <row r="132" spans="16:20" x14ac:dyDescent="0.3">
      <c r="P132" s="15"/>
      <c r="T132" s="15"/>
    </row>
    <row r="133" spans="16:20" x14ac:dyDescent="0.3">
      <c r="P133" s="15"/>
      <c r="T133" s="15"/>
    </row>
    <row r="134" spans="16:20" x14ac:dyDescent="0.3">
      <c r="P134" s="15"/>
      <c r="T134" s="15"/>
    </row>
    <row r="135" spans="16:20" x14ac:dyDescent="0.3">
      <c r="P135" s="15"/>
      <c r="T135" s="15"/>
    </row>
    <row r="136" spans="16:20" x14ac:dyDescent="0.3">
      <c r="P136" s="15"/>
      <c r="T136" s="15"/>
    </row>
    <row r="137" spans="16:20" x14ac:dyDescent="0.3">
      <c r="P137" s="15"/>
      <c r="T137" s="15"/>
    </row>
    <row r="138" spans="16:20" x14ac:dyDescent="0.3">
      <c r="P138" s="15"/>
      <c r="T138" s="15"/>
    </row>
    <row r="139" spans="16:20" x14ac:dyDescent="0.3">
      <c r="P139" s="15"/>
      <c r="T139" s="15"/>
    </row>
    <row r="140" spans="16:20" x14ac:dyDescent="0.3">
      <c r="P140" s="15"/>
      <c r="T140" s="15"/>
    </row>
    <row r="141" spans="16:20" x14ac:dyDescent="0.3">
      <c r="P141" s="15"/>
      <c r="T141" s="15"/>
    </row>
    <row r="142" spans="16:20" x14ac:dyDescent="0.3">
      <c r="P142" s="15"/>
      <c r="T142" s="15"/>
    </row>
  </sheetData>
  <mergeCells count="26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U12:U31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14" scale="6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2020-10-06T06:50:54Z</cp:lastPrinted>
  <dcterms:created xsi:type="dcterms:W3CDTF">2017-02-20T02:34:01Z</dcterms:created>
  <dcterms:modified xsi:type="dcterms:W3CDTF">2020-12-03T06:34:37Z</dcterms:modified>
</cp:coreProperties>
</file>