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umaselvaraj/Desktop/Starter_Code/"/>
    </mc:Choice>
  </mc:AlternateContent>
  <xr:revisionPtr revIDLastSave="0" documentId="13_ncr:1_{A6D2DBCA-D43E-0A40-8F62-66D3DDF8A89B}" xr6:coauthVersionLast="47" xr6:coauthVersionMax="47" xr10:uidLastSave="{00000000-0000-0000-0000-000000000000}"/>
  <bookViews>
    <workbookView xWindow="-21120" yWindow="580" windowWidth="25760" windowHeight="18420" xr2:uid="{00000000-000D-0000-FFFF-FFFF00000000}"/>
  </bookViews>
  <sheets>
    <sheet name="Crowdfunding" sheetId="1" r:id="rId1"/>
    <sheet name="stacked column pivot 1" sheetId="4" r:id="rId2"/>
    <sheet name="stacked column pivot 2" sheetId="8" r:id="rId3"/>
    <sheet name="line graph" sheetId="12" r:id="rId4"/>
    <sheet name="outcome based goal" sheetId="11" r:id="rId5"/>
    <sheet name="successful and failed" sheetId="13" r:id="rId6"/>
  </sheets>
  <definedNames>
    <definedName name="_xlnm._FilterDatabase" localSheetId="0" hidden="1">Crowdfunding!$A$1:$T$1001</definedName>
    <definedName name="_xlchart.v1.0" hidden="1">'successful and failed'!$E$1</definedName>
    <definedName name="_xlchart.v1.1" hidden="1">'successful and failed'!$E$2:$E$566</definedName>
    <definedName name="_xlchart.v1.2" hidden="1">'successful and failed'!$B$1</definedName>
    <definedName name="_xlchart.v1.3" hidden="1">'successful and failed'!$B$2:$B$566</definedName>
  </definedNames>
  <calcPr calcId="191029"/>
  <pivotCaches>
    <pivotCache cacheId="424" r:id="rId7"/>
    <pivotCache cacheId="42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1" l="1"/>
  <c r="D15" i="11"/>
  <c r="C15" i="11"/>
  <c r="B15" i="1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11" i="1"/>
  <c r="I12" i="1"/>
  <c r="I13" i="1"/>
  <c r="I14" i="1"/>
  <c r="I3" i="1"/>
  <c r="I2" i="1"/>
  <c r="K9" i="13"/>
  <c r="I9" i="13"/>
  <c r="K8" i="13"/>
  <c r="I8" i="13"/>
  <c r="I2" i="13"/>
  <c r="K6" i="13"/>
  <c r="K5" i="13"/>
  <c r="K4" i="13"/>
  <c r="K3" i="13"/>
  <c r="K2" i="13"/>
  <c r="I6" i="13"/>
  <c r="I5" i="13"/>
  <c r="I4" i="13"/>
  <c r="I3" i="13"/>
  <c r="D3" i="11"/>
  <c r="B3" i="11"/>
  <c r="C3" i="11"/>
  <c r="E3" i="11"/>
  <c r="H3" i="11"/>
  <c r="D4" i="11"/>
  <c r="B4" i="11"/>
  <c r="C4" i="11"/>
  <c r="E4" i="11"/>
  <c r="H4" i="11"/>
  <c r="D5" i="11"/>
  <c r="B5" i="11"/>
  <c r="C5" i="11"/>
  <c r="E5" i="11"/>
  <c r="H5" i="11"/>
  <c r="D6" i="11"/>
  <c r="B6" i="11"/>
  <c r="C6" i="11"/>
  <c r="E6" i="11"/>
  <c r="H6" i="11"/>
  <c r="D7" i="11"/>
  <c r="B7" i="11"/>
  <c r="C7" i="11"/>
  <c r="E7" i="11"/>
  <c r="H7" i="11"/>
  <c r="D8" i="11"/>
  <c r="B8" i="11"/>
  <c r="C8" i="11"/>
  <c r="E8" i="11"/>
  <c r="H8" i="11"/>
  <c r="D9" i="11"/>
  <c r="B9" i="11"/>
  <c r="C9" i="11"/>
  <c r="E9" i="11"/>
  <c r="H9" i="11"/>
  <c r="D10" i="11"/>
  <c r="B10" i="11"/>
  <c r="C10" i="11"/>
  <c r="E10" i="11"/>
  <c r="H10" i="11"/>
  <c r="D11" i="11"/>
  <c r="B11" i="11"/>
  <c r="C11" i="11"/>
  <c r="E11" i="11"/>
  <c r="H11" i="11"/>
  <c r="D12" i="11"/>
  <c r="B12" i="11"/>
  <c r="C12" i="11"/>
  <c r="E12" i="11"/>
  <c r="H12" i="11"/>
  <c r="D13" i="11"/>
  <c r="B13" i="11"/>
  <c r="C13" i="11"/>
  <c r="E13" i="11"/>
  <c r="H13" i="11"/>
  <c r="D2" i="11"/>
  <c r="B2" i="11"/>
  <c r="C2" i="11"/>
  <c r="E2" i="11"/>
  <c r="H2" i="11"/>
  <c r="G3" i="11"/>
  <c r="G4" i="11"/>
  <c r="G5" i="11"/>
  <c r="G6" i="11"/>
  <c r="G7" i="11"/>
  <c r="G8" i="11"/>
  <c r="G9" i="11"/>
  <c r="G10" i="11"/>
  <c r="G11" i="11"/>
  <c r="G12" i="11"/>
  <c r="G13" i="11"/>
  <c r="G2" i="11"/>
  <c r="F3" i="11"/>
  <c r="F4" i="11"/>
  <c r="F5" i="11"/>
  <c r="F6" i="11"/>
  <c r="F7" i="11"/>
  <c r="F8" i="11"/>
  <c r="F9" i="11"/>
  <c r="F10" i="11"/>
  <c r="F11" i="11"/>
  <c r="F12" i="11"/>
  <c r="F13" i="11"/>
  <c r="F2" i="11"/>
  <c r="F4" i="1"/>
  <c r="F19" i="1"/>
  <c r="F22" i="1"/>
  <c r="F24" i="1"/>
  <c r="F2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0" i="1"/>
  <c r="F21" i="1"/>
  <c r="F23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" i="1" a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<sst xmlns="http://schemas.openxmlformats.org/spreadsheetml/2006/main" count="7073" uniqueCount="2116">
  <si>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</si>
  <si>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</si>
  <si>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</si>
  <si>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</si>
  <si>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</si>
  <si>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</si>
  <si>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</si>
  <si>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</si>
  <si>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</si>
  <si>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</si>
  <si>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</si>
  <si>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</si>
  <si>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</si>
  <si>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</si>
  <si>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</si>
  <si>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</si>
  <si>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</si>
  <si>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</si>
  <si>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</si>
  <si>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</si>
  <si>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</si>
  <si>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</si>
  <si>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</si>
  <si>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</si>
  <si>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</si>
  <si>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</si>
  <si>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</si>
  <si>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</si>
  <si>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</si>
  <si>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</si>
  <si>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</si>
  <si>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</si>
  <si>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</si>
  <si>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</si>
  <si>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</si>
  <si>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</si>
  <si>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</si>
  <si>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</si>
  <si>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</si>
  <si>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</si>
  <si>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</si>
  <si>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</si>
  <si>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</si>
  <si>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</si>
  <si>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</si>
  <si>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</si>
  <si>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</si>
  <si>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</si>
  <si>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</si>
  <si>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</si>
  <si>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</si>
  <si>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</si>
  <si>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</si>
  <si>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</si>
  <si>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</si>
  <si>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</si>
  <si>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</si>
  <si>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</si>
  <si>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</si>
  <si>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</si>
  <si>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</si>
  <si>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</si>
  <si>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</si>
  <si>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</si>
  <si>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</si>
  <si>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</si>
  <si>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</si>
  <si>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</si>
  <si>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</si>
  <si>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</si>
  <si>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</si>
  <si>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</si>
  <si>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</si>
  <si>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</si>
  <si>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</si>
  <si>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</si>
  <si>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</si>
  <si>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</si>
  <si>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</si>
  <si>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</si>
  <si>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</si>
  <si>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</si>
  <si>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</si>
  <si>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</si>
  <si>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</si>
  <si>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</si>
  <si>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</si>
  <si>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</si>
  <si>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</si>
  <si>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</si>
  <si>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</si>
  <si>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</si>
  <si>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</si>
  <si>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</si>
  <si>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</si>
  <si>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</si>
  <si>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</si>
  <si>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</si>
  <si>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</si>
  <si>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</si>
  <si>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</si>
  <si>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</si>
  <si>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</si>
  <si>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</si>
  <si>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</si>
  <si>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</si>
  <si>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</si>
  <si>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</si>
  <si>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</si>
  <si>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</si>
  <si>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</si>
  <si>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</si>
  <si>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</si>
  <si>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</si>
  <si>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</si>
  <si>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</si>
  <si>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</si>
  <si>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</si>
  <si>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</si>
  <si>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</si>
  <si>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</si>
  <si>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</si>
  <si>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</si>
  <si>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</si>
  <si>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</si>
  <si>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</si>
  <si>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</si>
  <si>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</si>
  <si>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</si>
  <si>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</si>
  <si>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</si>
  <si>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</si>
  <si>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</si>
  <si>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</si>
  <si>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</si>
  <si>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</si>
  <si>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</si>
  <si>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</si>
  <si>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</si>
  <si>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</si>
  <si>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</si>
  <si>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</si>
  <si>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</si>
  <si>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</si>
  <si>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</si>
  <si>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</si>
  <si>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</si>
  <si>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</si>
  <si>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</si>
  <si>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</si>
  <si>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</si>
  <si>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</si>
  <si>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</si>
  <si>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</si>
  <si>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</si>
  <si>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</si>
  <si>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</si>
  <si>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</si>
  <si>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</si>
  <si>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</si>
  <si>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</si>
  <si>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</si>
  <si>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</si>
  <si>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</si>
  <si>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</si>
  <si>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</si>
  <si>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</si>
  <si>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</si>
  <si>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</si>
  <si>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</si>
  <si>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</si>
  <si>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</si>
  <si>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</si>
  <si>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</si>
  <si>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</si>
  <si>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</si>
  <si>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</si>
  <si>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</si>
  <si>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</si>
  <si>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</si>
  <si>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</si>
  <si>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</si>
  <si>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</si>
  <si>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</si>
  <si>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</si>
  <si>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</si>
  <si>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</si>
  <si>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</si>
  <si>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</si>
  <si>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</si>
  <si>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</si>
  <si>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</si>
  <si>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</si>
  <si>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</si>
  <si>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</si>
  <si>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</si>
  <si>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</si>
  <si>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</si>
  <si>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</si>
  <si>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</si>
  <si>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</si>
  <si>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</si>
  <si>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</si>
  <si>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</si>
  <si>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</si>
  <si>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</si>
  <si>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</si>
  <si>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</si>
  <si>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</si>
  <si>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</si>
  <si>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</si>
  <si>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</si>
  <si>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</si>
  <si>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</si>
  <si>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</si>
  <si>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</si>
  <si>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</si>
  <si>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</si>
  <si>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</si>
  <si>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</si>
  <si>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</si>
  <si>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</si>
  <si>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</si>
  <si>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</si>
  <si>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</si>
  <si>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</si>
  <si>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</si>
  <si>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</si>
  <si>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</si>
  <si>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</si>
  <si>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</si>
  <si>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</si>
  <si>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</si>
  <si>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</si>
  <si>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</si>
  <si>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</si>
  <si>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</si>
  <si>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</si>
  <si>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</si>
  <si>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</si>
  <si>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</si>
  <si>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</si>
  <si>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</si>
  <si>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</si>
  <si>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</si>
  <si>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</si>
  <si>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</si>
  <si>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</si>
  <si>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</si>
  <si>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</si>
  <si>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</si>
  <si>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</si>
  <si>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</si>
  <si>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</si>
  <si>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</si>
  <si>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</si>
  <si>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</si>
  <si>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</si>
  <si>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</si>
  <si>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</si>
  <si>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</si>
  <si>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</si>
  <si>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</si>
  <si>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</si>
  <si>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</si>
  <si>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</si>
  <si>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</si>
  <si>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</si>
  <si>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</si>
  <si>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</si>
  <si>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</si>
  <si>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</si>
  <si>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</si>
  <si>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</si>
  <si>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</si>
  <si>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</si>
  <si>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</si>
  <si>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</si>
  <si>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</si>
  <si>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</si>
  <si>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</si>
  <si>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</si>
  <si>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</si>
  <si>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</si>
  <si>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</si>
  <si>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</si>
  <si>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</si>
  <si>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</si>
  <si>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</si>
  <si>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</si>
  <si>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</si>
  <si>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</si>
  <si>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</si>
  <si>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</si>
  <si>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</si>
  <si>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</si>
  <si>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</si>
  <si>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</si>
  <si>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</si>
  <si>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</si>
  <si>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</si>
  <si>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</si>
  <si>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</si>
  <si>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</si>
  <si>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</si>
  <si>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</si>
  <si>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</si>
  <si>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</si>
  <si>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</si>
  <si>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</si>
  <si>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</si>
  <si>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</si>
  <si>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</si>
  <si>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</si>
  <si>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</si>
  <si>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</si>
  <si>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</si>
  <si>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</si>
  <si>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</si>
  <si>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</si>
  <si>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</si>
  <si>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</si>
  <si>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</si>
  <si>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</si>
  <si>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</si>
  <si>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</si>
  <si>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</si>
  <si>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</si>
  <si>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</si>
  <si>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</si>
  <si>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</si>
  <si>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</si>
  <si>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</si>
  <si>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</si>
  <si>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</si>
  <si>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</si>
  <si>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</si>
  <si>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</si>
  <si>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</si>
  <si>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</si>
  <si>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</si>
  <si>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</si>
  <si>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</si>
  <si>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</si>
  <si>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</si>
  <si>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</si>
  <si>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</si>
  <si>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</si>
  <si>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</si>
  <si>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</si>
  <si>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</si>
  <si>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</si>
  <si>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</si>
  <si>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</si>
  <si>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</si>
  <si>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</si>
  <si>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</si>
  <si>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</si>
  <si>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</si>
  <si>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</si>
  <si>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</si>
  <si>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</si>
  <si>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</si>
  <si>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</si>
  <si>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</si>
  <si>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</si>
  <si>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</si>
  <si>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</si>
  <si>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</si>
  <si>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</si>
  <si>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</si>
  <si>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</si>
  <si>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</si>
  <si>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</si>
  <si>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</si>
  <si>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</si>
  <si>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</si>
  <si>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</si>
  <si>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</si>
  <si>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</si>
  <si>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</si>
  <si>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</si>
  <si>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</si>
  <si>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</si>
  <si>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</si>
  <si>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</si>
  <si>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</si>
  <si>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</si>
  <si>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</si>
  <si>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</si>
  <si>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</si>
  <si>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</si>
  <si>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</si>
  <si>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</si>
  <si>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</si>
  <si>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</si>
  <si>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</si>
  <si>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</si>
  <si>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</si>
  <si>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</si>
  <si>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</si>
  <si>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</si>
  <si>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</si>
  <si>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</si>
  <si>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</si>
  <si>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</si>
  <si>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</si>
  <si>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</si>
  <si>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</si>
  <si>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</si>
  <si>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</si>
  <si>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</si>
  <si>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</si>
  <si>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</si>
  <si>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</si>
  <si>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</si>
  <si>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</si>
  <si>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</si>
  <si>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</si>
  <si>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</si>
  <si>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</si>
  <si>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</si>
  <si>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</si>
  <si>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</si>
  <si>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</si>
  <si>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</si>
  <si>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</si>
  <si>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</si>
  <si>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</si>
  <si>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</si>
  <si>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</si>
  <si>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</si>
  <si>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</si>
  <si>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</si>
  <si>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</si>
  <si>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</si>
  <si>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</si>
  <si>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</si>
  <si>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</si>
  <si>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</si>
  <si>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</si>
  <si>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</si>
  <si>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</si>
  <si>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</si>
  <si>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</si>
  <si>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</si>
  <si>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</si>
  <si>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</si>
  <si>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</si>
  <si>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</si>
  <si>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</si>
  <si>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</si>
  <si>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</si>
  <si>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</si>
  <si>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</si>
  <si>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</si>
  <si>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</si>
  <si>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</si>
  <si>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</si>
  <si>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</si>
  <si>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</si>
  <si>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</si>
  <si>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</si>
  <si>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</si>
  <si>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</si>
  <si>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</si>
  <si>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</si>
  <si>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</si>
  <si>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</si>
  <si>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</si>
  <si>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</si>
  <si>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</si>
  <si>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</si>
  <si>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</si>
  <si>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</si>
  <si>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</si>
  <si>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</si>
  <si>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</si>
  <si>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</si>
  <si>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</si>
  <si>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</si>
  <si>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</si>
  <si>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</si>
  <si>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</si>
  <si>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</si>
  <si>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</si>
  <si>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</si>
  <si>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</si>
  <si>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</si>
  <si>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</si>
  <si>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</si>
  <si>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</si>
  <si>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</si>
  <si>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</si>
  <si>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</si>
  <si>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</si>
  <si>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</si>
  <si>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</si>
  <si>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</si>
  <si>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</si>
  <si>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</si>
  <si>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</si>
  <si>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</si>
  <si>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</si>
  <si>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</si>
  <si>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</si>
  <si>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</si>
  <si>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</si>
  <si>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</si>
  <si>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</si>
  <si>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</si>
  <si>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</si>
  <si>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</si>
  <si>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</si>
  <si>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</si>
  <si>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</si>
  <si>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</si>
  <si>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</si>
  <si>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</si>
  <si>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</si>
  <si>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</si>
  <si>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</si>
  <si>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</si>
  <si>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</si>
  <si>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</si>
  <si>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</si>
  <si>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</si>
  <si>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</si>
  <si>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</si>
  <si>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</si>
  <si>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</si>
  <si>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</si>
  <si>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</si>
  <si>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</si>
  <si>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</si>
  <si>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</si>
  <si>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</si>
  <si>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</si>
  <si>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</si>
  <si>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</si>
  <si>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</si>
  <si>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</si>
  <si>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</si>
  <si>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</si>
  <si>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</si>
  <si>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</si>
  <si>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</si>
  <si>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</si>
  <si>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</si>
  <si>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</si>
  <si>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</si>
  <si>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</si>
  <si>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</si>
  <si>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</si>
  <si>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</si>
  <si>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</si>
  <si>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</si>
  <si>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</si>
  <si>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</si>
  <si>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</si>
  <si>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</si>
  <si>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</si>
  <si>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</si>
  <si>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</si>
  <si>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</si>
  <si>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</si>
  <si>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</si>
  <si>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</si>
  <si>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</si>
  <si>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</si>
  <si>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</si>
  <si>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</si>
  <si>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</si>
  <si>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</si>
  <si>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</si>
  <si>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</si>
  <si>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</si>
  <si>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</si>
  <si>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</si>
  <si>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</si>
  <si>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</si>
  <si>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</si>
  <si>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</si>
  <si>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</si>
  <si>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</si>
  <si>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</si>
  <si>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</si>
  <si>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</si>
  <si>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</si>
  <si>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</si>
  <si>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</si>
  <si>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</si>
  <si>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</si>
  <si>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</si>
  <si>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</si>
  <si>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</si>
  <si>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</si>
  <si>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</si>
  <si>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</si>
  <si>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</si>
  <si>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</si>
  <si>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</si>
  <si>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</si>
  <si>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</si>
  <si>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</si>
  <si>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</si>
  <si>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</si>
  <si>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</si>
  <si>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</si>
  <si>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</si>
  <si>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</si>
  <si>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</si>
  <si>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</si>
  <si>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</si>
  <si>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</si>
  <si>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</si>
  <si>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</si>
  <si>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</si>
  <si>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</si>
  <si>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</si>
  <si>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</si>
  <si>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</si>
  <si>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</si>
  <si>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</si>
  <si>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</si>
  <si>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</si>
  <si>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</si>
  <si>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</si>
  <si>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</si>
  <si>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</si>
  <si>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</si>
  <si>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</si>
  <si>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</si>
  <si>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</si>
  <si>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</si>
  <si>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</si>
  <si>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</si>
  <si>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</si>
  <si>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</si>
  <si>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</si>
  <si>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</si>
  <si>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</si>
  <si>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</si>
  <si>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</si>
  <si>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</si>
  <si>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</si>
  <si>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</si>
  <si>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</si>
  <si>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</si>
  <si>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</si>
  <si>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</si>
  <si>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</si>
  <si>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</si>
  <si>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</si>
  <si>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</si>
  <si>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</si>
  <si>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</si>
  <si>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</si>
  <si>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</si>
  <si>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</si>
  <si>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</si>
  <si>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</si>
  <si>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</si>
  <si>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</si>
  <si>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</si>
  <si>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</si>
  <si>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</si>
  <si>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</si>
  <si>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</si>
  <si>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</si>
  <si>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</si>
  <si>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</si>
  <si>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</si>
  <si>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</si>
  <si>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</si>
  <si>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</si>
  <si>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</si>
  <si>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</si>
  <si>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</si>
  <si>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</si>
  <si>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</si>
  <si>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</si>
  <si>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</si>
  <si>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</si>
  <si>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</si>
  <si>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</si>
  <si>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</si>
  <si>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</si>
  <si>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</si>
  <si>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</si>
  <si>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</si>
  <si>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</si>
  <si>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</si>
  <si>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</si>
  <si>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</si>
  <si>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</si>
  <si>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</si>
  <si>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</si>
  <si>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</si>
  <si>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</si>
  <si>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</si>
  <si>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</si>
  <si>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</si>
  <si>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</si>
  <si>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</si>
  <si>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</si>
  <si>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</si>
  <si>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</si>
  <si>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</si>
  <si>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</si>
  <si>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</si>
  <si>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</si>
  <si>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</si>
  <si>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</si>
  <si>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</si>
  <si>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</si>
  <si>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</si>
  <si>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</si>
  <si>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</si>
  <si>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</si>
  <si>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</si>
  <si>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</si>
  <si>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</si>
  <si>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</si>
  <si>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</si>
  <si>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</si>
  <si>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</si>
  <si>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</si>
  <si>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</si>
  <si>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</si>
  <si>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</si>
  <si>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</si>
  <si>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</si>
  <si>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</si>
  <si>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</si>
  <si>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</si>
  <si>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</si>
  <si>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</si>
  <si>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</si>
  <si>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</si>
  <si>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</si>
  <si>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</si>
  <si>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</si>
  <si>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</si>
  <si>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</si>
  <si>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</si>
  <si>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</si>
  <si>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</si>
  <si>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</si>
  <si>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</si>
  <si>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</si>
  <si>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</si>
  <si>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</si>
  <si>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</si>
  <si>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</si>
  <si>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</si>
  <si>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</si>
  <si>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</si>
  <si>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</si>
  <si>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</si>
  <si>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</si>
  <si>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</si>
  <si>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</si>
  <si>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</si>
  <si>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</si>
  <si>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</si>
  <si>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</si>
  <si>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</si>
  <si>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</si>
  <si>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</si>
  <si>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</si>
  <si>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</si>
  <si>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</si>
  <si>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</si>
  <si>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</si>
  <si>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</si>
  <si>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</si>
  <si>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</si>
  <si>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</si>
  <si>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</si>
  <si>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</si>
  <si>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</si>
  <si>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</si>
  <si>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</si>
  <si>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</si>
  <si>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</si>
  <si>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</si>
  <si>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</si>
  <si>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</si>
  <si>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</si>
  <si>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</si>
  <si>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</si>
  <si>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</si>
  <si>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</si>
  <si>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</si>
  <si>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</si>
  <si>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</si>
  <si>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</si>
  <si>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</si>
  <si>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</si>
  <si>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</si>
  <si>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</si>
  <si>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</si>
  <si>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</si>
  <si>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</si>
  <si>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</si>
  <si>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</si>
  <si>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</si>
  <si>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</si>
  <si>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</si>
  <si>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</si>
  <si>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</si>
  <si>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</si>
  <si>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</si>
  <si>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</si>
  <si>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</si>
  <si>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</si>
  <si>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</si>
  <si>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</si>
  <si>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</si>
  <si>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</si>
  <si>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</si>
  <si>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</si>
  <si>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</si>
  <si>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</si>
  <si>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</si>
  <si>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</si>
  <si>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</si>
  <si>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</si>
  <si>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</si>
  <si>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</si>
  <si>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</si>
  <si>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</si>
  <si>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</si>
  <si>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</si>
  <si>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</si>
  <si>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</si>
  <si>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</si>
  <si>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</si>
  <si>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</si>
  <si>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</si>
  <si>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</si>
  <si>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</si>
  <si>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</si>
  <si>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</si>
  <si>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</si>
  <si>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</si>
  <si>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</si>
  <si>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</si>
  <si>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</si>
  <si>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</si>
  <si>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</si>
  <si>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</si>
  <si>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</si>
  <si>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</si>
  <si>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</si>
  <si>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</si>
  <si>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</si>
  <si>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</si>
  <si>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</si>
  <si>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</si>
  <si>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</si>
  <si>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</si>
  <si>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</si>
  <si>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</si>
  <si>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</si>
  <si>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</si>
  <si>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</si>
  <si>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</si>
  <si>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</si>
  <si>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</si>
  <si>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</si>
  <si>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</si>
  <si>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</si>
  <si>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</si>
  <si>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</si>
  <si>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</si>
  <si>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</si>
  <si>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</si>
  <si>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</si>
  <si>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</si>
  <si>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</si>
  <si>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</si>
  <si>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</si>
  <si>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</si>
  <si>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</si>
  <si>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</si>
  <si>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</si>
  <si>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</si>
  <si>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</si>
  <si>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</si>
  <si>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</si>
  <si>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</si>
  <si>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</si>
  <si>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</si>
  <si>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</si>
  <si>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</si>
  <si>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</si>
  <si>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</si>
  <si>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</si>
  <si>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</si>
  <si>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</si>
  <si>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</si>
  <si>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</si>
  <si>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</si>
  <si>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</si>
  <si>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</si>
  <si>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</si>
  <si>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</si>
  <si>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</si>
  <si>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</si>
  <si>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</si>
  <si>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</si>
  <si>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</si>
  <si>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</si>
  <si>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</si>
  <si>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</si>
  <si>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</si>
  <si>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</si>
  <si>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</si>
  <si>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</si>
  <si>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</si>
  <si>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</si>
  <si>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</si>
  <si>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</si>
  <si>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</si>
  <si>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</si>
  <si>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</si>
  <si>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</si>
  <si>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</si>
  <si>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</si>
  <si>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</si>
  <si>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</si>
  <si>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</si>
  <si>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</si>
  <si>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</si>
  <si>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</si>
  <si>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</si>
  <si>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</si>
  <si>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</si>
  <si>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</si>
  <si>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</si>
  <si>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</si>
  <si>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</si>
  <si>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</si>
  <si>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</si>
  <si>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</si>
  <si>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</si>
  <si>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</si>
  <si>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</si>
  <si>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</si>
  <si>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</si>
  <si>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</si>
  <si>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</si>
  <si>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</si>
  <si>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</si>
  <si>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</si>
  <si>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</si>
  <si>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</si>
  <si>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</si>
  <si>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</si>
  <si>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</si>
  <si>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</si>
  <si>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</si>
  <si>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</si>
  <si>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</si>
  <si>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</si>
  <si>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</si>
  <si>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</si>
  <si>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</si>
  <si>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</si>
  <si>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</si>
  <si>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</si>
  <si>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</si>
  <si>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</si>
  <si>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</si>
  <si>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</si>
  <si>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</si>
  <si>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</si>
  <si>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</si>
  <si>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</si>
  <si>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</si>
  <si>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</si>
  <si>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</si>
  <si>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</si>
  <si>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</si>
  <si>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</si>
  <si>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</si>
  <si>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</si>
  <si>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</si>
  <si>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</si>
  <si>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</si>
  <si>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</si>
  <si>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</si>
  <si>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</si>
  <si>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</si>
  <si>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</si>
  <si>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</si>
  <si>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</si>
  <si>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</si>
  <si>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</si>
  <si>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</si>
  <si>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</si>
  <si>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</si>
  <si>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</si>
  <si>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</si>
  <si>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</si>
  <si>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</si>
  <si>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</si>
  <si>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</si>
  <si>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</si>
  <si>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</si>
  <si>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</si>
  <si>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</si>
  <si>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</si>
  <si>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</si>
  <si>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</si>
  <si>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</si>
  <si>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</si>
  <si>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</si>
  <si>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</si>
  <si>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</si>
  <si>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</si>
  <si>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</si>
  <si>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</si>
  <si>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</si>
  <si>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</si>
  <si>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</si>
  <si>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</si>
  <si>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</si>
  <si>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</si>
  <si>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</si>
  <si>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</si>
  <si>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</si>
  <si>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</si>
  <si>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</si>
  <si>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</si>
  <si>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</si>
  <si>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</si>
  <si>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</si>
  <si>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</si>
  <si>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</si>
  <si>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</si>
  <si>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</si>
  <si>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</si>
  <si>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</si>
  <si>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</si>
  <si>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</si>
  <si>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</si>
  <si>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</si>
  <si>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</si>
  <si>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</si>
  <si>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</si>
  <si>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</si>
  <si>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</si>
  <si>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</si>
  <si>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</si>
  <si>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</si>
  <si>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</si>
  <si>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</si>
  <si>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</si>
  <si>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</si>
  <si>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</si>
  <si>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</si>
  <si>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</si>
  <si>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</si>
  <si>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</si>
  <si>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</si>
  <si>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</si>
  <si>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</si>
  <si>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</si>
  <si>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</si>
  <si>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</si>
  <si>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</si>
  <si>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</si>
  <si>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</si>
  <si>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</si>
  <si>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</si>
  <si>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</si>
  <si>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</si>
  <si>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</si>
  <si>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</si>
  <si>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</si>
  <si>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</si>
  <si>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</si>
  <si>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</si>
  <si>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</si>
  <si>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</si>
  <si>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</si>
  <si>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</si>
  <si>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</si>
  <si>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</si>
  <si>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</si>
  <si>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</si>
  <si>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</si>
  <si>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</si>
  <si>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</si>
  <si>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</si>
  <si>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</si>
  <si>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</si>
  <si>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</si>
  <si>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</si>
  <si>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</si>
  <si>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</si>
  <si>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</si>
  <si>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</si>
  <si>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</si>
  <si>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</si>
  <si>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</si>
  <si>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</si>
  <si>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</si>
  <si>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</si>
  <si>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</si>
  <si>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</si>
  <si>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</si>
  <si>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</si>
  <si>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</si>
  <si>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</si>
  <si>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</si>
  <si>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</si>
  <si>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</si>
  <si>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</si>
  <si>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</si>
  <si>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</si>
  <si>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</si>
  <si>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</si>
  <si>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</si>
  <si>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</si>
  <si>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</si>
  <si>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</si>
  <si>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</si>
  <si>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</si>
  <si>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</si>
  <si>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</si>
  <si>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</si>
  <si>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</si>
  <si>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</si>
  <si>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</si>
  <si>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</si>
  <si>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</si>
  <si>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</si>
  <si>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</si>
  <si>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</si>
  <si>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</si>
  <si>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</si>
  <si>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</si>
  <si>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</si>
  <si>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</si>
  <si>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</si>
  <si>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</si>
  <si>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</si>
  <si>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</si>
  <si>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</si>
  <si>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</si>
  <si>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</si>
  <si>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</si>
  <si>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</si>
  <si>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</si>
  <si>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</si>
  <si>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</si>
  <si>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</si>
  <si>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</si>
  <si>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</si>
  <si>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</si>
  <si>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</si>
  <si>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</si>
  <si>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</si>
  <si>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</si>
  <si>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</si>
  <si>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</si>
  <si>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</si>
  <si>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</si>
  <si>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</si>
  <si>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</si>
  <si>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</si>
  <si>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</si>
  <si>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</si>
  <si>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</si>
  <si>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</si>
  <si>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</si>
  <si>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</si>
  <si>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</si>
  <si>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</si>
  <si>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</si>
  <si>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</si>
  <si>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</si>
  <si>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</si>
  <si>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</si>
  <si>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</si>
  <si>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</si>
  <si>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</si>
  <si>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</si>
  <si>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</si>
  <si>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</si>
  <si>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</si>
  <si>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</si>
  <si>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</si>
  <si>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</si>
  <si>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</si>
  <si>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</si>
  <si>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</si>
  <si>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</si>
  <si>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</si>
  <si>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</si>
  <si>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</si>
  <si>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</si>
  <si>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</si>
  <si>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</si>
  <si>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</si>
  <si>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</si>
  <si>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</si>
  <si>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</si>
  <si>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</si>
  <si>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</si>
  <si>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</si>
  <si>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</si>
  <si>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</si>
  <si>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</si>
  <si>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</si>
  <si>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</si>
  <si>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</si>
  <si>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</si>
  <si>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</si>
  <si>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</si>
  <si>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</si>
  <si>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</si>
  <si>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</si>
  <si>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</si>
  <si>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</si>
  <si>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</si>
  <si>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</si>
  <si>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</si>
  <si>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</si>
  <si>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</si>
  <si>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</si>
  <si>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</si>
  <si>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</si>
  <si>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</si>
  <si>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</si>
  <si>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</si>
  <si>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</si>
  <si>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</si>
  <si>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</si>
  <si>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</si>
  <si>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</si>
  <si>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</si>
  <si>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</si>
  <si>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</si>
  <si>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</si>
  <si>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</si>
  <si>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</si>
  <si>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</si>
  <si>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</si>
  <si>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</si>
  <si>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</si>
  <si>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</si>
  <si>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</si>
  <si>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</si>
  <si>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</si>
  <si>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</si>
  <si>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</si>
  <si>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</si>
  <si>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</si>
  <si>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</si>
  <si>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</si>
  <si>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</si>
  <si>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</si>
  <si>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</si>
  <si>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</si>
  <si>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</si>
  <si>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</si>
  <si>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</si>
  <si>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</si>
  <si>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</si>
  <si>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</si>
  <si>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</si>
  <si>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</si>
  <si>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</si>
  <si>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</si>
  <si>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</si>
  <si>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</si>
  <si>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</si>
  <si>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</si>
  <si>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</si>
  <si>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</si>
  <si>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</si>
  <si>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</si>
  <si>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</si>
  <si>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</si>
  <si>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</si>
  <si>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</si>
  <si>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</si>
  <si>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</si>
  <si>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</si>
  <si>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</si>
  <si>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</si>
  <si>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</si>
  <si>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</si>
  <si>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</si>
  <si>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</si>
  <si>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</si>
  <si>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</si>
  <si>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</si>
  <si>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</si>
  <si>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</si>
  <si>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</si>
  <si>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</si>
  <si>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</si>
  <si>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</si>
  <si>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</si>
  <si>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</si>
  <si>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</si>
  <si>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</si>
  <si>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</si>
  <si>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</si>
  <si>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</si>
  <si>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</si>
  <si>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</si>
  <si>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</si>
  <si>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</si>
  <si>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</si>
  <si>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</si>
  <si>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</si>
  <si>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</si>
  <si>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</si>
  <si>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</si>
  <si>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</si>
  <si>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</si>
  <si>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</si>
  <si>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</si>
  <si>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</si>
  <si>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</si>
  <si>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</si>
  <si>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</si>
  <si>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</si>
  <si>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</si>
  <si>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</si>
  <si>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</si>
  <si>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</si>
  <si>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</si>
  <si>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</si>
  <si>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</si>
  <si>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</si>
  <si>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</si>
  <si>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</si>
  <si>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</si>
  <si>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</si>
  <si>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</si>
  <si>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</si>
  <si>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</si>
  <si>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</si>
  <si>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</si>
  <si>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</si>
  <si>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</si>
  <si>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</si>
  <si>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</si>
  <si>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</si>
  <si>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</si>
  <si>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</si>
  <si>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</si>
  <si>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</si>
  <si>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</si>
  <si>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</si>
  <si>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</si>
  <si>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</si>
  <si>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</si>
  <si>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</si>
  <si>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</si>
  <si>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</si>
  <si>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</si>
  <si>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</si>
  <si>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</si>
  <si>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</si>
  <si>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</si>
  <si>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</si>
  <si>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</si>
  <si>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</si>
  <si>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</si>
  <si>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</si>
  <si>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</si>
  <si>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</si>
  <si>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</si>
  <si>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</si>
  <si>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</si>
  <si>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</si>
  <si>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</si>
  <si>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</si>
  <si>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</si>
  <si>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</si>
  <si>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</si>
  <si>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</si>
  <si>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</si>
  <si>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</si>
  <si>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</si>
  <si>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</si>
  <si>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</si>
  <si>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</si>
  <si>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</si>
  <si>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</si>
  <si>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</si>
  <si>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</si>
  <si>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</si>
  <si>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</si>
  <si>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</si>
  <si>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</si>
  <si>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</si>
  <si>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</si>
  <si>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</si>
  <si>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</si>
  <si>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</si>
  <si>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</si>
  <si>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</si>
  <si>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</si>
  <si>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</si>
  <si>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</si>
  <si>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</si>
  <si>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</si>
  <si>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</si>
  <si>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</si>
  <si>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</si>
  <si>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</si>
  <si>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</si>
  <si>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</si>
  <si>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</si>
  <si>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</si>
  <si>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</si>
  <si>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</si>
  <si>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</si>
  <si>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</si>
  <si>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</si>
  <si>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</si>
  <si>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</si>
  <si>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</si>
  <si>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</si>
  <si>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</si>
  <si>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</si>
  <si>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</si>
  <si>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</si>
  <si>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</si>
  <si>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</si>
  <si>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</si>
  <si>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</si>
  <si>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</si>
  <si>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</si>
  <si>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</si>
  <si>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</si>
  <si>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</si>
  <si>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</si>
  <si>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</si>
  <si>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</si>
  <si>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</si>
  <si>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</si>
  <si>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</si>
  <si>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</si>
  <si>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</si>
  <si>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</si>
  <si>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</si>
  <si>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</si>
  <si>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</si>
  <si>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</si>
  <si>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</si>
  <si>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</si>
  <si>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</si>
  <si>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</si>
  <si>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</si>
  <si>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</si>
  <si>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</si>
  <si>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</si>
  <si>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</si>
  <si>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</si>
  <si>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</si>
  <si>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</si>
  <si>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</si>
  <si>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</si>
  <si>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</si>
  <si>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</si>
  <si>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</si>
  <si>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</si>
  <si>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</si>
  <si>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</si>
  <si>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</si>
  <si>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</si>
  <si>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</si>
  <si>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</si>
  <si>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</si>
  <si>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</si>
  <si>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</si>
  <si>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</si>
  <si>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</si>
  <si>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</si>
  <si>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</si>
  <si>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</si>
  <si>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</si>
  <si>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</si>
  <si>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</si>
  <si>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</si>
  <si>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</si>
  <si>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</si>
  <si>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</si>
  <si>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</si>
  <si>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</si>
  <si>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</si>
  <si>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</si>
  <si>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</si>
  <si>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</si>
  <si>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</si>
  <si>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</si>
  <si>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</si>
  <si>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</si>
  <si>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</si>
  <si>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</si>
  <si>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</si>
  <si>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</si>
  <si>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</si>
  <si>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</si>
  <si>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</si>
  <si>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</si>
  <si>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</si>
  <si>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</si>
  <si>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</si>
  <si>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</si>
  <si>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</si>
  <si>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</si>
  <si>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</si>
  <si>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</si>
  <si>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</si>
  <si>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</si>
  <si>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</si>
  <si>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</si>
  <si>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</si>
  <si>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</si>
  <si>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</si>
  <si>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</si>
  <si>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</si>
  <si>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</si>
  <si>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</si>
  <si>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</si>
  <si>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</si>
  <si>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</si>
  <si>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</si>
  <si>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</si>
  <si>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</si>
  <si>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</si>
  <si>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</si>
  <si>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</si>
  <si>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</si>
  <si>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</si>
  <si>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</si>
  <si>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</si>
  <si>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</si>
  <si>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</si>
  <si>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</si>
  <si>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</si>
  <si>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</si>
  <si>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</si>
  <si>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</si>
  <si>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</si>
  <si>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</si>
  <si>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</si>
  <si>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</si>
  <si>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</si>
  <si>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</si>
  <si>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</si>
  <si>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</si>
  <si>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</si>
  <si>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</si>
  <si>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</si>
  <si>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</si>
  <si>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</si>
  <si>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</si>
  <si>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</si>
  <si>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</si>
  <si>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</si>
  <si>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</si>
  <si>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</si>
  <si>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</si>
  <si>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</si>
  <si>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</si>
  <si>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</si>
  <si>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</si>
  <si>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</si>
  <si>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</si>
  <si>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</si>
  <si>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</si>
  <si>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</si>
  <si>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</si>
  <si>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</si>
  <si>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</si>
  <si>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</si>
  <si>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</si>
  <si>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</si>
  <si>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</si>
  <si>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</si>
  <si>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</si>
  <si>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</si>
  <si>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</si>
  <si>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</si>
  <si>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</si>
  <si>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</si>
  <si>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</si>
  <si>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</si>
  <si>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</si>
  <si>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</si>
  <si>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</si>
  <si>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</si>
  <si>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</si>
  <si>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</si>
  <si>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</si>
  <si>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</si>
  <si>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</si>
  <si>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</si>
  <si>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</si>
  <si>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</si>
  <si>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</si>
  <si>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</si>
  <si>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</si>
  <si>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</si>
  <si>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</si>
  <si>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</si>
  <si>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</si>
  <si>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</si>
  <si>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</si>
  <si>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</si>
  <si>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</si>
  <si>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</si>
  <si>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</si>
  <si>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</si>
  <si>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</si>
  <si>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</si>
  <si>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</si>
  <si>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</si>
  <si>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</si>
  <si>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</si>
  <si>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</si>
  <si>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</si>
  <si>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</si>
  <si>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</si>
  <si>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</si>
  <si>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</si>
  <si>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</si>
  <si>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</si>
  <si>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</si>
  <si>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</si>
  <si>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</si>
  <si>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</si>
  <si>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</si>
  <si>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</si>
  <si>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</si>
  <si>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</si>
  <si>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</si>
  <si>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</si>
  <si>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</si>
  <si>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</si>
  <si>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</si>
  <si>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</si>
  <si>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</si>
  <si>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</si>
  <si>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</si>
  <si>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</si>
  <si>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</si>
  <si>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</si>
  <si>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</si>
  <si>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</si>
  <si>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</si>
  <si>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</si>
  <si>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</si>
  <si>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</si>
  <si>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</si>
  <si>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</si>
  <si>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</si>
  <si>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</si>
  <si>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</si>
  <si>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</si>
  <si>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</si>
  <si>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</si>
  <si>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</si>
  <si>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</si>
  <si>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</si>
  <si>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</si>
  <si>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</si>
  <si>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</si>
  <si>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</si>
  <si>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</si>
  <si>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</si>
  <si>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</si>
  <si>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</si>
  <si>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</si>
  <si>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</si>
  <si>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</si>
  <si>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</si>
  <si>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</si>
  <si>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</si>
  <si>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</si>
  <si>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</si>
  <si>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</si>
  <si>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</si>
  <si>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</si>
  <si>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</si>
  <si>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</si>
  <si>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</si>
  <si>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</si>
  <si>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</si>
  <si>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</si>
  <si>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</si>
  <si>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</si>
  <si>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</si>
  <si>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</si>
  <si>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</si>
  <si>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</si>
  <si>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</si>
  <si>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</si>
  <si>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</si>
  <si>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</si>
  <si>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</si>
  <si>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</si>
  <si>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</si>
  <si>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</si>
  <si>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</si>
  <si>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</si>
  <si>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</si>
  <si>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</si>
  <si>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</si>
  <si>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</si>
  <si>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</si>
  <si>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</si>
  <si>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</si>
  <si>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</si>
  <si>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</si>
  <si>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</si>
  <si>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</si>
  <si>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</si>
  <si>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</si>
  <si>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</si>
  <si>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</si>
  <si>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</si>
  <si>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</si>
  <si>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</si>
  <si>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</si>
  <si>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</si>
  <si>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</si>
  <si>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</si>
  <si>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</si>
  <si>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</si>
  <si>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</si>
  <si>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</si>
  <si>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</si>
  <si>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</si>
  <si>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</si>
  <si>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</si>
  <si>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</si>
  <si>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</si>
  <si>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</si>
  <si>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</si>
  <si>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</si>
  <si>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</si>
  <si>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</si>
  <si>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</si>
  <si>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</si>
  <si>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</si>
  <si>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</si>
  <si>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</si>
  <si>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</si>
  <si>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</si>
  <si>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</si>
  <si>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</si>
  <si>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</si>
  <si>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</si>
  <si>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</si>
  <si>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</si>
  <si>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</si>
  <si>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</si>
  <si>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</si>
  <si>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</si>
  <si>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</si>
  <si>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</si>
  <si>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</si>
  <si>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</si>
  <si>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</si>
  <si>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</si>
  <si>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</si>
  <si>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</si>
  <si>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</si>
  <si>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</si>
  <si>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</si>
  <si>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</si>
  <si>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</si>
  <si>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</si>
  <si>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</si>
  <si>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</si>
  <si>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</si>
  <si>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</si>
  <si>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</si>
  <si>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</si>
  <si>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</si>
  <si>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</si>
  <si>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</si>
  <si>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</si>
  <si>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</si>
  <si>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</si>
  <si>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</si>
  <si>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</si>
  <si>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</si>
  <si>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</si>
  <si>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</si>
  <si>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</si>
  <si>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</si>
  <si>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</si>
  <si>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</si>
  <si>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</si>
  <si>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</si>
  <si>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</si>
  <si>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</si>
  <si>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</si>
  <si>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</si>
  <si>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</si>
  <si>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</si>
  <si>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</si>
  <si>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</si>
  <si>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</si>
  <si>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</si>
  <si>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</si>
  <si>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</si>
  <si>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</si>
  <si>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</si>
  <si>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</si>
  <si>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</si>
  <si>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</si>
  <si>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</si>
  <si>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</si>
  <si>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</si>
  <si>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</si>
  <si>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</si>
  <si>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</si>
  <si>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</si>
  <si>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</si>
  <si>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</si>
  <si>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</si>
  <si>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</si>
  <si>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</si>
  <si>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</si>
  <si>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</si>
  <si>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</si>
  <si>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</si>
  <si>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</si>
  <si>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</si>
  <si>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</si>
  <si>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</si>
  <si>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</si>
  <si>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</si>
  <si>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</si>
  <si>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</si>
  <si>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</si>
  <si>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</si>
  <si>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</si>
  <si>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</si>
  <si>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</si>
  <si>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</si>
  <si>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</si>
  <si>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</si>
  <si>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</si>
  <si>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</si>
  <si>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</si>
  <si>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</si>
  <si>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</si>
  <si>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</si>
  <si>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</si>
  <si>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</si>
  <si>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</si>
  <si>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</si>
  <si>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</si>
  <si>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</si>
  <si>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</si>
  <si>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</si>
  <si>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</si>
  <si>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</si>
  <si>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</si>
  <si>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</si>
  <si>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</si>
  <si>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</si>
  <si>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</si>
  <si>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</si>
  <si>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</si>
  <si>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</si>
  <si>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</si>
  <si>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</si>
  <si>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</si>
  <si>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</si>
  <si>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</si>
  <si>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</si>
  <si>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</si>
  <si>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</si>
  <si>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</si>
  <si>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</si>
  <si>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</si>
  <si>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</si>
  <si>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</si>
  <si>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</si>
  <si>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</si>
  <si>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</si>
  <si>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</si>
  <si>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</si>
  <si>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</si>
  <si>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</si>
  <si>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</si>
  <si>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</si>
  <si>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</si>
  <si>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</si>
  <si>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</si>
  <si>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</si>
  <si>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</si>
  <si>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</si>
  <si>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</si>
  <si>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</si>
  <si>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</si>
  <si>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</si>
  <si>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</si>
  <si>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</si>
  <si>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</si>
  <si>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</si>
  <si>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</si>
  <si>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</si>
  <si>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</si>
  <si>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</si>
  <si>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</si>
  <si>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</si>
  <si>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</si>
  <si>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</si>
  <si>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</si>
  <si>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</si>
  <si>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</si>
  <si>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</si>
  <si>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</si>
  <si>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</si>
  <si>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</si>
  <si>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</si>
  <si>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</si>
  <si>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</si>
  <si>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</si>
  <si>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</si>
  <si>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</si>
  <si>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</si>
  <si>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</si>
  <si>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</si>
  <si>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</si>
  <si>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</si>
  <si>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</si>
  <si>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</si>
  <si>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</si>
  <si>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</si>
  <si>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</si>
  <si>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</si>
  <si>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</si>
  <si>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</si>
  <si>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</si>
  <si>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</si>
  <si>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</si>
  <si>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</si>
  <si>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</si>
  <si>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</si>
  <si>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</si>
  <si>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</si>
  <si>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</si>
  <si>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</si>
  <si>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</si>
  <si>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</si>
  <si>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</si>
  <si>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</si>
  <si>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</si>
  <si>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</si>
  <si>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</si>
  <si>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</si>
  <si>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</si>
  <si>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</si>
  <si>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</si>
  <si>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</si>
  <si>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</si>
  <si>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</si>
  <si>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</si>
  <si>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</si>
  <si>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</si>
  <si>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</si>
  <si>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</si>
  <si>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</si>
  <si>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</si>
  <si>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</si>
  <si>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</si>
  <si>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</si>
  <si>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</si>
  <si>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</si>
  <si>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</si>
  <si>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</si>
  <si>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</si>
  <si>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</si>
  <si>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</si>
  <si>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</si>
  <si>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</si>
  <si>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</si>
  <si>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</si>
  <si>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</si>
  <si>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</si>
  <si>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</si>
  <si>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</si>
  <si>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</si>
  <si>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</si>
  <si>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</si>
  <si>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</si>
  <si>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</si>
  <si>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</si>
  <si>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</si>
  <si>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</si>
  <si>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</si>
  <si>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</si>
  <si>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</si>
  <si>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</si>
  <si>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</si>
  <si>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</si>
  <si>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</si>
  <si>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</si>
  <si>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</si>
  <si>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</si>
  <si>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</si>
  <si>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</si>
  <si>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</si>
  <si>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</si>
  <si>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</si>
  <si>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</si>
  <si>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</si>
  <si>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</si>
  <si>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</si>
  <si>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</si>
  <si>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average donation</t>
  </si>
  <si>
    <t>parent category</t>
  </si>
  <si>
    <t>sub category</t>
  </si>
  <si>
    <t>Row Labels</t>
  </si>
  <si>
    <t>Grand Total</t>
  </si>
  <si>
    <t>Count of outcome</t>
  </si>
  <si>
    <t>Column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</si>
  <si>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</si>
  <si>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</si>
  <si>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</si>
  <si>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</si>
  <si>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</si>
  <si>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</si>
  <si>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</si>
  <si>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</si>
  <si>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</si>
  <si>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</si>
  <si>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</si>
  <si>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</si>
  <si>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</si>
  <si>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</si>
  <si>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</si>
  <si>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</si>
  <si>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</si>
  <si>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</si>
  <si>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</si>
  <si>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</si>
  <si>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</si>
  <si>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</si>
  <si>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</si>
  <si>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</si>
  <si>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</si>
  <si>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</si>
  <si>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</si>
  <si>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</si>
  <si>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</si>
  <si>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</si>
  <si>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</si>
  <si>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</si>
  <si>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</si>
  <si>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</si>
  <si>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</si>
  <si>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</si>
  <si>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Goal</t>
  </si>
  <si>
    <t>Number Failed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</si>
  <si>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</si>
  <si>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</si>
  <si>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</si>
  <si>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</si>
  <si>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</si>
  <si>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</si>
  <si>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</si>
  <si>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</si>
  <si>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</si>
  <si>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</si>
  <si>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</si>
  <si>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</si>
  <si>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</si>
  <si>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</si>
  <si>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</si>
  <si>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</si>
  <si>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Number Successful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</si>
  <si>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</si>
  <si>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</si>
  <si>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</si>
  <si>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</si>
  <si>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</si>
  <si>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</si>
  <si>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</si>
  <si>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</si>
  <si>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</si>
  <si>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</si>
  <si>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</si>
  <si>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</si>
  <si>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</si>
  <si>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</si>
  <si>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 canceled</t>
  </si>
  <si>
    <t>Mean  =</t>
  </si>
  <si>
    <t>Median</t>
  </si>
  <si>
    <t>Mode=</t>
  </si>
  <si>
    <t>Min=</t>
  </si>
  <si>
    <t>Max=</t>
  </si>
  <si>
    <t>FAILED</t>
  </si>
  <si>
    <t>Variance=</t>
  </si>
  <si>
    <t>variance=</t>
  </si>
  <si>
    <t>Standard deviation=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</si>
</sst>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9" fontId="16" fillId="0" borderId="0" xfId="42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20" fillId="0" borderId="0" xfId="0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u val="none"/>
        <color theme="1"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u val="none"/>
        <color theme="1"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u val="none"/>
        <color theme="1"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u val="none"/>
        <color theme="1"/>
      </font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0000"/>
      <color rgb="FF00C5FF"/>
      <color rgb="FF00FF00"/>
      <color rgb="FFFF0C05"/>
      <color rgb="FFD409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[CrowdfundingBook.xlsx]stacked column pivot 1!PivotTable9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column 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'stacked column 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column 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F-0140-90F8-4160ADBE2DEB}"/>
            </c:ext>
          </c:extLst>
        </c:ser>
        <c:ser>
          <c:idx val="1"/>
          <c:order val="1"/>
          <c:tx>
            <c:strRef>
              <c:f>'stacked column 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'stacked column 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column 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1F-0140-90F8-4160ADBE2DEB}"/>
            </c:ext>
          </c:extLst>
        </c:ser>
        <c:ser>
          <c:idx val="2"/>
          <c:order val="2"/>
          <c:tx>
            <c:strRef>
              <c:f>'stacked column 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column 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column 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1F-0140-90F8-4160ADBE2DEB}"/>
            </c:ext>
          </c:extLst>
        </c:ser>
        <c:ser>
          <c:idx val="3"/>
          <c:order val="3"/>
          <c:tx>
            <c:strRef>
              <c:f>'stacked column 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'stacked column 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column 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1F-0140-90F8-4160ADBE2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4086624"/>
        <c:axId val="884493728"/>
      </c:barChart>
      <c:catAx>
        <c:axId val="88408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493728"/>
        <c:crosses val="autoZero"/>
        <c:auto val="1"/>
        <c:lblAlgn val="ctr"/>
        <c:lblOffset val="100"/>
        <c:noMultiLvlLbl val="0"/>
      </c:catAx>
      <c:valAx>
        <c:axId val="88449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08662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[CrowdfundingBook.xlsx]stacked column pivot 2!PivotTable12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column 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column 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 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7-FD45-B140-07284ED23468}"/>
            </c:ext>
          </c:extLst>
        </c:ser>
        <c:ser>
          <c:idx val="1"/>
          <c:order val="1"/>
          <c:tx>
            <c:strRef>
              <c:f>'stacked column 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column 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 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F7-FD45-B140-07284ED23468}"/>
            </c:ext>
          </c:extLst>
        </c:ser>
        <c:ser>
          <c:idx val="2"/>
          <c:order val="2"/>
          <c:tx>
            <c:strRef>
              <c:f>'stacked column 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'stacked column 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 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F7-FD45-B140-07284ED23468}"/>
            </c:ext>
          </c:extLst>
        </c:ser>
        <c:ser>
          <c:idx val="3"/>
          <c:order val="3"/>
          <c:tx>
            <c:strRef>
              <c:f>'stacked column 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column 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 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F7-FD45-B140-07284ED23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5057104"/>
        <c:axId val="1190605392"/>
      </c:barChart>
      <c:catAx>
        <c:axId val="103505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605392"/>
        <c:crosses val="autoZero"/>
        <c:auto val="1"/>
        <c:lblAlgn val="ctr"/>
        <c:lblOffset val="100"/>
        <c:noMultiLvlLbl val="0"/>
      </c:catAx>
      <c:valAx>
        <c:axId val="119060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5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[CrowdfundingBook.xlsx]line graph!PivotTable15</c:name>
    <c:fmtId val="0"/>
  </c:pivotSource>
  <c:chart>
    <c:autoTitleDeleted val="1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16-0943-87F3-A68FFC04A0CA}"/>
            </c:ext>
          </c:extLst>
        </c:ser>
        <c:ser>
          <c:idx val="1"/>
          <c:order val="1"/>
          <c:tx>
            <c:strRef>
              <c:f>'line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16-0943-87F3-A68FFC04A0CA}"/>
            </c:ext>
          </c:extLst>
        </c:ser>
        <c:ser>
          <c:idx val="2"/>
          <c:order val="2"/>
          <c:tx>
            <c:strRef>
              <c:f>'line graph'!$D$4:$D$5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16-0943-87F3-A68FFC04A0CA}"/>
            </c:ext>
          </c:extLst>
        </c:ser>
        <c:ser>
          <c:idx val="3"/>
          <c:order val="3"/>
          <c:tx>
            <c:strRef>
              <c:f>'line graph'!$E$4:$E$5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16-0943-87F3-A68FFC04A0C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1086656"/>
        <c:axId val="1063160928"/>
      </c:lineChart>
      <c:catAx>
        <c:axId val="59108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160928"/>
        <c:crosses val="autoZero"/>
        <c:auto val="1"/>
        <c:lblAlgn val="ctr"/>
        <c:lblOffset val="100"/>
        <c:noMultiLvlLbl val="0"/>
      </c:catAx>
      <c:valAx>
        <c:axId val="1063160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8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 based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96-554D-B4BC-BE1F56B8749D}"/>
            </c:ext>
          </c:extLst>
        </c:ser>
        <c:ser>
          <c:idx val="1"/>
          <c:order val="1"/>
          <c:tx>
            <c:strRef>
              <c:f>'outcome based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 based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96-554D-B4BC-BE1F56B8749D}"/>
            </c:ext>
          </c:extLst>
        </c:ser>
        <c:ser>
          <c:idx val="2"/>
          <c:order val="2"/>
          <c:tx>
            <c:strRef>
              <c:f>'outcome based goal'!$H$1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 based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96-554D-B4BC-BE1F56B87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3372720"/>
        <c:axId val="1503165104"/>
      </c:lineChart>
      <c:catAx>
        <c:axId val="150337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65104"/>
        <c:crosses val="autoZero"/>
        <c:auto val="1"/>
        <c:lblAlgn val="ctr"/>
        <c:lblOffset val="100"/>
        <c:noMultiLvlLbl val="0"/>
      </c:catAx>
      <c:valAx>
        <c:axId val="150316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37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backers_count successful campaign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'successful and failed'!$B$1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'successful and failed'!$A$2:$A$566</c:f>
              <c:strCache>
                <c:ptCount val="565"/>
                <c:pt idx="0">
                  <c:v>successful</c:v>
                </c:pt>
                <c:pt idx="1">
                  <c:v>successful</c:v>
                </c:pt>
                <c:pt idx="2">
                  <c:v>successful</c:v>
                </c:pt>
                <c:pt idx="3">
                  <c:v>successful</c:v>
                </c:pt>
                <c:pt idx="4">
                  <c:v>successful</c:v>
                </c:pt>
                <c:pt idx="5">
                  <c:v>successful</c:v>
                </c:pt>
                <c:pt idx="6">
                  <c:v>successful</c:v>
                </c:pt>
                <c:pt idx="7">
                  <c:v>successful</c:v>
                </c:pt>
                <c:pt idx="8">
                  <c:v>successful</c:v>
                </c:pt>
                <c:pt idx="9">
                  <c:v>successful</c:v>
                </c:pt>
                <c:pt idx="10">
                  <c:v>successful</c:v>
                </c:pt>
                <c:pt idx="11">
                  <c:v>successful</c:v>
                </c:pt>
                <c:pt idx="12">
                  <c:v>successful</c:v>
                </c:pt>
                <c:pt idx="13">
                  <c:v>successful</c:v>
                </c:pt>
                <c:pt idx="14">
                  <c:v>successful</c:v>
                </c:pt>
                <c:pt idx="15">
                  <c:v>successful</c:v>
                </c:pt>
                <c:pt idx="16">
                  <c:v>successful</c:v>
                </c:pt>
                <c:pt idx="17">
                  <c:v>successful</c:v>
                </c:pt>
                <c:pt idx="18">
                  <c:v>successful</c:v>
                </c:pt>
                <c:pt idx="19">
                  <c:v>successful</c:v>
                </c:pt>
                <c:pt idx="20">
                  <c:v>successful</c:v>
                </c:pt>
                <c:pt idx="21">
                  <c:v>successful</c:v>
                </c:pt>
                <c:pt idx="22">
                  <c:v>successful</c:v>
                </c:pt>
                <c:pt idx="23">
                  <c:v>successful</c:v>
                </c:pt>
                <c:pt idx="24">
                  <c:v>successful</c:v>
                </c:pt>
                <c:pt idx="25">
                  <c:v>successful</c:v>
                </c:pt>
                <c:pt idx="26">
                  <c:v>successful</c:v>
                </c:pt>
                <c:pt idx="27">
                  <c:v>successful</c:v>
                </c:pt>
                <c:pt idx="28">
                  <c:v>successful</c:v>
                </c:pt>
                <c:pt idx="29">
                  <c:v>successful</c:v>
                </c:pt>
                <c:pt idx="30">
                  <c:v>successful</c:v>
                </c:pt>
                <c:pt idx="31">
                  <c:v>successful</c:v>
                </c:pt>
                <c:pt idx="32">
                  <c:v>successful</c:v>
                </c:pt>
                <c:pt idx="33">
                  <c:v>successful</c:v>
                </c:pt>
                <c:pt idx="34">
                  <c:v>successful</c:v>
                </c:pt>
                <c:pt idx="35">
                  <c:v>successful</c:v>
                </c:pt>
                <c:pt idx="36">
                  <c:v>successful</c:v>
                </c:pt>
                <c:pt idx="37">
                  <c:v>successful</c:v>
                </c:pt>
                <c:pt idx="38">
                  <c:v>successful</c:v>
                </c:pt>
                <c:pt idx="39">
                  <c:v>successful</c:v>
                </c:pt>
                <c:pt idx="40">
                  <c:v>successful</c:v>
                </c:pt>
                <c:pt idx="41">
                  <c:v>successful</c:v>
                </c:pt>
                <c:pt idx="42">
                  <c:v>successful</c:v>
                </c:pt>
                <c:pt idx="43">
                  <c:v>successful</c:v>
                </c:pt>
                <c:pt idx="44">
                  <c:v>successful</c:v>
                </c:pt>
                <c:pt idx="45">
                  <c:v>successful</c:v>
                </c:pt>
                <c:pt idx="46">
                  <c:v>successful</c:v>
                </c:pt>
                <c:pt idx="47">
                  <c:v>successful</c:v>
                </c:pt>
                <c:pt idx="48">
                  <c:v>successful</c:v>
                </c:pt>
                <c:pt idx="49">
                  <c:v>successful</c:v>
                </c:pt>
                <c:pt idx="50">
                  <c:v>successful</c:v>
                </c:pt>
                <c:pt idx="51">
                  <c:v>successful</c:v>
                </c:pt>
                <c:pt idx="52">
                  <c:v>successful</c:v>
                </c:pt>
                <c:pt idx="53">
                  <c:v>successful</c:v>
                </c:pt>
                <c:pt idx="54">
                  <c:v>successful</c:v>
                </c:pt>
                <c:pt idx="55">
                  <c:v>successful</c:v>
                </c:pt>
                <c:pt idx="56">
                  <c:v>successful</c:v>
                </c:pt>
                <c:pt idx="57">
                  <c:v>successful</c:v>
                </c:pt>
                <c:pt idx="58">
                  <c:v>successful</c:v>
                </c:pt>
                <c:pt idx="59">
                  <c:v>successful</c:v>
                </c:pt>
                <c:pt idx="60">
                  <c:v>successful</c:v>
                </c:pt>
                <c:pt idx="61">
                  <c:v>successful</c:v>
                </c:pt>
                <c:pt idx="62">
                  <c:v>successful</c:v>
                </c:pt>
                <c:pt idx="63">
                  <c:v>successful</c:v>
                </c:pt>
                <c:pt idx="64">
                  <c:v>successful</c:v>
                </c:pt>
                <c:pt idx="65">
                  <c:v>successful</c:v>
                </c:pt>
                <c:pt idx="66">
                  <c:v>successful</c:v>
                </c:pt>
                <c:pt idx="67">
                  <c:v>successful</c:v>
                </c:pt>
                <c:pt idx="68">
                  <c:v>successful</c:v>
                </c:pt>
                <c:pt idx="69">
                  <c:v>successful</c:v>
                </c:pt>
                <c:pt idx="70">
                  <c:v>successful</c:v>
                </c:pt>
                <c:pt idx="71">
                  <c:v>successful</c:v>
                </c:pt>
                <c:pt idx="72">
                  <c:v>successful</c:v>
                </c:pt>
                <c:pt idx="73">
                  <c:v>successful</c:v>
                </c:pt>
                <c:pt idx="74">
                  <c:v>successful</c:v>
                </c:pt>
                <c:pt idx="75">
                  <c:v>successful</c:v>
                </c:pt>
                <c:pt idx="76">
                  <c:v>successful</c:v>
                </c:pt>
                <c:pt idx="77">
                  <c:v>successful</c:v>
                </c:pt>
                <c:pt idx="78">
                  <c:v>successful</c:v>
                </c:pt>
                <c:pt idx="79">
                  <c:v>successful</c:v>
                </c:pt>
                <c:pt idx="80">
                  <c:v>successful</c:v>
                </c:pt>
                <c:pt idx="81">
                  <c:v>successful</c:v>
                </c:pt>
                <c:pt idx="82">
                  <c:v>successful</c:v>
                </c:pt>
                <c:pt idx="83">
                  <c:v>successful</c:v>
                </c:pt>
                <c:pt idx="84">
                  <c:v>successful</c:v>
                </c:pt>
                <c:pt idx="85">
                  <c:v>successful</c:v>
                </c:pt>
                <c:pt idx="86">
                  <c:v>successful</c:v>
                </c:pt>
                <c:pt idx="87">
                  <c:v>successful</c:v>
                </c:pt>
                <c:pt idx="88">
                  <c:v>successful</c:v>
                </c:pt>
                <c:pt idx="89">
                  <c:v>successful</c:v>
                </c:pt>
                <c:pt idx="90">
                  <c:v>successful</c:v>
                </c:pt>
                <c:pt idx="91">
                  <c:v>successful</c:v>
                </c:pt>
                <c:pt idx="92">
                  <c:v>successful</c:v>
                </c:pt>
                <c:pt idx="93">
                  <c:v>successful</c:v>
                </c:pt>
                <c:pt idx="94">
                  <c:v>successful</c:v>
                </c:pt>
                <c:pt idx="95">
                  <c:v>successful</c:v>
                </c:pt>
                <c:pt idx="96">
                  <c:v>successful</c:v>
                </c:pt>
                <c:pt idx="97">
                  <c:v>successful</c:v>
                </c:pt>
                <c:pt idx="98">
                  <c:v>successful</c:v>
                </c:pt>
                <c:pt idx="99">
                  <c:v>successful</c:v>
                </c:pt>
                <c:pt idx="100">
                  <c:v>successful</c:v>
                </c:pt>
                <c:pt idx="101">
                  <c:v>successful</c:v>
                </c:pt>
                <c:pt idx="102">
                  <c:v>successful</c:v>
                </c:pt>
                <c:pt idx="103">
                  <c:v>successful</c:v>
                </c:pt>
                <c:pt idx="104">
                  <c:v>successful</c:v>
                </c:pt>
                <c:pt idx="105">
                  <c:v>successful</c:v>
                </c:pt>
                <c:pt idx="106">
                  <c:v>successful</c:v>
                </c:pt>
                <c:pt idx="107">
                  <c:v>successful</c:v>
                </c:pt>
                <c:pt idx="108">
                  <c:v>successful</c:v>
                </c:pt>
                <c:pt idx="109">
                  <c:v>successful</c:v>
                </c:pt>
                <c:pt idx="110">
                  <c:v>successful</c:v>
                </c:pt>
                <c:pt idx="111">
                  <c:v>successful</c:v>
                </c:pt>
                <c:pt idx="112">
                  <c:v>successful</c:v>
                </c:pt>
                <c:pt idx="113">
                  <c:v>successful</c:v>
                </c:pt>
                <c:pt idx="114">
                  <c:v>successful</c:v>
                </c:pt>
                <c:pt idx="115">
                  <c:v>successful</c:v>
                </c:pt>
                <c:pt idx="116">
                  <c:v>successful</c:v>
                </c:pt>
                <c:pt idx="117">
                  <c:v>successful</c:v>
                </c:pt>
                <c:pt idx="118">
                  <c:v>successful</c:v>
                </c:pt>
                <c:pt idx="119">
                  <c:v>successful</c:v>
                </c:pt>
                <c:pt idx="120">
                  <c:v>successful</c:v>
                </c:pt>
                <c:pt idx="121">
                  <c:v>successful</c:v>
                </c:pt>
                <c:pt idx="122">
                  <c:v>successful</c:v>
                </c:pt>
                <c:pt idx="123">
                  <c:v>successful</c:v>
                </c:pt>
                <c:pt idx="124">
                  <c:v>successful</c:v>
                </c:pt>
                <c:pt idx="125">
                  <c:v>successful</c:v>
                </c:pt>
                <c:pt idx="126">
                  <c:v>successful</c:v>
                </c:pt>
                <c:pt idx="127">
                  <c:v>successful</c:v>
                </c:pt>
                <c:pt idx="128">
                  <c:v>successful</c:v>
                </c:pt>
                <c:pt idx="129">
                  <c:v>successful</c:v>
                </c:pt>
                <c:pt idx="130">
                  <c:v>successful</c:v>
                </c:pt>
                <c:pt idx="131">
                  <c:v>successful</c:v>
                </c:pt>
                <c:pt idx="132">
                  <c:v>successful</c:v>
                </c:pt>
                <c:pt idx="133">
                  <c:v>successful</c:v>
                </c:pt>
                <c:pt idx="134">
                  <c:v>successful</c:v>
                </c:pt>
                <c:pt idx="135">
                  <c:v>successful</c:v>
                </c:pt>
                <c:pt idx="136">
                  <c:v>successful</c:v>
                </c:pt>
                <c:pt idx="137">
                  <c:v>successful</c:v>
                </c:pt>
                <c:pt idx="138">
                  <c:v>successful</c:v>
                </c:pt>
                <c:pt idx="139">
                  <c:v>successful</c:v>
                </c:pt>
                <c:pt idx="140">
                  <c:v>successful</c:v>
                </c:pt>
                <c:pt idx="141">
                  <c:v>successful</c:v>
                </c:pt>
                <c:pt idx="142">
                  <c:v>successful</c:v>
                </c:pt>
                <c:pt idx="143">
                  <c:v>successful</c:v>
                </c:pt>
                <c:pt idx="144">
                  <c:v>successful</c:v>
                </c:pt>
                <c:pt idx="145">
                  <c:v>successful</c:v>
                </c:pt>
                <c:pt idx="146">
                  <c:v>successful</c:v>
                </c:pt>
                <c:pt idx="147">
                  <c:v>successful</c:v>
                </c:pt>
                <c:pt idx="148">
                  <c:v>successful</c:v>
                </c:pt>
                <c:pt idx="149">
                  <c:v>successful</c:v>
                </c:pt>
                <c:pt idx="150">
                  <c:v>successful</c:v>
                </c:pt>
                <c:pt idx="151">
                  <c:v>successful</c:v>
                </c:pt>
                <c:pt idx="152">
                  <c:v>successful</c:v>
                </c:pt>
                <c:pt idx="153">
                  <c:v>successful</c:v>
                </c:pt>
                <c:pt idx="154">
                  <c:v>successful</c:v>
                </c:pt>
                <c:pt idx="155">
                  <c:v>successful</c:v>
                </c:pt>
                <c:pt idx="156">
                  <c:v>successful</c:v>
                </c:pt>
                <c:pt idx="157">
                  <c:v>successful</c:v>
                </c:pt>
                <c:pt idx="158">
                  <c:v>successful</c:v>
                </c:pt>
                <c:pt idx="159">
                  <c:v>successful</c:v>
                </c:pt>
                <c:pt idx="160">
                  <c:v>successful</c:v>
                </c:pt>
                <c:pt idx="161">
                  <c:v>successful</c:v>
                </c:pt>
                <c:pt idx="162">
                  <c:v>successful</c:v>
                </c:pt>
                <c:pt idx="163">
                  <c:v>successful</c:v>
                </c:pt>
                <c:pt idx="164">
                  <c:v>successful</c:v>
                </c:pt>
                <c:pt idx="165">
                  <c:v>successful</c:v>
                </c:pt>
                <c:pt idx="166">
                  <c:v>successful</c:v>
                </c:pt>
                <c:pt idx="167">
                  <c:v>successful</c:v>
                </c:pt>
                <c:pt idx="168">
                  <c:v>successful</c:v>
                </c:pt>
                <c:pt idx="169">
                  <c:v>successful</c:v>
                </c:pt>
                <c:pt idx="170">
                  <c:v>successful</c:v>
                </c:pt>
                <c:pt idx="171">
                  <c:v>successful</c:v>
                </c:pt>
                <c:pt idx="172">
                  <c:v>successful</c:v>
                </c:pt>
                <c:pt idx="173">
                  <c:v>successful</c:v>
                </c:pt>
                <c:pt idx="174">
                  <c:v>successful</c:v>
                </c:pt>
                <c:pt idx="175">
                  <c:v>successful</c:v>
                </c:pt>
                <c:pt idx="176">
                  <c:v>successful</c:v>
                </c:pt>
                <c:pt idx="177">
                  <c:v>successful</c:v>
                </c:pt>
                <c:pt idx="178">
                  <c:v>successful</c:v>
                </c:pt>
                <c:pt idx="179">
                  <c:v>successful</c:v>
                </c:pt>
                <c:pt idx="180">
                  <c:v>successful</c:v>
                </c:pt>
                <c:pt idx="181">
                  <c:v>successful</c:v>
                </c:pt>
                <c:pt idx="182">
                  <c:v>successful</c:v>
                </c:pt>
                <c:pt idx="183">
                  <c:v>successful</c:v>
                </c:pt>
                <c:pt idx="184">
                  <c:v>successful</c:v>
                </c:pt>
                <c:pt idx="185">
                  <c:v>successful</c:v>
                </c:pt>
                <c:pt idx="186">
                  <c:v>successful</c:v>
                </c:pt>
                <c:pt idx="187">
                  <c:v>successful</c:v>
                </c:pt>
                <c:pt idx="188">
                  <c:v>successful</c:v>
                </c:pt>
                <c:pt idx="189">
                  <c:v>successful</c:v>
                </c:pt>
                <c:pt idx="190">
                  <c:v>successful</c:v>
                </c:pt>
                <c:pt idx="191">
                  <c:v>successful</c:v>
                </c:pt>
                <c:pt idx="192">
                  <c:v>successful</c:v>
                </c:pt>
                <c:pt idx="193">
                  <c:v>successful</c:v>
                </c:pt>
                <c:pt idx="194">
                  <c:v>successful</c:v>
                </c:pt>
                <c:pt idx="195">
                  <c:v>successful</c:v>
                </c:pt>
                <c:pt idx="196">
                  <c:v>successful</c:v>
                </c:pt>
                <c:pt idx="197">
                  <c:v>successful</c:v>
                </c:pt>
                <c:pt idx="198">
                  <c:v>successful</c:v>
                </c:pt>
                <c:pt idx="199">
                  <c:v>successful</c:v>
                </c:pt>
                <c:pt idx="200">
                  <c:v>successful</c:v>
                </c:pt>
                <c:pt idx="201">
                  <c:v>successful</c:v>
                </c:pt>
                <c:pt idx="202">
                  <c:v>successful</c:v>
                </c:pt>
                <c:pt idx="203">
                  <c:v>successful</c:v>
                </c:pt>
                <c:pt idx="204">
                  <c:v>successful</c:v>
                </c:pt>
                <c:pt idx="205">
                  <c:v>successful</c:v>
                </c:pt>
                <c:pt idx="206">
                  <c:v>successful</c:v>
                </c:pt>
                <c:pt idx="207">
                  <c:v>successful</c:v>
                </c:pt>
                <c:pt idx="208">
                  <c:v>successful</c:v>
                </c:pt>
                <c:pt idx="209">
                  <c:v>successful</c:v>
                </c:pt>
                <c:pt idx="210">
                  <c:v>successful</c:v>
                </c:pt>
                <c:pt idx="211">
                  <c:v>successful</c:v>
                </c:pt>
                <c:pt idx="212">
                  <c:v>successful</c:v>
                </c:pt>
                <c:pt idx="213">
                  <c:v>successful</c:v>
                </c:pt>
                <c:pt idx="214">
                  <c:v>successful</c:v>
                </c:pt>
                <c:pt idx="215">
                  <c:v>successful</c:v>
                </c:pt>
                <c:pt idx="216">
                  <c:v>successful</c:v>
                </c:pt>
                <c:pt idx="217">
                  <c:v>successful</c:v>
                </c:pt>
                <c:pt idx="218">
                  <c:v>successful</c:v>
                </c:pt>
                <c:pt idx="219">
                  <c:v>successful</c:v>
                </c:pt>
                <c:pt idx="220">
                  <c:v>successful</c:v>
                </c:pt>
                <c:pt idx="221">
                  <c:v>successful</c:v>
                </c:pt>
                <c:pt idx="222">
                  <c:v>successful</c:v>
                </c:pt>
                <c:pt idx="223">
                  <c:v>successful</c:v>
                </c:pt>
                <c:pt idx="224">
                  <c:v>successful</c:v>
                </c:pt>
                <c:pt idx="225">
                  <c:v>successful</c:v>
                </c:pt>
                <c:pt idx="226">
                  <c:v>successful</c:v>
                </c:pt>
                <c:pt idx="227">
                  <c:v>successful</c:v>
                </c:pt>
                <c:pt idx="228">
                  <c:v>successful</c:v>
                </c:pt>
                <c:pt idx="229">
                  <c:v>successful</c:v>
                </c:pt>
                <c:pt idx="230">
                  <c:v>successful</c:v>
                </c:pt>
                <c:pt idx="231">
                  <c:v>successful</c:v>
                </c:pt>
                <c:pt idx="232">
                  <c:v>successful</c:v>
                </c:pt>
                <c:pt idx="233">
                  <c:v>successful</c:v>
                </c:pt>
                <c:pt idx="234">
                  <c:v>successful</c:v>
                </c:pt>
                <c:pt idx="235">
                  <c:v>successful</c:v>
                </c:pt>
                <c:pt idx="236">
                  <c:v>successful</c:v>
                </c:pt>
                <c:pt idx="237">
                  <c:v>successful</c:v>
                </c:pt>
                <c:pt idx="238">
                  <c:v>successful</c:v>
                </c:pt>
                <c:pt idx="239">
                  <c:v>successful</c:v>
                </c:pt>
                <c:pt idx="240">
                  <c:v>successful</c:v>
                </c:pt>
                <c:pt idx="241">
                  <c:v>successful</c:v>
                </c:pt>
                <c:pt idx="242">
                  <c:v>successful</c:v>
                </c:pt>
                <c:pt idx="243">
                  <c:v>successful</c:v>
                </c:pt>
                <c:pt idx="244">
                  <c:v>successful</c:v>
                </c:pt>
                <c:pt idx="245">
                  <c:v>successful</c:v>
                </c:pt>
                <c:pt idx="246">
                  <c:v>successful</c:v>
                </c:pt>
                <c:pt idx="247">
                  <c:v>successful</c:v>
                </c:pt>
                <c:pt idx="248">
                  <c:v>successful</c:v>
                </c:pt>
                <c:pt idx="249">
                  <c:v>successful</c:v>
                </c:pt>
                <c:pt idx="250">
                  <c:v>successful</c:v>
                </c:pt>
                <c:pt idx="251">
                  <c:v>successful</c:v>
                </c:pt>
                <c:pt idx="252">
                  <c:v>successful</c:v>
                </c:pt>
                <c:pt idx="253">
                  <c:v>successful</c:v>
                </c:pt>
                <c:pt idx="254">
                  <c:v>successful</c:v>
                </c:pt>
                <c:pt idx="255">
                  <c:v>successful</c:v>
                </c:pt>
                <c:pt idx="256">
                  <c:v>successful</c:v>
                </c:pt>
                <c:pt idx="257">
                  <c:v>successful</c:v>
                </c:pt>
                <c:pt idx="258">
                  <c:v>successful</c:v>
                </c:pt>
                <c:pt idx="259">
                  <c:v>successful</c:v>
                </c:pt>
                <c:pt idx="260">
                  <c:v>successful</c:v>
                </c:pt>
                <c:pt idx="261">
                  <c:v>successful</c:v>
                </c:pt>
                <c:pt idx="262">
                  <c:v>successful</c:v>
                </c:pt>
                <c:pt idx="263">
                  <c:v>successful</c:v>
                </c:pt>
                <c:pt idx="264">
                  <c:v>successful</c:v>
                </c:pt>
                <c:pt idx="265">
                  <c:v>successful</c:v>
                </c:pt>
                <c:pt idx="266">
                  <c:v>successful</c:v>
                </c:pt>
                <c:pt idx="267">
                  <c:v>successful</c:v>
                </c:pt>
                <c:pt idx="268">
                  <c:v>successful</c:v>
                </c:pt>
                <c:pt idx="269">
                  <c:v>successful</c:v>
                </c:pt>
                <c:pt idx="270">
                  <c:v>successful</c:v>
                </c:pt>
                <c:pt idx="271">
                  <c:v>successful</c:v>
                </c:pt>
                <c:pt idx="272">
                  <c:v>successful</c:v>
                </c:pt>
                <c:pt idx="273">
                  <c:v>successful</c:v>
                </c:pt>
                <c:pt idx="274">
                  <c:v>successful</c:v>
                </c:pt>
                <c:pt idx="275">
                  <c:v>successful</c:v>
                </c:pt>
                <c:pt idx="276">
                  <c:v>successful</c:v>
                </c:pt>
                <c:pt idx="277">
                  <c:v>successful</c:v>
                </c:pt>
                <c:pt idx="278">
                  <c:v>successful</c:v>
                </c:pt>
                <c:pt idx="279">
                  <c:v>successful</c:v>
                </c:pt>
                <c:pt idx="280">
                  <c:v>successful</c:v>
                </c:pt>
                <c:pt idx="281">
                  <c:v>successful</c:v>
                </c:pt>
                <c:pt idx="282">
                  <c:v>successful</c:v>
                </c:pt>
                <c:pt idx="283">
                  <c:v>successful</c:v>
                </c:pt>
                <c:pt idx="284">
                  <c:v>successful</c:v>
                </c:pt>
                <c:pt idx="285">
                  <c:v>successful</c:v>
                </c:pt>
                <c:pt idx="286">
                  <c:v>successful</c:v>
                </c:pt>
                <c:pt idx="287">
                  <c:v>successful</c:v>
                </c:pt>
                <c:pt idx="288">
                  <c:v>successful</c:v>
                </c:pt>
                <c:pt idx="289">
                  <c:v>successful</c:v>
                </c:pt>
                <c:pt idx="290">
                  <c:v>successful</c:v>
                </c:pt>
                <c:pt idx="291">
                  <c:v>successful</c:v>
                </c:pt>
                <c:pt idx="292">
                  <c:v>successful</c:v>
                </c:pt>
                <c:pt idx="293">
                  <c:v>successful</c:v>
                </c:pt>
                <c:pt idx="294">
                  <c:v>successful</c:v>
                </c:pt>
                <c:pt idx="295">
                  <c:v>successful</c:v>
                </c:pt>
                <c:pt idx="296">
                  <c:v>successful</c:v>
                </c:pt>
                <c:pt idx="297">
                  <c:v>successful</c:v>
                </c:pt>
                <c:pt idx="298">
                  <c:v>successful</c:v>
                </c:pt>
                <c:pt idx="299">
                  <c:v>successful</c:v>
                </c:pt>
                <c:pt idx="300">
                  <c:v>successful</c:v>
                </c:pt>
                <c:pt idx="301">
                  <c:v>successful</c:v>
                </c:pt>
                <c:pt idx="302">
                  <c:v>successful</c:v>
                </c:pt>
                <c:pt idx="303">
                  <c:v>successful</c:v>
                </c:pt>
                <c:pt idx="304">
                  <c:v>successful</c:v>
                </c:pt>
                <c:pt idx="305">
                  <c:v>successful</c:v>
                </c:pt>
                <c:pt idx="306">
                  <c:v>successful</c:v>
                </c:pt>
                <c:pt idx="307">
                  <c:v>successful</c:v>
                </c:pt>
                <c:pt idx="308">
                  <c:v>successful</c:v>
                </c:pt>
                <c:pt idx="309">
                  <c:v>successful</c:v>
                </c:pt>
                <c:pt idx="310">
                  <c:v>successful</c:v>
                </c:pt>
                <c:pt idx="311">
                  <c:v>successful</c:v>
                </c:pt>
                <c:pt idx="312">
                  <c:v>successful</c:v>
                </c:pt>
                <c:pt idx="313">
                  <c:v>successful</c:v>
                </c:pt>
                <c:pt idx="314">
                  <c:v>successful</c:v>
                </c:pt>
                <c:pt idx="315">
                  <c:v>successful</c:v>
                </c:pt>
                <c:pt idx="316">
                  <c:v>successful</c:v>
                </c:pt>
                <c:pt idx="317">
                  <c:v>successful</c:v>
                </c:pt>
                <c:pt idx="318">
                  <c:v>successful</c:v>
                </c:pt>
                <c:pt idx="319">
                  <c:v>successful</c:v>
                </c:pt>
                <c:pt idx="320">
                  <c:v>successful</c:v>
                </c:pt>
                <c:pt idx="321">
                  <c:v>successful</c:v>
                </c:pt>
                <c:pt idx="322">
                  <c:v>successful</c:v>
                </c:pt>
                <c:pt idx="323">
                  <c:v>successful</c:v>
                </c:pt>
                <c:pt idx="324">
                  <c:v>successful</c:v>
                </c:pt>
                <c:pt idx="325">
                  <c:v>successful</c:v>
                </c:pt>
                <c:pt idx="326">
                  <c:v>successful</c:v>
                </c:pt>
                <c:pt idx="327">
                  <c:v>successful</c:v>
                </c:pt>
                <c:pt idx="328">
                  <c:v>successful</c:v>
                </c:pt>
                <c:pt idx="329">
                  <c:v>successful</c:v>
                </c:pt>
                <c:pt idx="330">
                  <c:v>successful</c:v>
                </c:pt>
                <c:pt idx="331">
                  <c:v>successful</c:v>
                </c:pt>
                <c:pt idx="332">
                  <c:v>successful</c:v>
                </c:pt>
                <c:pt idx="333">
                  <c:v>successful</c:v>
                </c:pt>
                <c:pt idx="334">
                  <c:v>successful</c:v>
                </c:pt>
                <c:pt idx="335">
                  <c:v>successful</c:v>
                </c:pt>
                <c:pt idx="336">
                  <c:v>successful</c:v>
                </c:pt>
                <c:pt idx="337">
                  <c:v>successful</c:v>
                </c:pt>
                <c:pt idx="338">
                  <c:v>successful</c:v>
                </c:pt>
                <c:pt idx="339">
                  <c:v>successful</c:v>
                </c:pt>
                <c:pt idx="340">
                  <c:v>successful</c:v>
                </c:pt>
                <c:pt idx="341">
                  <c:v>successful</c:v>
                </c:pt>
                <c:pt idx="342">
                  <c:v>successful</c:v>
                </c:pt>
                <c:pt idx="343">
                  <c:v>successful</c:v>
                </c:pt>
                <c:pt idx="344">
                  <c:v>successful</c:v>
                </c:pt>
                <c:pt idx="345">
                  <c:v>successful</c:v>
                </c:pt>
                <c:pt idx="346">
                  <c:v>successful</c:v>
                </c:pt>
                <c:pt idx="347">
                  <c:v>successful</c:v>
                </c:pt>
                <c:pt idx="348">
                  <c:v>successful</c:v>
                </c:pt>
                <c:pt idx="349">
                  <c:v>successful</c:v>
                </c:pt>
                <c:pt idx="350">
                  <c:v>successful</c:v>
                </c:pt>
                <c:pt idx="351">
                  <c:v>successful</c:v>
                </c:pt>
                <c:pt idx="352">
                  <c:v>successful</c:v>
                </c:pt>
                <c:pt idx="353">
                  <c:v>successful</c:v>
                </c:pt>
                <c:pt idx="354">
                  <c:v>successful</c:v>
                </c:pt>
                <c:pt idx="355">
                  <c:v>successful</c:v>
                </c:pt>
                <c:pt idx="356">
                  <c:v>successful</c:v>
                </c:pt>
                <c:pt idx="357">
                  <c:v>successful</c:v>
                </c:pt>
                <c:pt idx="358">
                  <c:v>successful</c:v>
                </c:pt>
                <c:pt idx="359">
                  <c:v>successful</c:v>
                </c:pt>
                <c:pt idx="360">
                  <c:v>successful</c:v>
                </c:pt>
                <c:pt idx="361">
                  <c:v>successful</c:v>
                </c:pt>
                <c:pt idx="362">
                  <c:v>successful</c:v>
                </c:pt>
                <c:pt idx="363">
                  <c:v>successful</c:v>
                </c:pt>
                <c:pt idx="364">
                  <c:v>successful</c:v>
                </c:pt>
                <c:pt idx="365">
                  <c:v>successful</c:v>
                </c:pt>
                <c:pt idx="366">
                  <c:v>successful</c:v>
                </c:pt>
                <c:pt idx="367">
                  <c:v>successful</c:v>
                </c:pt>
                <c:pt idx="368">
                  <c:v>successful</c:v>
                </c:pt>
                <c:pt idx="369">
                  <c:v>successful</c:v>
                </c:pt>
                <c:pt idx="370">
                  <c:v>successful</c:v>
                </c:pt>
                <c:pt idx="371">
                  <c:v>successful</c:v>
                </c:pt>
                <c:pt idx="372">
                  <c:v>successful</c:v>
                </c:pt>
                <c:pt idx="373">
                  <c:v>successful</c:v>
                </c:pt>
                <c:pt idx="374">
                  <c:v>successful</c:v>
                </c:pt>
                <c:pt idx="375">
                  <c:v>successful</c:v>
                </c:pt>
                <c:pt idx="376">
                  <c:v>successful</c:v>
                </c:pt>
                <c:pt idx="377">
                  <c:v>successful</c:v>
                </c:pt>
                <c:pt idx="378">
                  <c:v>successful</c:v>
                </c:pt>
                <c:pt idx="379">
                  <c:v>successful</c:v>
                </c:pt>
                <c:pt idx="380">
                  <c:v>successful</c:v>
                </c:pt>
                <c:pt idx="381">
                  <c:v>successful</c:v>
                </c:pt>
                <c:pt idx="382">
                  <c:v>successful</c:v>
                </c:pt>
                <c:pt idx="383">
                  <c:v>successful</c:v>
                </c:pt>
                <c:pt idx="384">
                  <c:v>successful</c:v>
                </c:pt>
                <c:pt idx="385">
                  <c:v>successful</c:v>
                </c:pt>
                <c:pt idx="386">
                  <c:v>successful</c:v>
                </c:pt>
                <c:pt idx="387">
                  <c:v>successful</c:v>
                </c:pt>
                <c:pt idx="388">
                  <c:v>successful</c:v>
                </c:pt>
                <c:pt idx="389">
                  <c:v>successful</c:v>
                </c:pt>
                <c:pt idx="390">
                  <c:v>successful</c:v>
                </c:pt>
                <c:pt idx="391">
                  <c:v>successful</c:v>
                </c:pt>
                <c:pt idx="392">
                  <c:v>successful</c:v>
                </c:pt>
                <c:pt idx="393">
                  <c:v>successful</c:v>
                </c:pt>
                <c:pt idx="394">
                  <c:v>successful</c:v>
                </c:pt>
                <c:pt idx="395">
                  <c:v>successful</c:v>
                </c:pt>
                <c:pt idx="396">
                  <c:v>successful</c:v>
                </c:pt>
                <c:pt idx="397">
                  <c:v>successful</c:v>
                </c:pt>
                <c:pt idx="398">
                  <c:v>successful</c:v>
                </c:pt>
                <c:pt idx="399">
                  <c:v>successful</c:v>
                </c:pt>
                <c:pt idx="400">
                  <c:v>successful</c:v>
                </c:pt>
                <c:pt idx="401">
                  <c:v>successful</c:v>
                </c:pt>
                <c:pt idx="402">
                  <c:v>successful</c:v>
                </c:pt>
                <c:pt idx="403">
                  <c:v>successful</c:v>
                </c:pt>
                <c:pt idx="404">
                  <c:v>successful</c:v>
                </c:pt>
                <c:pt idx="405">
                  <c:v>successful</c:v>
                </c:pt>
                <c:pt idx="406">
                  <c:v>successful</c:v>
                </c:pt>
                <c:pt idx="407">
                  <c:v>successful</c:v>
                </c:pt>
                <c:pt idx="408">
                  <c:v>successful</c:v>
                </c:pt>
                <c:pt idx="409">
                  <c:v>successful</c:v>
                </c:pt>
                <c:pt idx="410">
                  <c:v>successful</c:v>
                </c:pt>
                <c:pt idx="411">
                  <c:v>successful</c:v>
                </c:pt>
                <c:pt idx="412">
                  <c:v>successful</c:v>
                </c:pt>
                <c:pt idx="413">
                  <c:v>successful</c:v>
                </c:pt>
                <c:pt idx="414">
                  <c:v>successful</c:v>
                </c:pt>
                <c:pt idx="415">
                  <c:v>successful</c:v>
                </c:pt>
                <c:pt idx="416">
                  <c:v>successful</c:v>
                </c:pt>
                <c:pt idx="417">
                  <c:v>successful</c:v>
                </c:pt>
                <c:pt idx="418">
                  <c:v>successful</c:v>
                </c:pt>
                <c:pt idx="419">
                  <c:v>successful</c:v>
                </c:pt>
                <c:pt idx="420">
                  <c:v>successful</c:v>
                </c:pt>
                <c:pt idx="421">
                  <c:v>successful</c:v>
                </c:pt>
                <c:pt idx="422">
                  <c:v>successful</c:v>
                </c:pt>
                <c:pt idx="423">
                  <c:v>successful</c:v>
                </c:pt>
                <c:pt idx="424">
                  <c:v>successful</c:v>
                </c:pt>
                <c:pt idx="425">
                  <c:v>successful</c:v>
                </c:pt>
                <c:pt idx="426">
                  <c:v>successful</c:v>
                </c:pt>
                <c:pt idx="427">
                  <c:v>successful</c:v>
                </c:pt>
                <c:pt idx="428">
                  <c:v>successful</c:v>
                </c:pt>
                <c:pt idx="429">
                  <c:v>successful</c:v>
                </c:pt>
                <c:pt idx="430">
                  <c:v>successful</c:v>
                </c:pt>
                <c:pt idx="431">
                  <c:v>successful</c:v>
                </c:pt>
                <c:pt idx="432">
                  <c:v>successful</c:v>
                </c:pt>
                <c:pt idx="433">
                  <c:v>successful</c:v>
                </c:pt>
                <c:pt idx="434">
                  <c:v>successful</c:v>
                </c:pt>
                <c:pt idx="435">
                  <c:v>successful</c:v>
                </c:pt>
                <c:pt idx="436">
                  <c:v>successful</c:v>
                </c:pt>
                <c:pt idx="437">
                  <c:v>successful</c:v>
                </c:pt>
                <c:pt idx="438">
                  <c:v>successful</c:v>
                </c:pt>
                <c:pt idx="439">
                  <c:v>successful</c:v>
                </c:pt>
                <c:pt idx="440">
                  <c:v>successful</c:v>
                </c:pt>
                <c:pt idx="441">
                  <c:v>successful</c:v>
                </c:pt>
                <c:pt idx="442">
                  <c:v>successful</c:v>
                </c:pt>
                <c:pt idx="443">
                  <c:v>successful</c:v>
                </c:pt>
                <c:pt idx="444">
                  <c:v>successful</c:v>
                </c:pt>
                <c:pt idx="445">
                  <c:v>successful</c:v>
                </c:pt>
                <c:pt idx="446">
                  <c:v>successful</c:v>
                </c:pt>
                <c:pt idx="447">
                  <c:v>successful</c:v>
                </c:pt>
                <c:pt idx="448">
                  <c:v>successful</c:v>
                </c:pt>
                <c:pt idx="449">
                  <c:v>successful</c:v>
                </c:pt>
                <c:pt idx="450">
                  <c:v>successful</c:v>
                </c:pt>
                <c:pt idx="451">
                  <c:v>successful</c:v>
                </c:pt>
                <c:pt idx="452">
                  <c:v>successful</c:v>
                </c:pt>
                <c:pt idx="453">
                  <c:v>successful</c:v>
                </c:pt>
                <c:pt idx="454">
                  <c:v>successful</c:v>
                </c:pt>
                <c:pt idx="455">
                  <c:v>successful</c:v>
                </c:pt>
                <c:pt idx="456">
                  <c:v>successful</c:v>
                </c:pt>
                <c:pt idx="457">
                  <c:v>successful</c:v>
                </c:pt>
                <c:pt idx="458">
                  <c:v>successful</c:v>
                </c:pt>
                <c:pt idx="459">
                  <c:v>successful</c:v>
                </c:pt>
                <c:pt idx="460">
                  <c:v>successful</c:v>
                </c:pt>
                <c:pt idx="461">
                  <c:v>successful</c:v>
                </c:pt>
                <c:pt idx="462">
                  <c:v>successful</c:v>
                </c:pt>
                <c:pt idx="463">
                  <c:v>successful</c:v>
                </c:pt>
                <c:pt idx="464">
                  <c:v>successful</c:v>
                </c:pt>
                <c:pt idx="465">
                  <c:v>successful</c:v>
                </c:pt>
                <c:pt idx="466">
                  <c:v>successful</c:v>
                </c:pt>
                <c:pt idx="467">
                  <c:v>successful</c:v>
                </c:pt>
                <c:pt idx="468">
                  <c:v>successful</c:v>
                </c:pt>
                <c:pt idx="469">
                  <c:v>successful</c:v>
                </c:pt>
                <c:pt idx="470">
                  <c:v>successful</c:v>
                </c:pt>
                <c:pt idx="471">
                  <c:v>successful</c:v>
                </c:pt>
                <c:pt idx="472">
                  <c:v>successful</c:v>
                </c:pt>
                <c:pt idx="473">
                  <c:v>successful</c:v>
                </c:pt>
                <c:pt idx="474">
                  <c:v>successful</c:v>
                </c:pt>
                <c:pt idx="475">
                  <c:v>successful</c:v>
                </c:pt>
                <c:pt idx="476">
                  <c:v>successful</c:v>
                </c:pt>
                <c:pt idx="477">
                  <c:v>successful</c:v>
                </c:pt>
                <c:pt idx="478">
                  <c:v>successful</c:v>
                </c:pt>
                <c:pt idx="479">
                  <c:v>successful</c:v>
                </c:pt>
                <c:pt idx="480">
                  <c:v>successful</c:v>
                </c:pt>
                <c:pt idx="481">
                  <c:v>successful</c:v>
                </c:pt>
                <c:pt idx="482">
                  <c:v>successful</c:v>
                </c:pt>
                <c:pt idx="483">
                  <c:v>successful</c:v>
                </c:pt>
                <c:pt idx="484">
                  <c:v>successful</c:v>
                </c:pt>
                <c:pt idx="485">
                  <c:v>successful</c:v>
                </c:pt>
                <c:pt idx="486">
                  <c:v>successful</c:v>
                </c:pt>
                <c:pt idx="487">
                  <c:v>successful</c:v>
                </c:pt>
                <c:pt idx="488">
                  <c:v>successful</c:v>
                </c:pt>
                <c:pt idx="489">
                  <c:v>successful</c:v>
                </c:pt>
                <c:pt idx="490">
                  <c:v>successful</c:v>
                </c:pt>
                <c:pt idx="491">
                  <c:v>successful</c:v>
                </c:pt>
                <c:pt idx="492">
                  <c:v>successful</c:v>
                </c:pt>
                <c:pt idx="493">
                  <c:v>successful</c:v>
                </c:pt>
                <c:pt idx="494">
                  <c:v>successful</c:v>
                </c:pt>
                <c:pt idx="495">
                  <c:v>successful</c:v>
                </c:pt>
                <c:pt idx="496">
                  <c:v>successful</c:v>
                </c:pt>
                <c:pt idx="497">
                  <c:v>successful</c:v>
                </c:pt>
                <c:pt idx="498">
                  <c:v>successful</c:v>
                </c:pt>
                <c:pt idx="499">
                  <c:v>successful</c:v>
                </c:pt>
                <c:pt idx="500">
                  <c:v>successful</c:v>
                </c:pt>
                <c:pt idx="501">
                  <c:v>successful</c:v>
                </c:pt>
                <c:pt idx="502">
                  <c:v>successful</c:v>
                </c:pt>
                <c:pt idx="503">
                  <c:v>successful</c:v>
                </c:pt>
                <c:pt idx="504">
                  <c:v>successful</c:v>
                </c:pt>
                <c:pt idx="505">
                  <c:v>successful</c:v>
                </c:pt>
                <c:pt idx="506">
                  <c:v>successful</c:v>
                </c:pt>
                <c:pt idx="507">
                  <c:v>successful</c:v>
                </c:pt>
                <c:pt idx="508">
                  <c:v>successful</c:v>
                </c:pt>
                <c:pt idx="509">
                  <c:v>successful</c:v>
                </c:pt>
                <c:pt idx="510">
                  <c:v>successful</c:v>
                </c:pt>
                <c:pt idx="511">
                  <c:v>successful</c:v>
                </c:pt>
                <c:pt idx="512">
                  <c:v>successful</c:v>
                </c:pt>
                <c:pt idx="513">
                  <c:v>successful</c:v>
                </c:pt>
                <c:pt idx="514">
                  <c:v>successful</c:v>
                </c:pt>
                <c:pt idx="515">
                  <c:v>successful</c:v>
                </c:pt>
                <c:pt idx="516">
                  <c:v>successful</c:v>
                </c:pt>
                <c:pt idx="517">
                  <c:v>successful</c:v>
                </c:pt>
                <c:pt idx="518">
                  <c:v>successful</c:v>
                </c:pt>
                <c:pt idx="519">
                  <c:v>successful</c:v>
                </c:pt>
                <c:pt idx="520">
                  <c:v>successful</c:v>
                </c:pt>
                <c:pt idx="521">
                  <c:v>successful</c:v>
                </c:pt>
                <c:pt idx="522">
                  <c:v>successful</c:v>
                </c:pt>
                <c:pt idx="523">
                  <c:v>successful</c:v>
                </c:pt>
                <c:pt idx="524">
                  <c:v>successful</c:v>
                </c:pt>
                <c:pt idx="525">
                  <c:v>successful</c:v>
                </c:pt>
                <c:pt idx="526">
                  <c:v>successful</c:v>
                </c:pt>
                <c:pt idx="527">
                  <c:v>successful</c:v>
                </c:pt>
                <c:pt idx="528">
                  <c:v>successful</c:v>
                </c:pt>
                <c:pt idx="529">
                  <c:v>successful</c:v>
                </c:pt>
                <c:pt idx="530">
                  <c:v>successful</c:v>
                </c:pt>
                <c:pt idx="531">
                  <c:v>successful</c:v>
                </c:pt>
                <c:pt idx="532">
                  <c:v>successful</c:v>
                </c:pt>
                <c:pt idx="533">
                  <c:v>successful</c:v>
                </c:pt>
                <c:pt idx="534">
                  <c:v>successful</c:v>
                </c:pt>
                <c:pt idx="535">
                  <c:v>successful</c:v>
                </c:pt>
                <c:pt idx="536">
                  <c:v>successful</c:v>
                </c:pt>
                <c:pt idx="537">
                  <c:v>successful</c:v>
                </c:pt>
                <c:pt idx="538">
                  <c:v>successful</c:v>
                </c:pt>
                <c:pt idx="539">
                  <c:v>successful</c:v>
                </c:pt>
                <c:pt idx="540">
                  <c:v>successful</c:v>
                </c:pt>
                <c:pt idx="541">
                  <c:v>successful</c:v>
                </c:pt>
                <c:pt idx="542">
                  <c:v>successful</c:v>
                </c:pt>
                <c:pt idx="543">
                  <c:v>successful</c:v>
                </c:pt>
                <c:pt idx="544">
                  <c:v>successful</c:v>
                </c:pt>
                <c:pt idx="545">
                  <c:v>successful</c:v>
                </c:pt>
                <c:pt idx="546">
                  <c:v>successful</c:v>
                </c:pt>
                <c:pt idx="547">
                  <c:v>successful</c:v>
                </c:pt>
                <c:pt idx="548">
                  <c:v>successful</c:v>
                </c:pt>
                <c:pt idx="549">
                  <c:v>successful</c:v>
                </c:pt>
                <c:pt idx="550">
                  <c:v>successful</c:v>
                </c:pt>
                <c:pt idx="551">
                  <c:v>successful</c:v>
                </c:pt>
                <c:pt idx="552">
                  <c:v>successful</c:v>
                </c:pt>
                <c:pt idx="553">
                  <c:v>successful</c:v>
                </c:pt>
                <c:pt idx="554">
                  <c:v>successful</c:v>
                </c:pt>
                <c:pt idx="555">
                  <c:v>successful</c:v>
                </c:pt>
                <c:pt idx="556">
                  <c:v>successful</c:v>
                </c:pt>
                <c:pt idx="557">
                  <c:v>successful</c:v>
                </c:pt>
                <c:pt idx="558">
                  <c:v>successful</c:v>
                </c:pt>
                <c:pt idx="559">
                  <c:v>successful</c:v>
                </c:pt>
                <c:pt idx="560">
                  <c:v>successful</c:v>
                </c:pt>
                <c:pt idx="561">
                  <c:v>successful</c:v>
                </c:pt>
                <c:pt idx="562">
                  <c:v>successful</c:v>
                </c:pt>
                <c:pt idx="563">
                  <c:v>successful</c:v>
                </c:pt>
                <c:pt idx="564">
                  <c:v>successful</c:v>
                </c:pt>
              </c:strCache>
            </c:strRef>
          </c:xVal>
          <c:yVal>
            <c:numRef>
              <c:f>'successful and failed'!$B$2:$B$566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65-8048-A350-5FBB4879B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095600"/>
        <c:axId val="2118820912"/>
      </c:scatterChart>
      <c:valAx>
        <c:axId val="211909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820912"/>
        <c:crosses val="autoZero"/>
        <c:crossBetween val="midCat"/>
      </c:valAx>
      <c:valAx>
        <c:axId val="211882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09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Backers_count</a:t>
            </a:r>
            <a:r>
              <a:rPr lang="en-GB" baseline="0"/>
              <a:t> Failed campaign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'successful and failed'!$D$1</c:f>
              <c:strCache>
                <c:ptCount val="1"/>
                <c:pt idx="0">
                  <c:v>outcome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'successful and failed'!$D$2:$D$566</c:f>
              <c:numCache>
                <c:formatCode>General</c:formatCode>
                <c:ptCount val="5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95-9944-B5B3-EA94A50FF807}"/>
            </c:ext>
          </c:extLst>
        </c:ser>
        <c:ser>
          <c:idx val="1"/>
          <c:order val="1"/>
          <c:tx>
            <c:strRef>
              <c:f>'successful and failed'!$E$1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'successful and failed'!$E$2:$E$566</c:f>
              <c:numCache>
                <c:formatCode>General</c:formatCode>
                <c:ptCount val="565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95-9944-B5B3-EA94A50FF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862288"/>
        <c:axId val="2037764576"/>
      </c:scatterChart>
      <c:valAx>
        <c:axId val="203786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764576"/>
        <c:crosses val="autoZero"/>
        <c:crossBetween val="midCat"/>
      </c:valAx>
      <c:valAx>
        <c:axId val="203776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86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plot for Failed campaign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for Failed campaign</a:t>
          </a:r>
        </a:p>
      </cx:txPr>
    </cx:title>
    <cx:plotArea>
      <cx:plotAreaRegion>
        <cx:series layoutId="boxWhisker" uniqueId="{9C8BF4F4-EB06-514E-976C-EBB1A8DBF6BA}">
          <cx:tx>
            <cx:txData>
              <cx:f>_xlchart.v1.0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plot for Successful campaign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for Successful campaign</a:t>
          </a:r>
        </a:p>
      </cx:txPr>
    </cx:title>
    <cx:plotArea>
      <cx:plotAreaRegion>
        <cx:series layoutId="boxWhisker" uniqueId="{6737A0B9-E0D4-B042-8DD5-54BAB2F0A2E4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1485900</xdr:colOff>
      <xdr:row>4</xdr:row>
      <xdr:rowOff>139700</xdr:rowOff>
    </xdr:from>
    <xdr:to>
      <xdr:col>15</xdr:col>
      <xdr:colOff>139700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F46AD1-DEB3-9758-8357-0CB05E0F7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11</xdr:row>
      <xdr:rowOff>76200</xdr:rowOff>
    </xdr:from>
    <xdr:to>
      <xdr:col>15</xdr:col>
      <xdr:colOff>800100</xdr:colOff>
      <xdr:row>35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FF9241-71A8-7F72-76D7-F8F3E3B58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1</xdr:row>
      <xdr:rowOff>50800</xdr:rowOff>
    </xdr:from>
    <xdr:to>
      <xdr:col>13</xdr:col>
      <xdr:colOff>317500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FB915-047F-AA03-12CC-1AF21B318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432955</xdr:colOff>
      <xdr:row>15</xdr:row>
      <xdr:rowOff>57728</xdr:rowOff>
    </xdr:from>
    <xdr:to>
      <xdr:col>7</xdr:col>
      <xdr:colOff>482023</xdr:colOff>
      <xdr:row>35</xdr:row>
      <xdr:rowOff>101023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7A57A1-C591-BE4D-AC5B-7D5914EAC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393700</xdr:colOff>
      <xdr:row>11</xdr:row>
      <xdr:rowOff>6350</xdr:rowOff>
    </xdr:from>
    <xdr:to>
      <xdr:col>18</xdr:col>
      <xdr:colOff>736600</xdr:colOff>
      <xdr:row>26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0913C1-A2CE-D351-C471-1EEC62F56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457200</xdr:colOff>
      <xdr:row>29</xdr:row>
      <xdr:rowOff>158750</xdr:rowOff>
    </xdr:from>
    <xdr:to>
      <xdr:col>18</xdr:col>
      <xdr:colOff>723900</xdr:colOff>
      <xdr:row>44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5822BBC-36F4-668D-D111-A204CCDA6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584200</xdr:colOff>
      <xdr:row>29</xdr:row>
      <xdr:rowOff>184150</xdr:rowOff>
    </xdr:from>
    <xdr:to>
      <xdr:col>10</xdr:col>
      <xdr:colOff>1066800</xdr:colOff>
      <xdr:row>46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F543C01-829C-A7E7-E353-B9924868F1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53300" y="6140450"/>
              <a:ext cx="5651500" cy="3295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622300</xdr:colOff>
      <xdr:row>10</xdr:row>
      <xdr:rowOff>107950</xdr:rowOff>
    </xdr:from>
    <xdr:to>
      <xdr:col>10</xdr:col>
      <xdr:colOff>1016000</xdr:colOff>
      <xdr:row>25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30036BB-E4F3-E5C9-B202-14C50C0EB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1400" y="2203450"/>
              <a:ext cx="5562600" cy="3079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ma Selvaraj" refreshedDate="45367.939767129632" createdVersion="8" refreshedVersion="8" minRefreshableVersion="3" recordCount="1000" xr:uid="{F03E263B-B495-BC40-ACE1-215BE900BC5C}">
  <cacheSource type="worksheet">
    <worksheetSource ref="G1:T1001" sheet="Crowdfunding"/>
  </cacheSource>
  <cacheFields count="12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NonDate="0" containsString="0" containsBlank="1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ma Selvaraj" refreshedDate="45368.77534699074" createdVersion="8" refreshedVersion="8" minRefreshableVersion="3" recordCount="1001" xr:uid="{903A2DA4-BB22-EC45-BA37-5CD7547C5F9F}">
  <cacheSource type="worksheet">
    <worksheetSource ref="A1:T1048576" sheet="Crowdfunding"/>
  </cacheSource>
  <cacheFields count="26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age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NonDate="0" containsString="0" containsBlank="1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5"/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2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9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9/1/2010"/>
          <s v="Qtr1"/>
          <s v="Qtr2"/>
          <s v="Qtr3"/>
          <s v="Qtr4"/>
          <s v="&gt;10/2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9/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0/2/2020"/>
        </groupItems>
      </fieldGroup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9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9/1/2010"/>
          <s v="Qtr1"/>
          <s v="Qtr2"/>
          <s v="Qtr3"/>
          <s v="Qtr4"/>
          <s v="&gt;27/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9/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1/2020"/>
        </groupItems>
      </fieldGroup>
    </cacheField>
  </cacheFields>
  <extLst>
    <ext xmlns:x14="http://schemas.microsoft.com/office/spreadsheetml/2009/9/main" uri="{725AE2AE-9491-48be-B2B4-4EB974FC3084}">
      <x14:pivotCacheDefinition pivotCacheId="196435097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m/>
    <x v="0"/>
    <s v="CAD"/>
    <x v="0"/>
    <x v="0"/>
    <b v="0"/>
    <b v="0"/>
    <s v="food/food trucks"/>
    <x v="0"/>
    <x v="0"/>
  </r>
  <r>
    <x v="1"/>
    <n v="158"/>
    <m/>
    <x v="1"/>
    <s v="USD"/>
    <x v="1"/>
    <x v="1"/>
    <b v="0"/>
    <b v="1"/>
    <s v="music/rock"/>
    <x v="1"/>
    <x v="1"/>
  </r>
  <r>
    <x v="1"/>
    <n v="1425"/>
    <m/>
    <x v="2"/>
    <s v="AUD"/>
    <x v="2"/>
    <x v="2"/>
    <b v="0"/>
    <b v="0"/>
    <s v="technology/web"/>
    <x v="2"/>
    <x v="2"/>
  </r>
  <r>
    <x v="0"/>
    <n v="24"/>
    <m/>
    <x v="1"/>
    <s v="USD"/>
    <x v="3"/>
    <x v="3"/>
    <b v="0"/>
    <b v="0"/>
    <s v="music/rock"/>
    <x v="1"/>
    <x v="1"/>
  </r>
  <r>
    <x v="0"/>
    <n v="53"/>
    <m/>
    <x v="1"/>
    <s v="USD"/>
    <x v="4"/>
    <x v="4"/>
    <b v="0"/>
    <b v="0"/>
    <s v="theater/plays"/>
    <x v="3"/>
    <x v="3"/>
  </r>
  <r>
    <x v="1"/>
    <n v="174"/>
    <m/>
    <x v="3"/>
    <s v="DKK"/>
    <x v="5"/>
    <x v="5"/>
    <b v="0"/>
    <b v="0"/>
    <s v="theater/plays"/>
    <x v="3"/>
    <x v="3"/>
  </r>
  <r>
    <x v="0"/>
    <n v="18"/>
    <m/>
    <x v="4"/>
    <s v="GBP"/>
    <x v="6"/>
    <x v="6"/>
    <b v="0"/>
    <b v="0"/>
    <s v="film &amp; video/documentary"/>
    <x v="4"/>
    <x v="4"/>
  </r>
  <r>
    <x v="1"/>
    <n v="227"/>
    <m/>
    <x v="3"/>
    <s v="DKK"/>
    <x v="7"/>
    <x v="7"/>
    <b v="0"/>
    <b v="0"/>
    <s v="theater/plays"/>
    <x v="3"/>
    <x v="3"/>
  </r>
  <r>
    <x v="2"/>
    <n v="708"/>
    <m/>
    <x v="3"/>
    <s v="DKK"/>
    <x v="8"/>
    <x v="8"/>
    <b v="0"/>
    <b v="0"/>
    <s v="theater/plays"/>
    <x v="3"/>
    <x v="3"/>
  </r>
  <r>
    <x v="0"/>
    <n v="44"/>
    <m/>
    <x v="1"/>
    <s v="USD"/>
    <x v="9"/>
    <x v="9"/>
    <b v="0"/>
    <b v="0"/>
    <s v="music/electric music"/>
    <x v="1"/>
    <x v="5"/>
  </r>
  <r>
    <x v="1"/>
    <n v="220"/>
    <m/>
    <x v="1"/>
    <s v="USD"/>
    <x v="10"/>
    <x v="10"/>
    <b v="0"/>
    <b v="0"/>
    <s v="film &amp; video/drama"/>
    <x v="4"/>
    <x v="6"/>
  </r>
  <r>
    <x v="0"/>
    <n v="27"/>
    <m/>
    <x v="1"/>
    <s v="USD"/>
    <x v="11"/>
    <x v="11"/>
    <b v="0"/>
    <b v="1"/>
    <s v="theater/plays"/>
    <x v="3"/>
    <x v="3"/>
  </r>
  <r>
    <x v="0"/>
    <n v="55"/>
    <m/>
    <x v="1"/>
    <s v="USD"/>
    <x v="12"/>
    <x v="12"/>
    <b v="0"/>
    <b v="0"/>
    <s v="film &amp; video/drama"/>
    <x v="4"/>
    <x v="6"/>
  </r>
  <r>
    <x v="1"/>
    <n v="98"/>
    <m/>
    <x v="1"/>
    <s v="USD"/>
    <x v="13"/>
    <x v="13"/>
    <b v="0"/>
    <b v="0"/>
    <s v="music/indie rock"/>
    <x v="1"/>
    <x v="7"/>
  </r>
  <r>
    <x v="0"/>
    <n v="200"/>
    <m/>
    <x v="1"/>
    <s v="USD"/>
    <x v="14"/>
    <x v="14"/>
    <b v="0"/>
    <b v="0"/>
    <s v="music/indie rock"/>
    <x v="1"/>
    <x v="7"/>
  </r>
  <r>
    <x v="0"/>
    <n v="452"/>
    <m/>
    <x v="1"/>
    <s v="USD"/>
    <x v="15"/>
    <x v="15"/>
    <b v="0"/>
    <b v="0"/>
    <s v="technology/wearables"/>
    <x v="2"/>
    <x v="8"/>
  </r>
  <r>
    <x v="1"/>
    <n v="100"/>
    <m/>
    <x v="1"/>
    <s v="USD"/>
    <x v="16"/>
    <x v="16"/>
    <b v="0"/>
    <b v="0"/>
    <s v="publishing/nonfiction"/>
    <x v="5"/>
    <x v="9"/>
  </r>
  <r>
    <x v="1"/>
    <n v="1249"/>
    <m/>
    <x v="1"/>
    <s v="USD"/>
    <x v="17"/>
    <x v="17"/>
    <b v="0"/>
    <b v="0"/>
    <s v="film &amp; video/animation"/>
    <x v="4"/>
    <x v="10"/>
  </r>
  <r>
    <x v="3"/>
    <n v="135"/>
    <m/>
    <x v="1"/>
    <s v="USD"/>
    <x v="18"/>
    <x v="18"/>
    <b v="0"/>
    <b v="0"/>
    <s v="theater/plays"/>
    <x v="3"/>
    <x v="3"/>
  </r>
  <r>
    <x v="0"/>
    <n v="674"/>
    <m/>
    <x v="1"/>
    <s v="USD"/>
    <x v="19"/>
    <x v="19"/>
    <b v="0"/>
    <b v="1"/>
    <s v="theater/plays"/>
    <x v="3"/>
    <x v="3"/>
  </r>
  <r>
    <x v="1"/>
    <n v="1396"/>
    <m/>
    <x v="1"/>
    <s v="USD"/>
    <x v="20"/>
    <x v="20"/>
    <b v="0"/>
    <b v="0"/>
    <s v="film &amp; video/drama"/>
    <x v="4"/>
    <x v="6"/>
  </r>
  <r>
    <x v="0"/>
    <n v="558"/>
    <m/>
    <x v="1"/>
    <s v="USD"/>
    <x v="21"/>
    <x v="21"/>
    <b v="0"/>
    <b v="0"/>
    <s v="theater/plays"/>
    <x v="3"/>
    <x v="3"/>
  </r>
  <r>
    <x v="1"/>
    <n v="890"/>
    <m/>
    <x v="1"/>
    <s v="USD"/>
    <x v="22"/>
    <x v="22"/>
    <b v="0"/>
    <b v="0"/>
    <s v="theater/plays"/>
    <x v="3"/>
    <x v="3"/>
  </r>
  <r>
    <x v="1"/>
    <n v="142"/>
    <m/>
    <x v="4"/>
    <s v="GBP"/>
    <x v="23"/>
    <x v="23"/>
    <b v="0"/>
    <b v="0"/>
    <s v="film &amp; video/documentary"/>
    <x v="4"/>
    <x v="4"/>
  </r>
  <r>
    <x v="1"/>
    <n v="2673"/>
    <m/>
    <x v="1"/>
    <s v="USD"/>
    <x v="24"/>
    <x v="24"/>
    <b v="0"/>
    <b v="0"/>
    <s v="technology/wearables"/>
    <x v="2"/>
    <x v="8"/>
  </r>
  <r>
    <x v="1"/>
    <n v="163"/>
    <m/>
    <x v="1"/>
    <s v="USD"/>
    <x v="25"/>
    <x v="25"/>
    <b v="0"/>
    <b v="1"/>
    <s v="games/video games"/>
    <x v="6"/>
    <x v="11"/>
  </r>
  <r>
    <x v="3"/>
    <n v="1480"/>
    <m/>
    <x v="1"/>
    <s v="USD"/>
    <x v="26"/>
    <x v="26"/>
    <b v="0"/>
    <b v="0"/>
    <s v="theater/plays"/>
    <x v="3"/>
    <x v="3"/>
  </r>
  <r>
    <x v="0"/>
    <n v="15"/>
    <m/>
    <x v="1"/>
    <s v="USD"/>
    <x v="27"/>
    <x v="27"/>
    <b v="0"/>
    <b v="0"/>
    <s v="music/rock"/>
    <x v="1"/>
    <x v="1"/>
  </r>
  <r>
    <x v="1"/>
    <n v="2220"/>
    <m/>
    <x v="1"/>
    <s v="USD"/>
    <x v="28"/>
    <x v="28"/>
    <b v="0"/>
    <b v="1"/>
    <s v="theater/plays"/>
    <x v="3"/>
    <x v="3"/>
  </r>
  <r>
    <x v="1"/>
    <n v="1606"/>
    <m/>
    <x v="5"/>
    <s v="CHF"/>
    <x v="29"/>
    <x v="29"/>
    <b v="0"/>
    <b v="0"/>
    <s v="film &amp; video/shorts"/>
    <x v="4"/>
    <x v="12"/>
  </r>
  <r>
    <x v="1"/>
    <n v="129"/>
    <m/>
    <x v="1"/>
    <s v="USD"/>
    <x v="30"/>
    <x v="30"/>
    <b v="0"/>
    <b v="0"/>
    <s v="film &amp; video/animation"/>
    <x v="4"/>
    <x v="10"/>
  </r>
  <r>
    <x v="1"/>
    <n v="226"/>
    <m/>
    <x v="4"/>
    <s v="GBP"/>
    <x v="31"/>
    <x v="31"/>
    <b v="0"/>
    <b v="0"/>
    <s v="games/video games"/>
    <x v="6"/>
    <x v="11"/>
  </r>
  <r>
    <x v="0"/>
    <n v="2307"/>
    <m/>
    <x v="6"/>
    <s v="EUR"/>
    <x v="32"/>
    <x v="32"/>
    <b v="0"/>
    <b v="0"/>
    <s v="film &amp; video/documentary"/>
    <x v="4"/>
    <x v="4"/>
  </r>
  <r>
    <x v="1"/>
    <n v="5419"/>
    <m/>
    <x v="1"/>
    <s v="USD"/>
    <x v="33"/>
    <x v="33"/>
    <b v="0"/>
    <b v="0"/>
    <s v="theater/plays"/>
    <x v="3"/>
    <x v="3"/>
  </r>
  <r>
    <x v="1"/>
    <n v="165"/>
    <m/>
    <x v="1"/>
    <s v="USD"/>
    <x v="34"/>
    <x v="34"/>
    <b v="0"/>
    <b v="0"/>
    <s v="film &amp; video/documentary"/>
    <x v="4"/>
    <x v="4"/>
  </r>
  <r>
    <x v="1"/>
    <n v="1965"/>
    <m/>
    <x v="3"/>
    <s v="DKK"/>
    <x v="35"/>
    <x v="35"/>
    <b v="0"/>
    <b v="1"/>
    <s v="film &amp; video/drama"/>
    <x v="4"/>
    <x v="6"/>
  </r>
  <r>
    <x v="1"/>
    <n v="16"/>
    <m/>
    <x v="1"/>
    <s v="USD"/>
    <x v="36"/>
    <x v="36"/>
    <b v="0"/>
    <b v="0"/>
    <s v="theater/plays"/>
    <x v="3"/>
    <x v="3"/>
  </r>
  <r>
    <x v="1"/>
    <n v="107"/>
    <m/>
    <x v="1"/>
    <s v="USD"/>
    <x v="37"/>
    <x v="37"/>
    <b v="0"/>
    <b v="1"/>
    <s v="publishing/fiction"/>
    <x v="5"/>
    <x v="13"/>
  </r>
  <r>
    <x v="1"/>
    <n v="134"/>
    <m/>
    <x v="1"/>
    <s v="USD"/>
    <x v="38"/>
    <x v="38"/>
    <b v="0"/>
    <b v="0"/>
    <s v="photography/photography books"/>
    <x v="7"/>
    <x v="14"/>
  </r>
  <r>
    <x v="0"/>
    <n v="88"/>
    <m/>
    <x v="3"/>
    <s v="DKK"/>
    <x v="39"/>
    <x v="39"/>
    <b v="0"/>
    <b v="0"/>
    <s v="theater/plays"/>
    <x v="3"/>
    <x v="3"/>
  </r>
  <r>
    <x v="1"/>
    <n v="198"/>
    <m/>
    <x v="1"/>
    <s v="USD"/>
    <x v="40"/>
    <x v="40"/>
    <b v="0"/>
    <b v="1"/>
    <s v="technology/wearables"/>
    <x v="2"/>
    <x v="8"/>
  </r>
  <r>
    <x v="1"/>
    <n v="111"/>
    <m/>
    <x v="6"/>
    <s v="EUR"/>
    <x v="41"/>
    <x v="41"/>
    <b v="0"/>
    <b v="1"/>
    <s v="music/rock"/>
    <x v="1"/>
    <x v="1"/>
  </r>
  <r>
    <x v="1"/>
    <n v="222"/>
    <m/>
    <x v="1"/>
    <s v="USD"/>
    <x v="42"/>
    <x v="42"/>
    <b v="0"/>
    <b v="0"/>
    <s v="food/food trucks"/>
    <x v="0"/>
    <x v="0"/>
  </r>
  <r>
    <x v="1"/>
    <n v="6212"/>
    <m/>
    <x v="1"/>
    <s v="USD"/>
    <x v="43"/>
    <x v="43"/>
    <b v="0"/>
    <b v="0"/>
    <s v="publishing/radio &amp; podcasts"/>
    <x v="5"/>
    <x v="15"/>
  </r>
  <r>
    <x v="1"/>
    <n v="98"/>
    <m/>
    <x v="3"/>
    <s v="DKK"/>
    <x v="44"/>
    <x v="44"/>
    <b v="0"/>
    <b v="0"/>
    <s v="publishing/fiction"/>
    <x v="5"/>
    <x v="13"/>
  </r>
  <r>
    <x v="0"/>
    <n v="48"/>
    <m/>
    <x v="1"/>
    <s v="USD"/>
    <x v="45"/>
    <x v="45"/>
    <b v="0"/>
    <b v="1"/>
    <s v="theater/plays"/>
    <x v="3"/>
    <x v="3"/>
  </r>
  <r>
    <x v="1"/>
    <n v="92"/>
    <m/>
    <x v="1"/>
    <s v="USD"/>
    <x v="46"/>
    <x v="46"/>
    <b v="0"/>
    <b v="0"/>
    <s v="music/rock"/>
    <x v="1"/>
    <x v="1"/>
  </r>
  <r>
    <x v="1"/>
    <n v="149"/>
    <m/>
    <x v="1"/>
    <s v="USD"/>
    <x v="47"/>
    <x v="47"/>
    <b v="0"/>
    <b v="0"/>
    <s v="theater/plays"/>
    <x v="3"/>
    <x v="3"/>
  </r>
  <r>
    <x v="1"/>
    <n v="2431"/>
    <m/>
    <x v="1"/>
    <s v="USD"/>
    <x v="48"/>
    <x v="48"/>
    <b v="0"/>
    <b v="0"/>
    <s v="theater/plays"/>
    <x v="3"/>
    <x v="3"/>
  </r>
  <r>
    <x v="1"/>
    <n v="303"/>
    <m/>
    <x v="1"/>
    <s v="USD"/>
    <x v="49"/>
    <x v="49"/>
    <b v="0"/>
    <b v="0"/>
    <s v="music/rock"/>
    <x v="1"/>
    <x v="1"/>
  </r>
  <r>
    <x v="0"/>
    <n v="1"/>
    <m/>
    <x v="6"/>
    <s v="EUR"/>
    <x v="50"/>
    <x v="50"/>
    <b v="0"/>
    <b v="0"/>
    <s v="music/metal"/>
    <x v="1"/>
    <x v="16"/>
  </r>
  <r>
    <x v="0"/>
    <n v="1467"/>
    <m/>
    <x v="4"/>
    <s v="GBP"/>
    <x v="51"/>
    <x v="51"/>
    <b v="0"/>
    <b v="1"/>
    <s v="technology/wearables"/>
    <x v="2"/>
    <x v="8"/>
  </r>
  <r>
    <x v="0"/>
    <n v="75"/>
    <m/>
    <x v="1"/>
    <s v="USD"/>
    <x v="52"/>
    <x v="52"/>
    <b v="0"/>
    <b v="0"/>
    <s v="theater/plays"/>
    <x v="3"/>
    <x v="3"/>
  </r>
  <r>
    <x v="1"/>
    <n v="209"/>
    <m/>
    <x v="1"/>
    <s v="USD"/>
    <x v="53"/>
    <x v="53"/>
    <b v="0"/>
    <b v="0"/>
    <s v="film &amp; video/drama"/>
    <x v="4"/>
    <x v="6"/>
  </r>
  <r>
    <x v="0"/>
    <n v="120"/>
    <m/>
    <x v="1"/>
    <s v="USD"/>
    <x v="54"/>
    <x v="54"/>
    <b v="0"/>
    <b v="0"/>
    <s v="technology/wearables"/>
    <x v="2"/>
    <x v="8"/>
  </r>
  <r>
    <x v="1"/>
    <n v="131"/>
    <m/>
    <x v="1"/>
    <s v="USD"/>
    <x v="55"/>
    <x v="55"/>
    <b v="0"/>
    <b v="0"/>
    <s v="music/jazz"/>
    <x v="1"/>
    <x v="17"/>
  </r>
  <r>
    <x v="1"/>
    <n v="164"/>
    <m/>
    <x v="1"/>
    <s v="USD"/>
    <x v="56"/>
    <x v="56"/>
    <b v="0"/>
    <b v="0"/>
    <s v="technology/wearables"/>
    <x v="2"/>
    <x v="8"/>
  </r>
  <r>
    <x v="1"/>
    <n v="201"/>
    <m/>
    <x v="1"/>
    <s v="USD"/>
    <x v="57"/>
    <x v="57"/>
    <b v="0"/>
    <b v="0"/>
    <s v="games/video games"/>
    <x v="6"/>
    <x v="11"/>
  </r>
  <r>
    <x v="1"/>
    <n v="211"/>
    <m/>
    <x v="1"/>
    <s v="USD"/>
    <x v="58"/>
    <x v="58"/>
    <b v="0"/>
    <b v="0"/>
    <s v="theater/plays"/>
    <x v="3"/>
    <x v="3"/>
  </r>
  <r>
    <x v="1"/>
    <n v="128"/>
    <m/>
    <x v="1"/>
    <s v="USD"/>
    <x v="59"/>
    <x v="59"/>
    <b v="0"/>
    <b v="1"/>
    <s v="theater/plays"/>
    <x v="3"/>
    <x v="3"/>
  </r>
  <r>
    <x v="1"/>
    <n v="1600"/>
    <m/>
    <x v="0"/>
    <s v="CAD"/>
    <x v="60"/>
    <x v="60"/>
    <b v="0"/>
    <b v="0"/>
    <s v="theater/plays"/>
    <x v="3"/>
    <x v="3"/>
  </r>
  <r>
    <x v="0"/>
    <n v="2253"/>
    <m/>
    <x v="0"/>
    <s v="CAD"/>
    <x v="61"/>
    <x v="61"/>
    <b v="0"/>
    <b v="0"/>
    <s v="theater/plays"/>
    <x v="3"/>
    <x v="3"/>
  </r>
  <r>
    <x v="1"/>
    <n v="249"/>
    <m/>
    <x v="1"/>
    <s v="USD"/>
    <x v="62"/>
    <x v="62"/>
    <b v="0"/>
    <b v="0"/>
    <s v="technology/web"/>
    <x v="2"/>
    <x v="2"/>
  </r>
  <r>
    <x v="0"/>
    <n v="5"/>
    <m/>
    <x v="1"/>
    <s v="USD"/>
    <x v="63"/>
    <x v="63"/>
    <b v="0"/>
    <b v="0"/>
    <s v="theater/plays"/>
    <x v="3"/>
    <x v="3"/>
  </r>
  <r>
    <x v="0"/>
    <n v="38"/>
    <m/>
    <x v="1"/>
    <s v="USD"/>
    <x v="64"/>
    <x v="64"/>
    <b v="0"/>
    <b v="1"/>
    <s v="technology/web"/>
    <x v="2"/>
    <x v="2"/>
  </r>
  <r>
    <x v="1"/>
    <n v="236"/>
    <m/>
    <x v="1"/>
    <s v="USD"/>
    <x v="65"/>
    <x v="65"/>
    <b v="0"/>
    <b v="0"/>
    <s v="theater/plays"/>
    <x v="3"/>
    <x v="3"/>
  </r>
  <r>
    <x v="0"/>
    <n v="12"/>
    <m/>
    <x v="1"/>
    <s v="USD"/>
    <x v="66"/>
    <x v="66"/>
    <b v="0"/>
    <b v="1"/>
    <s v="theater/plays"/>
    <x v="3"/>
    <x v="3"/>
  </r>
  <r>
    <x v="1"/>
    <n v="4065"/>
    <m/>
    <x v="4"/>
    <s v="GBP"/>
    <x v="67"/>
    <x v="67"/>
    <b v="0"/>
    <b v="1"/>
    <s v="technology/wearables"/>
    <x v="2"/>
    <x v="8"/>
  </r>
  <r>
    <x v="1"/>
    <n v="246"/>
    <m/>
    <x v="6"/>
    <s v="EUR"/>
    <x v="68"/>
    <x v="68"/>
    <b v="0"/>
    <b v="1"/>
    <s v="theater/plays"/>
    <x v="3"/>
    <x v="3"/>
  </r>
  <r>
    <x v="3"/>
    <n v="17"/>
    <m/>
    <x v="1"/>
    <s v="USD"/>
    <x v="69"/>
    <x v="69"/>
    <b v="0"/>
    <b v="0"/>
    <s v="theater/plays"/>
    <x v="3"/>
    <x v="3"/>
  </r>
  <r>
    <x v="1"/>
    <n v="2475"/>
    <m/>
    <x v="6"/>
    <s v="EUR"/>
    <x v="70"/>
    <x v="70"/>
    <b v="0"/>
    <b v="1"/>
    <s v="theater/plays"/>
    <x v="3"/>
    <x v="3"/>
  </r>
  <r>
    <x v="1"/>
    <n v="76"/>
    <m/>
    <x v="1"/>
    <s v="USD"/>
    <x v="71"/>
    <x v="49"/>
    <b v="0"/>
    <b v="0"/>
    <s v="theater/plays"/>
    <x v="3"/>
    <x v="3"/>
  </r>
  <r>
    <x v="1"/>
    <n v="54"/>
    <m/>
    <x v="1"/>
    <s v="USD"/>
    <x v="72"/>
    <x v="71"/>
    <b v="0"/>
    <b v="0"/>
    <s v="film &amp; video/animation"/>
    <x v="4"/>
    <x v="10"/>
  </r>
  <r>
    <x v="1"/>
    <n v="88"/>
    <m/>
    <x v="1"/>
    <s v="USD"/>
    <x v="73"/>
    <x v="72"/>
    <b v="0"/>
    <b v="0"/>
    <s v="music/jazz"/>
    <x v="1"/>
    <x v="17"/>
  </r>
  <r>
    <x v="1"/>
    <n v="85"/>
    <m/>
    <x v="4"/>
    <s v="GBP"/>
    <x v="74"/>
    <x v="73"/>
    <b v="0"/>
    <b v="0"/>
    <s v="music/metal"/>
    <x v="1"/>
    <x v="16"/>
  </r>
  <r>
    <x v="1"/>
    <n v="170"/>
    <m/>
    <x v="1"/>
    <s v="USD"/>
    <x v="75"/>
    <x v="74"/>
    <b v="0"/>
    <b v="0"/>
    <s v="photography/photography books"/>
    <x v="7"/>
    <x v="14"/>
  </r>
  <r>
    <x v="0"/>
    <n v="1684"/>
    <m/>
    <x v="1"/>
    <s v="USD"/>
    <x v="76"/>
    <x v="75"/>
    <b v="1"/>
    <b v="1"/>
    <s v="theater/plays"/>
    <x v="3"/>
    <x v="3"/>
  </r>
  <r>
    <x v="0"/>
    <n v="56"/>
    <m/>
    <x v="1"/>
    <s v="USD"/>
    <x v="77"/>
    <x v="76"/>
    <b v="0"/>
    <b v="1"/>
    <s v="film &amp; video/animation"/>
    <x v="4"/>
    <x v="10"/>
  </r>
  <r>
    <x v="1"/>
    <n v="330"/>
    <m/>
    <x v="1"/>
    <s v="USD"/>
    <x v="78"/>
    <x v="77"/>
    <b v="0"/>
    <b v="0"/>
    <s v="publishing/translations"/>
    <x v="5"/>
    <x v="18"/>
  </r>
  <r>
    <x v="0"/>
    <n v="838"/>
    <m/>
    <x v="1"/>
    <s v="USD"/>
    <x v="79"/>
    <x v="78"/>
    <b v="0"/>
    <b v="0"/>
    <s v="theater/plays"/>
    <x v="3"/>
    <x v="3"/>
  </r>
  <r>
    <x v="1"/>
    <n v="127"/>
    <m/>
    <x v="1"/>
    <s v="USD"/>
    <x v="80"/>
    <x v="79"/>
    <b v="0"/>
    <b v="0"/>
    <s v="games/video games"/>
    <x v="6"/>
    <x v="11"/>
  </r>
  <r>
    <x v="1"/>
    <n v="411"/>
    <m/>
    <x v="1"/>
    <s v="USD"/>
    <x v="81"/>
    <x v="80"/>
    <b v="0"/>
    <b v="0"/>
    <s v="music/rock"/>
    <x v="1"/>
    <x v="1"/>
  </r>
  <r>
    <x v="1"/>
    <n v="180"/>
    <m/>
    <x v="4"/>
    <s v="GBP"/>
    <x v="82"/>
    <x v="4"/>
    <b v="0"/>
    <b v="1"/>
    <s v="games/video games"/>
    <x v="6"/>
    <x v="11"/>
  </r>
  <r>
    <x v="0"/>
    <n v="1000"/>
    <m/>
    <x v="1"/>
    <s v="USD"/>
    <x v="83"/>
    <x v="81"/>
    <b v="0"/>
    <b v="0"/>
    <s v="music/electric music"/>
    <x v="1"/>
    <x v="5"/>
  </r>
  <r>
    <x v="1"/>
    <n v="374"/>
    <m/>
    <x v="1"/>
    <s v="USD"/>
    <x v="84"/>
    <x v="82"/>
    <b v="0"/>
    <b v="0"/>
    <s v="technology/wearables"/>
    <x v="2"/>
    <x v="8"/>
  </r>
  <r>
    <x v="1"/>
    <n v="71"/>
    <m/>
    <x v="2"/>
    <s v="AUD"/>
    <x v="85"/>
    <x v="83"/>
    <b v="0"/>
    <b v="0"/>
    <s v="music/indie rock"/>
    <x v="1"/>
    <x v="7"/>
  </r>
  <r>
    <x v="1"/>
    <n v="203"/>
    <m/>
    <x v="1"/>
    <s v="USD"/>
    <x v="86"/>
    <x v="84"/>
    <b v="1"/>
    <b v="0"/>
    <s v="theater/plays"/>
    <x v="3"/>
    <x v="3"/>
  </r>
  <r>
    <x v="0"/>
    <n v="1482"/>
    <m/>
    <x v="2"/>
    <s v="AUD"/>
    <x v="87"/>
    <x v="85"/>
    <b v="0"/>
    <b v="1"/>
    <s v="music/rock"/>
    <x v="1"/>
    <x v="1"/>
  </r>
  <r>
    <x v="1"/>
    <n v="113"/>
    <m/>
    <x v="1"/>
    <s v="USD"/>
    <x v="88"/>
    <x v="86"/>
    <b v="0"/>
    <b v="0"/>
    <s v="publishing/translations"/>
    <x v="5"/>
    <x v="18"/>
  </r>
  <r>
    <x v="1"/>
    <n v="96"/>
    <m/>
    <x v="1"/>
    <s v="USD"/>
    <x v="89"/>
    <x v="87"/>
    <b v="0"/>
    <b v="0"/>
    <s v="theater/plays"/>
    <x v="3"/>
    <x v="3"/>
  </r>
  <r>
    <x v="0"/>
    <n v="106"/>
    <m/>
    <x v="1"/>
    <s v="USD"/>
    <x v="90"/>
    <x v="88"/>
    <b v="0"/>
    <b v="1"/>
    <s v="theater/plays"/>
    <x v="3"/>
    <x v="3"/>
  </r>
  <r>
    <x v="0"/>
    <n v="679"/>
    <m/>
    <x v="6"/>
    <s v="EUR"/>
    <x v="91"/>
    <x v="89"/>
    <b v="0"/>
    <b v="0"/>
    <s v="publishing/translations"/>
    <x v="5"/>
    <x v="18"/>
  </r>
  <r>
    <x v="1"/>
    <n v="498"/>
    <m/>
    <x v="5"/>
    <s v="CHF"/>
    <x v="92"/>
    <x v="40"/>
    <b v="0"/>
    <b v="1"/>
    <s v="games/video games"/>
    <x v="6"/>
    <x v="11"/>
  </r>
  <r>
    <x v="3"/>
    <n v="610"/>
    <m/>
    <x v="1"/>
    <s v="USD"/>
    <x v="93"/>
    <x v="90"/>
    <b v="0"/>
    <b v="1"/>
    <s v="theater/plays"/>
    <x v="3"/>
    <x v="3"/>
  </r>
  <r>
    <x v="1"/>
    <n v="180"/>
    <m/>
    <x v="4"/>
    <s v="GBP"/>
    <x v="94"/>
    <x v="91"/>
    <b v="0"/>
    <b v="0"/>
    <s v="technology/web"/>
    <x v="2"/>
    <x v="2"/>
  </r>
  <r>
    <x v="1"/>
    <n v="27"/>
    <m/>
    <x v="1"/>
    <s v="USD"/>
    <x v="95"/>
    <x v="92"/>
    <b v="0"/>
    <b v="0"/>
    <s v="film &amp; video/documentary"/>
    <x v="4"/>
    <x v="4"/>
  </r>
  <r>
    <x v="1"/>
    <n v="2331"/>
    <m/>
    <x v="1"/>
    <s v="USD"/>
    <x v="96"/>
    <x v="36"/>
    <b v="0"/>
    <b v="0"/>
    <s v="theater/plays"/>
    <x v="3"/>
    <x v="3"/>
  </r>
  <r>
    <x v="1"/>
    <n v="113"/>
    <m/>
    <x v="1"/>
    <s v="USD"/>
    <x v="48"/>
    <x v="93"/>
    <b v="0"/>
    <b v="0"/>
    <s v="food/food trucks"/>
    <x v="0"/>
    <x v="0"/>
  </r>
  <r>
    <x v="0"/>
    <n v="1220"/>
    <m/>
    <x v="2"/>
    <s v="AUD"/>
    <x v="97"/>
    <x v="94"/>
    <b v="0"/>
    <b v="0"/>
    <s v="games/video games"/>
    <x v="6"/>
    <x v="11"/>
  </r>
  <r>
    <x v="1"/>
    <n v="164"/>
    <m/>
    <x v="1"/>
    <s v="USD"/>
    <x v="98"/>
    <x v="95"/>
    <b v="0"/>
    <b v="0"/>
    <s v="theater/plays"/>
    <x v="3"/>
    <x v="3"/>
  </r>
  <r>
    <x v="0"/>
    <n v="1"/>
    <m/>
    <x v="1"/>
    <s v="USD"/>
    <x v="99"/>
    <x v="96"/>
    <b v="0"/>
    <b v="0"/>
    <s v="theater/plays"/>
    <x v="3"/>
    <x v="3"/>
  </r>
  <r>
    <x v="1"/>
    <n v="164"/>
    <m/>
    <x v="1"/>
    <s v="USD"/>
    <x v="100"/>
    <x v="97"/>
    <b v="0"/>
    <b v="1"/>
    <s v="music/electric music"/>
    <x v="1"/>
    <x v="5"/>
  </r>
  <r>
    <x v="1"/>
    <n v="336"/>
    <m/>
    <x v="1"/>
    <s v="USD"/>
    <x v="101"/>
    <x v="98"/>
    <b v="0"/>
    <b v="1"/>
    <s v="technology/wearables"/>
    <x v="2"/>
    <x v="8"/>
  </r>
  <r>
    <x v="0"/>
    <n v="37"/>
    <m/>
    <x v="6"/>
    <s v="EUR"/>
    <x v="102"/>
    <x v="99"/>
    <b v="0"/>
    <b v="0"/>
    <s v="music/electric music"/>
    <x v="1"/>
    <x v="5"/>
  </r>
  <r>
    <x v="1"/>
    <n v="1917"/>
    <m/>
    <x v="1"/>
    <s v="USD"/>
    <x v="103"/>
    <x v="100"/>
    <b v="0"/>
    <b v="0"/>
    <s v="music/indie rock"/>
    <x v="1"/>
    <x v="7"/>
  </r>
  <r>
    <x v="1"/>
    <n v="95"/>
    <m/>
    <x v="1"/>
    <s v="USD"/>
    <x v="104"/>
    <x v="101"/>
    <b v="0"/>
    <b v="0"/>
    <s v="technology/web"/>
    <x v="2"/>
    <x v="2"/>
  </r>
  <r>
    <x v="1"/>
    <n v="147"/>
    <m/>
    <x v="1"/>
    <s v="USD"/>
    <x v="105"/>
    <x v="102"/>
    <b v="0"/>
    <b v="0"/>
    <s v="theater/plays"/>
    <x v="3"/>
    <x v="3"/>
  </r>
  <r>
    <x v="1"/>
    <n v="86"/>
    <m/>
    <x v="1"/>
    <s v="USD"/>
    <x v="106"/>
    <x v="103"/>
    <b v="0"/>
    <b v="1"/>
    <s v="theater/plays"/>
    <x v="3"/>
    <x v="3"/>
  </r>
  <r>
    <x v="1"/>
    <n v="83"/>
    <m/>
    <x v="1"/>
    <s v="USD"/>
    <x v="107"/>
    <x v="104"/>
    <b v="0"/>
    <b v="0"/>
    <s v="film &amp; video/documentary"/>
    <x v="4"/>
    <x v="4"/>
  </r>
  <r>
    <x v="0"/>
    <n v="60"/>
    <m/>
    <x v="1"/>
    <s v="USD"/>
    <x v="108"/>
    <x v="105"/>
    <b v="0"/>
    <b v="0"/>
    <s v="film &amp; video/television"/>
    <x v="4"/>
    <x v="19"/>
  </r>
  <r>
    <x v="0"/>
    <n v="296"/>
    <m/>
    <x v="1"/>
    <s v="USD"/>
    <x v="109"/>
    <x v="106"/>
    <b v="0"/>
    <b v="0"/>
    <s v="food/food trucks"/>
    <x v="0"/>
    <x v="0"/>
  </r>
  <r>
    <x v="1"/>
    <n v="676"/>
    <m/>
    <x v="1"/>
    <s v="USD"/>
    <x v="110"/>
    <x v="107"/>
    <b v="0"/>
    <b v="0"/>
    <s v="publishing/radio &amp; podcasts"/>
    <x v="5"/>
    <x v="15"/>
  </r>
  <r>
    <x v="1"/>
    <n v="361"/>
    <m/>
    <x v="2"/>
    <s v="AUD"/>
    <x v="111"/>
    <x v="108"/>
    <b v="0"/>
    <b v="0"/>
    <s v="technology/web"/>
    <x v="2"/>
    <x v="2"/>
  </r>
  <r>
    <x v="1"/>
    <n v="131"/>
    <m/>
    <x v="1"/>
    <s v="USD"/>
    <x v="112"/>
    <x v="109"/>
    <b v="0"/>
    <b v="0"/>
    <s v="food/food trucks"/>
    <x v="0"/>
    <x v="0"/>
  </r>
  <r>
    <x v="1"/>
    <n v="126"/>
    <m/>
    <x v="1"/>
    <s v="USD"/>
    <x v="113"/>
    <x v="110"/>
    <b v="0"/>
    <b v="1"/>
    <s v="technology/wearables"/>
    <x v="2"/>
    <x v="8"/>
  </r>
  <r>
    <x v="0"/>
    <n v="3304"/>
    <m/>
    <x v="6"/>
    <s v="EUR"/>
    <x v="114"/>
    <x v="111"/>
    <b v="0"/>
    <b v="0"/>
    <s v="publishing/fiction"/>
    <x v="5"/>
    <x v="13"/>
  </r>
  <r>
    <x v="0"/>
    <n v="73"/>
    <m/>
    <x v="1"/>
    <s v="USD"/>
    <x v="115"/>
    <x v="112"/>
    <b v="0"/>
    <b v="0"/>
    <s v="theater/plays"/>
    <x v="3"/>
    <x v="3"/>
  </r>
  <r>
    <x v="1"/>
    <n v="275"/>
    <m/>
    <x v="1"/>
    <s v="USD"/>
    <x v="116"/>
    <x v="113"/>
    <b v="0"/>
    <b v="0"/>
    <s v="film &amp; video/television"/>
    <x v="4"/>
    <x v="19"/>
  </r>
  <r>
    <x v="1"/>
    <n v="67"/>
    <m/>
    <x v="1"/>
    <s v="USD"/>
    <x v="117"/>
    <x v="114"/>
    <b v="0"/>
    <b v="0"/>
    <s v="photography/photography books"/>
    <x v="7"/>
    <x v="14"/>
  </r>
  <r>
    <x v="1"/>
    <n v="154"/>
    <m/>
    <x v="1"/>
    <s v="USD"/>
    <x v="118"/>
    <x v="115"/>
    <b v="0"/>
    <b v="1"/>
    <s v="film &amp; video/documentary"/>
    <x v="4"/>
    <x v="4"/>
  </r>
  <r>
    <x v="1"/>
    <n v="1782"/>
    <m/>
    <x v="1"/>
    <s v="USD"/>
    <x v="119"/>
    <x v="116"/>
    <b v="0"/>
    <b v="1"/>
    <s v="games/mobile games"/>
    <x v="6"/>
    <x v="20"/>
  </r>
  <r>
    <x v="1"/>
    <n v="903"/>
    <m/>
    <x v="1"/>
    <s v="USD"/>
    <x v="33"/>
    <x v="117"/>
    <b v="0"/>
    <b v="0"/>
    <s v="games/video games"/>
    <x v="6"/>
    <x v="11"/>
  </r>
  <r>
    <x v="0"/>
    <n v="3387"/>
    <m/>
    <x v="1"/>
    <s v="USD"/>
    <x v="120"/>
    <x v="95"/>
    <b v="0"/>
    <b v="0"/>
    <s v="publishing/fiction"/>
    <x v="5"/>
    <x v="13"/>
  </r>
  <r>
    <x v="0"/>
    <n v="662"/>
    <m/>
    <x v="0"/>
    <s v="CAD"/>
    <x v="121"/>
    <x v="118"/>
    <b v="1"/>
    <b v="0"/>
    <s v="theater/plays"/>
    <x v="3"/>
    <x v="3"/>
  </r>
  <r>
    <x v="1"/>
    <n v="94"/>
    <m/>
    <x v="6"/>
    <s v="EUR"/>
    <x v="122"/>
    <x v="119"/>
    <b v="0"/>
    <b v="0"/>
    <s v="photography/photography books"/>
    <x v="7"/>
    <x v="14"/>
  </r>
  <r>
    <x v="1"/>
    <n v="180"/>
    <m/>
    <x v="1"/>
    <s v="USD"/>
    <x v="123"/>
    <x v="120"/>
    <b v="0"/>
    <b v="0"/>
    <s v="theater/plays"/>
    <x v="3"/>
    <x v="3"/>
  </r>
  <r>
    <x v="0"/>
    <n v="774"/>
    <m/>
    <x v="1"/>
    <s v="USD"/>
    <x v="124"/>
    <x v="121"/>
    <b v="0"/>
    <b v="1"/>
    <s v="theater/plays"/>
    <x v="3"/>
    <x v="3"/>
  </r>
  <r>
    <x v="0"/>
    <n v="672"/>
    <m/>
    <x v="0"/>
    <s v="CAD"/>
    <x v="125"/>
    <x v="122"/>
    <b v="0"/>
    <b v="0"/>
    <s v="theater/plays"/>
    <x v="3"/>
    <x v="3"/>
  </r>
  <r>
    <x v="3"/>
    <n v="532"/>
    <m/>
    <x v="1"/>
    <s v="USD"/>
    <x v="126"/>
    <x v="123"/>
    <b v="0"/>
    <b v="0"/>
    <s v="music/rock"/>
    <x v="1"/>
    <x v="1"/>
  </r>
  <r>
    <x v="3"/>
    <n v="55"/>
    <m/>
    <x v="2"/>
    <s v="AUD"/>
    <x v="127"/>
    <x v="97"/>
    <b v="0"/>
    <b v="0"/>
    <s v="food/food trucks"/>
    <x v="0"/>
    <x v="0"/>
  </r>
  <r>
    <x v="1"/>
    <n v="533"/>
    <m/>
    <x v="3"/>
    <s v="DKK"/>
    <x v="128"/>
    <x v="124"/>
    <b v="0"/>
    <b v="0"/>
    <s v="film &amp; video/drama"/>
    <x v="4"/>
    <x v="6"/>
  </r>
  <r>
    <x v="1"/>
    <n v="2443"/>
    <m/>
    <x v="4"/>
    <s v="GBP"/>
    <x v="129"/>
    <x v="125"/>
    <b v="0"/>
    <b v="0"/>
    <s v="technology/web"/>
    <x v="2"/>
    <x v="2"/>
  </r>
  <r>
    <x v="1"/>
    <n v="89"/>
    <m/>
    <x v="1"/>
    <s v="USD"/>
    <x v="130"/>
    <x v="126"/>
    <b v="0"/>
    <b v="1"/>
    <s v="theater/plays"/>
    <x v="3"/>
    <x v="3"/>
  </r>
  <r>
    <x v="1"/>
    <n v="159"/>
    <m/>
    <x v="1"/>
    <s v="USD"/>
    <x v="131"/>
    <x v="127"/>
    <b v="0"/>
    <b v="0"/>
    <s v="music/world music"/>
    <x v="1"/>
    <x v="21"/>
  </r>
  <r>
    <x v="0"/>
    <n v="940"/>
    <m/>
    <x v="5"/>
    <s v="CHF"/>
    <x v="132"/>
    <x v="128"/>
    <b v="0"/>
    <b v="1"/>
    <s v="film &amp; video/documentary"/>
    <x v="4"/>
    <x v="4"/>
  </r>
  <r>
    <x v="0"/>
    <n v="117"/>
    <m/>
    <x v="1"/>
    <s v="USD"/>
    <x v="133"/>
    <x v="129"/>
    <b v="0"/>
    <b v="1"/>
    <s v="theater/plays"/>
    <x v="3"/>
    <x v="3"/>
  </r>
  <r>
    <x v="3"/>
    <n v="58"/>
    <m/>
    <x v="1"/>
    <s v="USD"/>
    <x v="134"/>
    <x v="130"/>
    <b v="0"/>
    <b v="1"/>
    <s v="film &amp; video/drama"/>
    <x v="4"/>
    <x v="6"/>
  </r>
  <r>
    <x v="1"/>
    <n v="50"/>
    <m/>
    <x v="1"/>
    <s v="USD"/>
    <x v="135"/>
    <x v="131"/>
    <b v="0"/>
    <b v="0"/>
    <s v="publishing/nonfiction"/>
    <x v="5"/>
    <x v="9"/>
  </r>
  <r>
    <x v="0"/>
    <n v="115"/>
    <m/>
    <x v="1"/>
    <s v="USD"/>
    <x v="136"/>
    <x v="132"/>
    <b v="0"/>
    <b v="0"/>
    <s v="games/mobile games"/>
    <x v="6"/>
    <x v="20"/>
  </r>
  <r>
    <x v="0"/>
    <n v="326"/>
    <m/>
    <x v="1"/>
    <s v="USD"/>
    <x v="137"/>
    <x v="133"/>
    <b v="0"/>
    <b v="1"/>
    <s v="technology/wearables"/>
    <x v="2"/>
    <x v="8"/>
  </r>
  <r>
    <x v="1"/>
    <n v="186"/>
    <m/>
    <x v="1"/>
    <s v="USD"/>
    <x v="138"/>
    <x v="134"/>
    <b v="0"/>
    <b v="0"/>
    <s v="film &amp; video/documentary"/>
    <x v="4"/>
    <x v="4"/>
  </r>
  <r>
    <x v="1"/>
    <n v="1071"/>
    <m/>
    <x v="1"/>
    <s v="USD"/>
    <x v="139"/>
    <x v="135"/>
    <b v="0"/>
    <b v="0"/>
    <s v="technology/web"/>
    <x v="2"/>
    <x v="2"/>
  </r>
  <r>
    <x v="1"/>
    <n v="117"/>
    <m/>
    <x v="1"/>
    <s v="USD"/>
    <x v="107"/>
    <x v="136"/>
    <b v="0"/>
    <b v="0"/>
    <s v="technology/web"/>
    <x v="2"/>
    <x v="2"/>
  </r>
  <r>
    <x v="1"/>
    <n v="70"/>
    <m/>
    <x v="1"/>
    <s v="USD"/>
    <x v="140"/>
    <x v="137"/>
    <b v="0"/>
    <b v="0"/>
    <s v="music/indie rock"/>
    <x v="1"/>
    <x v="7"/>
  </r>
  <r>
    <x v="1"/>
    <n v="135"/>
    <m/>
    <x v="1"/>
    <s v="USD"/>
    <x v="141"/>
    <x v="138"/>
    <b v="0"/>
    <b v="0"/>
    <s v="theater/plays"/>
    <x v="3"/>
    <x v="3"/>
  </r>
  <r>
    <x v="1"/>
    <n v="768"/>
    <m/>
    <x v="5"/>
    <s v="CHF"/>
    <x v="142"/>
    <x v="139"/>
    <b v="0"/>
    <b v="0"/>
    <s v="technology/wearables"/>
    <x v="2"/>
    <x v="8"/>
  </r>
  <r>
    <x v="3"/>
    <n v="51"/>
    <m/>
    <x v="1"/>
    <s v="USD"/>
    <x v="143"/>
    <x v="140"/>
    <b v="0"/>
    <b v="0"/>
    <s v="theater/plays"/>
    <x v="3"/>
    <x v="3"/>
  </r>
  <r>
    <x v="1"/>
    <n v="199"/>
    <m/>
    <x v="1"/>
    <s v="USD"/>
    <x v="144"/>
    <x v="141"/>
    <b v="0"/>
    <b v="1"/>
    <s v="theater/plays"/>
    <x v="3"/>
    <x v="3"/>
  </r>
  <r>
    <x v="1"/>
    <n v="107"/>
    <m/>
    <x v="1"/>
    <s v="USD"/>
    <x v="145"/>
    <x v="142"/>
    <b v="0"/>
    <b v="0"/>
    <s v="technology/wearables"/>
    <x v="2"/>
    <x v="8"/>
  </r>
  <r>
    <x v="1"/>
    <n v="195"/>
    <m/>
    <x v="1"/>
    <s v="USD"/>
    <x v="146"/>
    <x v="143"/>
    <b v="0"/>
    <b v="0"/>
    <s v="music/indie rock"/>
    <x v="1"/>
    <x v="7"/>
  </r>
  <r>
    <x v="0"/>
    <n v="1"/>
    <m/>
    <x v="1"/>
    <s v="USD"/>
    <x v="147"/>
    <x v="144"/>
    <b v="0"/>
    <b v="0"/>
    <s v="music/rock"/>
    <x v="1"/>
    <x v="1"/>
  </r>
  <r>
    <x v="0"/>
    <n v="1467"/>
    <m/>
    <x v="1"/>
    <s v="USD"/>
    <x v="148"/>
    <x v="145"/>
    <b v="0"/>
    <b v="0"/>
    <s v="music/electric music"/>
    <x v="1"/>
    <x v="5"/>
  </r>
  <r>
    <x v="1"/>
    <n v="3376"/>
    <m/>
    <x v="1"/>
    <s v="USD"/>
    <x v="149"/>
    <x v="146"/>
    <b v="0"/>
    <b v="0"/>
    <s v="music/indie rock"/>
    <x v="1"/>
    <x v="7"/>
  </r>
  <r>
    <x v="0"/>
    <n v="5681"/>
    <m/>
    <x v="1"/>
    <s v="USD"/>
    <x v="150"/>
    <x v="147"/>
    <b v="0"/>
    <b v="0"/>
    <s v="theater/plays"/>
    <x v="3"/>
    <x v="3"/>
  </r>
  <r>
    <x v="0"/>
    <n v="1059"/>
    <m/>
    <x v="1"/>
    <s v="USD"/>
    <x v="151"/>
    <x v="148"/>
    <b v="0"/>
    <b v="1"/>
    <s v="music/indie rock"/>
    <x v="1"/>
    <x v="7"/>
  </r>
  <r>
    <x v="0"/>
    <n v="1194"/>
    <m/>
    <x v="1"/>
    <s v="USD"/>
    <x v="152"/>
    <x v="149"/>
    <b v="0"/>
    <b v="0"/>
    <s v="theater/plays"/>
    <x v="3"/>
    <x v="3"/>
  </r>
  <r>
    <x v="3"/>
    <n v="379"/>
    <m/>
    <x v="2"/>
    <s v="AUD"/>
    <x v="153"/>
    <x v="150"/>
    <b v="0"/>
    <b v="0"/>
    <s v="music/rock"/>
    <x v="1"/>
    <x v="1"/>
  </r>
  <r>
    <x v="0"/>
    <n v="30"/>
    <m/>
    <x v="2"/>
    <s v="AUD"/>
    <x v="154"/>
    <x v="151"/>
    <b v="0"/>
    <b v="0"/>
    <s v="photography/photography books"/>
    <x v="7"/>
    <x v="14"/>
  </r>
  <r>
    <x v="1"/>
    <n v="41"/>
    <m/>
    <x v="1"/>
    <s v="USD"/>
    <x v="155"/>
    <x v="152"/>
    <b v="0"/>
    <b v="0"/>
    <s v="music/rock"/>
    <x v="1"/>
    <x v="1"/>
  </r>
  <r>
    <x v="1"/>
    <n v="1821"/>
    <m/>
    <x v="1"/>
    <s v="USD"/>
    <x v="156"/>
    <x v="153"/>
    <b v="0"/>
    <b v="1"/>
    <s v="theater/plays"/>
    <x v="3"/>
    <x v="3"/>
  </r>
  <r>
    <x v="1"/>
    <n v="164"/>
    <m/>
    <x v="1"/>
    <s v="USD"/>
    <x v="157"/>
    <x v="154"/>
    <b v="0"/>
    <b v="0"/>
    <s v="technology/wearables"/>
    <x v="2"/>
    <x v="8"/>
  </r>
  <r>
    <x v="0"/>
    <n v="75"/>
    <m/>
    <x v="1"/>
    <s v="USD"/>
    <x v="158"/>
    <x v="155"/>
    <b v="0"/>
    <b v="1"/>
    <s v="technology/web"/>
    <x v="2"/>
    <x v="2"/>
  </r>
  <r>
    <x v="1"/>
    <n v="157"/>
    <m/>
    <x v="5"/>
    <s v="CHF"/>
    <x v="159"/>
    <x v="156"/>
    <b v="0"/>
    <b v="0"/>
    <s v="music/rock"/>
    <x v="1"/>
    <x v="1"/>
  </r>
  <r>
    <x v="1"/>
    <n v="246"/>
    <m/>
    <x v="1"/>
    <s v="USD"/>
    <x v="160"/>
    <x v="157"/>
    <b v="0"/>
    <b v="1"/>
    <s v="photography/photography books"/>
    <x v="7"/>
    <x v="14"/>
  </r>
  <r>
    <x v="1"/>
    <n v="1396"/>
    <m/>
    <x v="1"/>
    <s v="USD"/>
    <x v="161"/>
    <x v="158"/>
    <b v="0"/>
    <b v="0"/>
    <s v="theater/plays"/>
    <x v="3"/>
    <x v="3"/>
  </r>
  <r>
    <x v="1"/>
    <n v="2506"/>
    <m/>
    <x v="1"/>
    <s v="USD"/>
    <x v="162"/>
    <x v="159"/>
    <b v="0"/>
    <b v="0"/>
    <s v="technology/web"/>
    <x v="2"/>
    <x v="2"/>
  </r>
  <r>
    <x v="1"/>
    <n v="244"/>
    <m/>
    <x v="1"/>
    <s v="USD"/>
    <x v="163"/>
    <x v="160"/>
    <b v="0"/>
    <b v="0"/>
    <s v="photography/photography books"/>
    <x v="7"/>
    <x v="14"/>
  </r>
  <r>
    <x v="1"/>
    <n v="146"/>
    <m/>
    <x v="2"/>
    <s v="AUD"/>
    <x v="164"/>
    <x v="161"/>
    <b v="0"/>
    <b v="0"/>
    <s v="theater/plays"/>
    <x v="3"/>
    <x v="3"/>
  </r>
  <r>
    <x v="0"/>
    <n v="955"/>
    <m/>
    <x v="3"/>
    <s v="DKK"/>
    <x v="165"/>
    <x v="162"/>
    <b v="0"/>
    <b v="1"/>
    <s v="music/indie rock"/>
    <x v="1"/>
    <x v="7"/>
  </r>
  <r>
    <x v="1"/>
    <n v="1267"/>
    <m/>
    <x v="1"/>
    <s v="USD"/>
    <x v="166"/>
    <x v="163"/>
    <b v="0"/>
    <b v="1"/>
    <s v="film &amp; video/shorts"/>
    <x v="4"/>
    <x v="12"/>
  </r>
  <r>
    <x v="0"/>
    <n v="67"/>
    <m/>
    <x v="1"/>
    <s v="USD"/>
    <x v="167"/>
    <x v="164"/>
    <b v="0"/>
    <b v="0"/>
    <s v="music/indie rock"/>
    <x v="1"/>
    <x v="7"/>
  </r>
  <r>
    <x v="0"/>
    <n v="5"/>
    <m/>
    <x v="1"/>
    <s v="USD"/>
    <x v="168"/>
    <x v="165"/>
    <b v="0"/>
    <b v="0"/>
    <s v="publishing/translations"/>
    <x v="5"/>
    <x v="18"/>
  </r>
  <r>
    <x v="0"/>
    <n v="26"/>
    <m/>
    <x v="1"/>
    <s v="USD"/>
    <x v="169"/>
    <x v="166"/>
    <b v="0"/>
    <b v="1"/>
    <s v="film &amp; video/documentary"/>
    <x v="4"/>
    <x v="4"/>
  </r>
  <r>
    <x v="1"/>
    <n v="1561"/>
    <m/>
    <x v="1"/>
    <s v="USD"/>
    <x v="170"/>
    <x v="167"/>
    <b v="0"/>
    <b v="0"/>
    <s v="theater/plays"/>
    <x v="3"/>
    <x v="3"/>
  </r>
  <r>
    <x v="1"/>
    <n v="48"/>
    <m/>
    <x v="1"/>
    <s v="USD"/>
    <x v="171"/>
    <x v="168"/>
    <b v="0"/>
    <b v="1"/>
    <s v="technology/wearables"/>
    <x v="2"/>
    <x v="8"/>
  </r>
  <r>
    <x v="0"/>
    <n v="1130"/>
    <m/>
    <x v="1"/>
    <s v="USD"/>
    <x v="172"/>
    <x v="169"/>
    <b v="0"/>
    <b v="0"/>
    <s v="theater/plays"/>
    <x v="3"/>
    <x v="3"/>
  </r>
  <r>
    <x v="0"/>
    <n v="782"/>
    <m/>
    <x v="1"/>
    <s v="USD"/>
    <x v="173"/>
    <x v="170"/>
    <b v="0"/>
    <b v="0"/>
    <s v="theater/plays"/>
    <x v="3"/>
    <x v="3"/>
  </r>
  <r>
    <x v="1"/>
    <n v="2739"/>
    <m/>
    <x v="1"/>
    <s v="USD"/>
    <x v="174"/>
    <x v="171"/>
    <b v="0"/>
    <b v="0"/>
    <s v="theater/plays"/>
    <x v="3"/>
    <x v="3"/>
  </r>
  <r>
    <x v="0"/>
    <n v="210"/>
    <m/>
    <x v="1"/>
    <s v="USD"/>
    <x v="175"/>
    <x v="172"/>
    <b v="0"/>
    <b v="0"/>
    <s v="food/food trucks"/>
    <x v="0"/>
    <x v="0"/>
  </r>
  <r>
    <x v="1"/>
    <n v="3537"/>
    <m/>
    <x v="0"/>
    <s v="CAD"/>
    <x v="176"/>
    <x v="173"/>
    <b v="0"/>
    <b v="1"/>
    <s v="theater/plays"/>
    <x v="3"/>
    <x v="3"/>
  </r>
  <r>
    <x v="1"/>
    <n v="2107"/>
    <m/>
    <x v="2"/>
    <s v="AUD"/>
    <x v="177"/>
    <x v="174"/>
    <b v="0"/>
    <b v="0"/>
    <s v="technology/wearables"/>
    <x v="2"/>
    <x v="8"/>
  </r>
  <r>
    <x v="0"/>
    <n v="136"/>
    <m/>
    <x v="1"/>
    <s v="USD"/>
    <x v="178"/>
    <x v="175"/>
    <b v="0"/>
    <b v="0"/>
    <s v="technology/web"/>
    <x v="2"/>
    <x v="2"/>
  </r>
  <r>
    <x v="1"/>
    <n v="3318"/>
    <m/>
    <x v="3"/>
    <s v="DKK"/>
    <x v="179"/>
    <x v="176"/>
    <b v="0"/>
    <b v="0"/>
    <s v="theater/plays"/>
    <x v="3"/>
    <x v="3"/>
  </r>
  <r>
    <x v="0"/>
    <n v="86"/>
    <m/>
    <x v="0"/>
    <s v="CAD"/>
    <x v="180"/>
    <x v="177"/>
    <b v="0"/>
    <b v="0"/>
    <s v="music/rock"/>
    <x v="1"/>
    <x v="1"/>
  </r>
  <r>
    <x v="1"/>
    <n v="340"/>
    <m/>
    <x v="1"/>
    <s v="USD"/>
    <x v="181"/>
    <x v="178"/>
    <b v="0"/>
    <b v="0"/>
    <s v="theater/plays"/>
    <x v="3"/>
    <x v="3"/>
  </r>
  <r>
    <x v="0"/>
    <n v="19"/>
    <m/>
    <x v="1"/>
    <s v="USD"/>
    <x v="182"/>
    <x v="179"/>
    <b v="0"/>
    <b v="0"/>
    <s v="film &amp; video/television"/>
    <x v="4"/>
    <x v="19"/>
  </r>
  <r>
    <x v="0"/>
    <n v="886"/>
    <m/>
    <x v="1"/>
    <s v="USD"/>
    <x v="183"/>
    <x v="180"/>
    <b v="0"/>
    <b v="0"/>
    <s v="theater/plays"/>
    <x v="3"/>
    <x v="3"/>
  </r>
  <r>
    <x v="1"/>
    <n v="1442"/>
    <m/>
    <x v="0"/>
    <s v="CAD"/>
    <x v="184"/>
    <x v="181"/>
    <b v="0"/>
    <b v="1"/>
    <s v="film &amp; video/shorts"/>
    <x v="4"/>
    <x v="12"/>
  </r>
  <r>
    <x v="0"/>
    <n v="35"/>
    <m/>
    <x v="6"/>
    <s v="EUR"/>
    <x v="185"/>
    <x v="182"/>
    <b v="0"/>
    <b v="0"/>
    <s v="theater/plays"/>
    <x v="3"/>
    <x v="3"/>
  </r>
  <r>
    <x v="3"/>
    <n v="441"/>
    <m/>
    <x v="1"/>
    <s v="USD"/>
    <x v="186"/>
    <x v="183"/>
    <b v="0"/>
    <b v="0"/>
    <s v="theater/plays"/>
    <x v="3"/>
    <x v="3"/>
  </r>
  <r>
    <x v="0"/>
    <n v="24"/>
    <m/>
    <x v="1"/>
    <s v="USD"/>
    <x v="187"/>
    <x v="184"/>
    <b v="0"/>
    <b v="1"/>
    <s v="theater/plays"/>
    <x v="3"/>
    <x v="3"/>
  </r>
  <r>
    <x v="0"/>
    <n v="86"/>
    <m/>
    <x v="6"/>
    <s v="EUR"/>
    <x v="188"/>
    <x v="185"/>
    <b v="0"/>
    <b v="0"/>
    <s v="theater/plays"/>
    <x v="3"/>
    <x v="3"/>
  </r>
  <r>
    <x v="0"/>
    <n v="243"/>
    <m/>
    <x v="1"/>
    <s v="USD"/>
    <x v="189"/>
    <x v="186"/>
    <b v="0"/>
    <b v="0"/>
    <s v="music/rock"/>
    <x v="1"/>
    <x v="1"/>
  </r>
  <r>
    <x v="0"/>
    <n v="65"/>
    <m/>
    <x v="1"/>
    <s v="USD"/>
    <x v="190"/>
    <x v="187"/>
    <b v="1"/>
    <b v="0"/>
    <s v="music/indie rock"/>
    <x v="1"/>
    <x v="7"/>
  </r>
  <r>
    <x v="1"/>
    <n v="126"/>
    <m/>
    <x v="1"/>
    <s v="USD"/>
    <x v="191"/>
    <x v="188"/>
    <b v="0"/>
    <b v="0"/>
    <s v="music/metal"/>
    <x v="1"/>
    <x v="16"/>
  </r>
  <r>
    <x v="1"/>
    <n v="524"/>
    <m/>
    <x v="1"/>
    <s v="USD"/>
    <x v="192"/>
    <x v="189"/>
    <b v="0"/>
    <b v="0"/>
    <s v="music/electric music"/>
    <x v="1"/>
    <x v="5"/>
  </r>
  <r>
    <x v="0"/>
    <n v="100"/>
    <m/>
    <x v="3"/>
    <s v="DKK"/>
    <x v="173"/>
    <x v="190"/>
    <b v="0"/>
    <b v="0"/>
    <s v="technology/wearables"/>
    <x v="2"/>
    <x v="8"/>
  </r>
  <r>
    <x v="1"/>
    <n v="1989"/>
    <m/>
    <x v="1"/>
    <s v="USD"/>
    <x v="193"/>
    <x v="191"/>
    <b v="0"/>
    <b v="0"/>
    <s v="film &amp; video/drama"/>
    <x v="4"/>
    <x v="6"/>
  </r>
  <r>
    <x v="0"/>
    <n v="168"/>
    <m/>
    <x v="1"/>
    <s v="USD"/>
    <x v="194"/>
    <x v="192"/>
    <b v="0"/>
    <b v="0"/>
    <s v="music/electric music"/>
    <x v="1"/>
    <x v="5"/>
  </r>
  <r>
    <x v="0"/>
    <n v="13"/>
    <m/>
    <x v="1"/>
    <s v="USD"/>
    <x v="195"/>
    <x v="193"/>
    <b v="0"/>
    <b v="0"/>
    <s v="music/rock"/>
    <x v="1"/>
    <x v="1"/>
  </r>
  <r>
    <x v="0"/>
    <n v="1"/>
    <m/>
    <x v="0"/>
    <s v="CAD"/>
    <x v="152"/>
    <x v="194"/>
    <b v="0"/>
    <b v="0"/>
    <s v="theater/plays"/>
    <x v="3"/>
    <x v="3"/>
  </r>
  <r>
    <x v="1"/>
    <n v="157"/>
    <m/>
    <x v="1"/>
    <s v="USD"/>
    <x v="196"/>
    <x v="195"/>
    <b v="0"/>
    <b v="0"/>
    <s v="technology/web"/>
    <x v="2"/>
    <x v="2"/>
  </r>
  <r>
    <x v="3"/>
    <n v="82"/>
    <m/>
    <x v="1"/>
    <s v="USD"/>
    <x v="197"/>
    <x v="196"/>
    <b v="0"/>
    <b v="0"/>
    <s v="food/food trucks"/>
    <x v="0"/>
    <x v="0"/>
  </r>
  <r>
    <x v="1"/>
    <n v="4498"/>
    <m/>
    <x v="2"/>
    <s v="AUD"/>
    <x v="198"/>
    <x v="197"/>
    <b v="0"/>
    <b v="0"/>
    <s v="theater/plays"/>
    <x v="3"/>
    <x v="3"/>
  </r>
  <r>
    <x v="0"/>
    <n v="40"/>
    <m/>
    <x v="1"/>
    <s v="USD"/>
    <x v="199"/>
    <x v="198"/>
    <b v="0"/>
    <b v="0"/>
    <s v="music/jazz"/>
    <x v="1"/>
    <x v="17"/>
  </r>
  <r>
    <x v="1"/>
    <n v="80"/>
    <m/>
    <x v="1"/>
    <s v="USD"/>
    <x v="200"/>
    <x v="199"/>
    <b v="1"/>
    <b v="0"/>
    <s v="theater/plays"/>
    <x v="3"/>
    <x v="3"/>
  </r>
  <r>
    <x v="3"/>
    <n v="57"/>
    <m/>
    <x v="1"/>
    <s v="USD"/>
    <x v="201"/>
    <x v="200"/>
    <b v="0"/>
    <b v="0"/>
    <s v="publishing/fiction"/>
    <x v="5"/>
    <x v="13"/>
  </r>
  <r>
    <x v="1"/>
    <n v="43"/>
    <m/>
    <x v="1"/>
    <s v="USD"/>
    <x v="202"/>
    <x v="201"/>
    <b v="0"/>
    <b v="1"/>
    <s v="music/rock"/>
    <x v="1"/>
    <x v="1"/>
  </r>
  <r>
    <x v="1"/>
    <n v="2053"/>
    <m/>
    <x v="1"/>
    <s v="USD"/>
    <x v="203"/>
    <x v="202"/>
    <b v="0"/>
    <b v="0"/>
    <s v="film &amp; video/documentary"/>
    <x v="4"/>
    <x v="4"/>
  </r>
  <r>
    <x v="2"/>
    <n v="808"/>
    <m/>
    <x v="2"/>
    <s v="AUD"/>
    <x v="204"/>
    <x v="203"/>
    <b v="0"/>
    <b v="0"/>
    <s v="film &amp; video/documentary"/>
    <x v="4"/>
    <x v="4"/>
  </r>
  <r>
    <x v="0"/>
    <n v="226"/>
    <m/>
    <x v="3"/>
    <s v="DKK"/>
    <x v="205"/>
    <x v="204"/>
    <b v="0"/>
    <b v="0"/>
    <s v="film &amp; video/science fiction"/>
    <x v="4"/>
    <x v="22"/>
  </r>
  <r>
    <x v="0"/>
    <n v="1625"/>
    <m/>
    <x v="1"/>
    <s v="USD"/>
    <x v="206"/>
    <x v="205"/>
    <b v="0"/>
    <b v="0"/>
    <s v="theater/plays"/>
    <x v="3"/>
    <x v="3"/>
  </r>
  <r>
    <x v="1"/>
    <n v="168"/>
    <m/>
    <x v="1"/>
    <s v="USD"/>
    <x v="207"/>
    <x v="206"/>
    <b v="0"/>
    <b v="0"/>
    <s v="theater/plays"/>
    <x v="3"/>
    <x v="3"/>
  </r>
  <r>
    <x v="1"/>
    <n v="4289"/>
    <m/>
    <x v="1"/>
    <s v="USD"/>
    <x v="208"/>
    <x v="207"/>
    <b v="0"/>
    <b v="1"/>
    <s v="music/indie rock"/>
    <x v="1"/>
    <x v="7"/>
  </r>
  <r>
    <x v="1"/>
    <n v="165"/>
    <m/>
    <x v="1"/>
    <s v="USD"/>
    <x v="209"/>
    <x v="208"/>
    <b v="0"/>
    <b v="0"/>
    <s v="music/rock"/>
    <x v="1"/>
    <x v="1"/>
  </r>
  <r>
    <x v="0"/>
    <n v="143"/>
    <m/>
    <x v="1"/>
    <s v="USD"/>
    <x v="210"/>
    <x v="209"/>
    <b v="0"/>
    <b v="0"/>
    <s v="theater/plays"/>
    <x v="3"/>
    <x v="3"/>
  </r>
  <r>
    <x v="1"/>
    <n v="1815"/>
    <m/>
    <x v="1"/>
    <s v="USD"/>
    <x v="211"/>
    <x v="210"/>
    <b v="0"/>
    <b v="0"/>
    <s v="theater/plays"/>
    <x v="3"/>
    <x v="3"/>
  </r>
  <r>
    <x v="0"/>
    <n v="934"/>
    <m/>
    <x v="1"/>
    <s v="USD"/>
    <x v="212"/>
    <x v="211"/>
    <b v="0"/>
    <b v="0"/>
    <s v="film &amp; video/science fiction"/>
    <x v="4"/>
    <x v="22"/>
  </r>
  <r>
    <x v="1"/>
    <n v="397"/>
    <m/>
    <x v="4"/>
    <s v="GBP"/>
    <x v="213"/>
    <x v="212"/>
    <b v="0"/>
    <b v="1"/>
    <s v="film &amp; video/shorts"/>
    <x v="4"/>
    <x v="12"/>
  </r>
  <r>
    <x v="1"/>
    <n v="1539"/>
    <m/>
    <x v="1"/>
    <s v="USD"/>
    <x v="214"/>
    <x v="213"/>
    <b v="0"/>
    <b v="0"/>
    <s v="film &amp; video/animation"/>
    <x v="4"/>
    <x v="10"/>
  </r>
  <r>
    <x v="0"/>
    <n v="17"/>
    <m/>
    <x v="1"/>
    <s v="USD"/>
    <x v="215"/>
    <x v="214"/>
    <b v="1"/>
    <b v="0"/>
    <s v="theater/plays"/>
    <x v="3"/>
    <x v="3"/>
  </r>
  <r>
    <x v="0"/>
    <n v="2179"/>
    <m/>
    <x v="1"/>
    <s v="USD"/>
    <x v="216"/>
    <x v="215"/>
    <b v="1"/>
    <b v="0"/>
    <s v="food/food trucks"/>
    <x v="0"/>
    <x v="0"/>
  </r>
  <r>
    <x v="1"/>
    <n v="138"/>
    <m/>
    <x v="1"/>
    <s v="USD"/>
    <x v="217"/>
    <x v="216"/>
    <b v="0"/>
    <b v="0"/>
    <s v="photography/photography books"/>
    <x v="7"/>
    <x v="14"/>
  </r>
  <r>
    <x v="0"/>
    <n v="931"/>
    <m/>
    <x v="1"/>
    <s v="USD"/>
    <x v="218"/>
    <x v="217"/>
    <b v="0"/>
    <b v="0"/>
    <s v="theater/plays"/>
    <x v="3"/>
    <x v="3"/>
  </r>
  <r>
    <x v="1"/>
    <n v="3594"/>
    <m/>
    <x v="1"/>
    <s v="USD"/>
    <x v="219"/>
    <x v="218"/>
    <b v="0"/>
    <b v="0"/>
    <s v="film &amp; video/science fiction"/>
    <x v="4"/>
    <x v="22"/>
  </r>
  <r>
    <x v="1"/>
    <n v="5880"/>
    <m/>
    <x v="1"/>
    <s v="USD"/>
    <x v="220"/>
    <x v="219"/>
    <b v="1"/>
    <b v="0"/>
    <s v="music/rock"/>
    <x v="1"/>
    <x v="1"/>
  </r>
  <r>
    <x v="1"/>
    <n v="112"/>
    <m/>
    <x v="1"/>
    <s v="USD"/>
    <x v="221"/>
    <x v="122"/>
    <b v="0"/>
    <b v="0"/>
    <s v="photography/photography books"/>
    <x v="7"/>
    <x v="14"/>
  </r>
  <r>
    <x v="1"/>
    <n v="943"/>
    <m/>
    <x v="1"/>
    <s v="USD"/>
    <x v="222"/>
    <x v="220"/>
    <b v="0"/>
    <b v="0"/>
    <s v="games/mobile games"/>
    <x v="6"/>
    <x v="20"/>
  </r>
  <r>
    <x v="1"/>
    <n v="2468"/>
    <m/>
    <x v="1"/>
    <s v="USD"/>
    <x v="172"/>
    <x v="221"/>
    <b v="0"/>
    <b v="0"/>
    <s v="film &amp; video/animation"/>
    <x v="4"/>
    <x v="10"/>
  </r>
  <r>
    <x v="1"/>
    <n v="2551"/>
    <m/>
    <x v="1"/>
    <s v="USD"/>
    <x v="223"/>
    <x v="222"/>
    <b v="0"/>
    <b v="1"/>
    <s v="games/mobile games"/>
    <x v="6"/>
    <x v="20"/>
  </r>
  <r>
    <x v="1"/>
    <n v="101"/>
    <m/>
    <x v="1"/>
    <s v="USD"/>
    <x v="224"/>
    <x v="223"/>
    <b v="0"/>
    <b v="0"/>
    <s v="games/video games"/>
    <x v="6"/>
    <x v="11"/>
  </r>
  <r>
    <x v="3"/>
    <n v="67"/>
    <m/>
    <x v="1"/>
    <s v="USD"/>
    <x v="225"/>
    <x v="224"/>
    <b v="0"/>
    <b v="0"/>
    <s v="theater/plays"/>
    <x v="3"/>
    <x v="3"/>
  </r>
  <r>
    <x v="1"/>
    <n v="92"/>
    <m/>
    <x v="1"/>
    <s v="USD"/>
    <x v="226"/>
    <x v="225"/>
    <b v="0"/>
    <b v="0"/>
    <s v="theater/plays"/>
    <x v="3"/>
    <x v="3"/>
  </r>
  <r>
    <x v="1"/>
    <n v="62"/>
    <m/>
    <x v="1"/>
    <s v="USD"/>
    <x v="227"/>
    <x v="226"/>
    <b v="0"/>
    <b v="0"/>
    <s v="film &amp; video/animation"/>
    <x v="4"/>
    <x v="10"/>
  </r>
  <r>
    <x v="1"/>
    <n v="149"/>
    <m/>
    <x v="6"/>
    <s v="EUR"/>
    <x v="228"/>
    <x v="227"/>
    <b v="0"/>
    <b v="1"/>
    <s v="games/video games"/>
    <x v="6"/>
    <x v="11"/>
  </r>
  <r>
    <x v="0"/>
    <n v="92"/>
    <m/>
    <x v="1"/>
    <s v="USD"/>
    <x v="229"/>
    <x v="228"/>
    <b v="0"/>
    <b v="0"/>
    <s v="film &amp; video/animation"/>
    <x v="4"/>
    <x v="10"/>
  </r>
  <r>
    <x v="0"/>
    <n v="57"/>
    <m/>
    <x v="2"/>
    <s v="AUD"/>
    <x v="230"/>
    <x v="229"/>
    <b v="0"/>
    <b v="1"/>
    <s v="music/rock"/>
    <x v="1"/>
    <x v="1"/>
  </r>
  <r>
    <x v="1"/>
    <n v="329"/>
    <m/>
    <x v="1"/>
    <s v="USD"/>
    <x v="231"/>
    <x v="230"/>
    <b v="0"/>
    <b v="0"/>
    <s v="film &amp; video/animation"/>
    <x v="4"/>
    <x v="10"/>
  </r>
  <r>
    <x v="1"/>
    <n v="97"/>
    <m/>
    <x v="3"/>
    <s v="DKK"/>
    <x v="232"/>
    <x v="231"/>
    <b v="0"/>
    <b v="1"/>
    <s v="theater/plays"/>
    <x v="3"/>
    <x v="3"/>
  </r>
  <r>
    <x v="0"/>
    <n v="41"/>
    <m/>
    <x v="1"/>
    <s v="USD"/>
    <x v="233"/>
    <x v="232"/>
    <b v="0"/>
    <b v="0"/>
    <s v="technology/wearables"/>
    <x v="2"/>
    <x v="8"/>
  </r>
  <r>
    <x v="1"/>
    <n v="1784"/>
    <m/>
    <x v="1"/>
    <s v="USD"/>
    <x v="194"/>
    <x v="233"/>
    <b v="0"/>
    <b v="0"/>
    <s v="theater/plays"/>
    <x v="3"/>
    <x v="3"/>
  </r>
  <r>
    <x v="1"/>
    <n v="1684"/>
    <m/>
    <x v="2"/>
    <s v="AUD"/>
    <x v="234"/>
    <x v="234"/>
    <b v="0"/>
    <b v="1"/>
    <s v="publishing/nonfiction"/>
    <x v="5"/>
    <x v="9"/>
  </r>
  <r>
    <x v="1"/>
    <n v="250"/>
    <m/>
    <x v="1"/>
    <s v="USD"/>
    <x v="235"/>
    <x v="235"/>
    <b v="0"/>
    <b v="1"/>
    <s v="music/rock"/>
    <x v="1"/>
    <x v="1"/>
  </r>
  <r>
    <x v="1"/>
    <n v="238"/>
    <m/>
    <x v="1"/>
    <s v="USD"/>
    <x v="236"/>
    <x v="236"/>
    <b v="0"/>
    <b v="0"/>
    <s v="theater/plays"/>
    <x v="3"/>
    <x v="3"/>
  </r>
  <r>
    <x v="1"/>
    <n v="53"/>
    <m/>
    <x v="1"/>
    <s v="USD"/>
    <x v="237"/>
    <x v="237"/>
    <b v="0"/>
    <b v="0"/>
    <s v="theater/plays"/>
    <x v="3"/>
    <x v="3"/>
  </r>
  <r>
    <x v="1"/>
    <n v="214"/>
    <m/>
    <x v="1"/>
    <s v="USD"/>
    <x v="238"/>
    <x v="238"/>
    <b v="0"/>
    <b v="0"/>
    <s v="theater/plays"/>
    <x v="3"/>
    <x v="3"/>
  </r>
  <r>
    <x v="1"/>
    <n v="222"/>
    <m/>
    <x v="1"/>
    <s v="USD"/>
    <x v="239"/>
    <x v="239"/>
    <b v="0"/>
    <b v="0"/>
    <s v="technology/web"/>
    <x v="2"/>
    <x v="2"/>
  </r>
  <r>
    <x v="1"/>
    <n v="1884"/>
    <m/>
    <x v="1"/>
    <s v="USD"/>
    <x v="240"/>
    <x v="240"/>
    <b v="0"/>
    <b v="1"/>
    <s v="publishing/fiction"/>
    <x v="5"/>
    <x v="13"/>
  </r>
  <r>
    <x v="1"/>
    <n v="218"/>
    <m/>
    <x v="2"/>
    <s v="AUD"/>
    <x v="241"/>
    <x v="241"/>
    <b v="0"/>
    <b v="0"/>
    <s v="games/mobile games"/>
    <x v="6"/>
    <x v="20"/>
  </r>
  <r>
    <x v="1"/>
    <n v="6465"/>
    <m/>
    <x v="1"/>
    <s v="USD"/>
    <x v="242"/>
    <x v="242"/>
    <b v="0"/>
    <b v="0"/>
    <s v="publishing/translations"/>
    <x v="5"/>
    <x v="18"/>
  </r>
  <r>
    <x v="0"/>
    <n v="1"/>
    <m/>
    <x v="1"/>
    <s v="USD"/>
    <x v="67"/>
    <x v="243"/>
    <b v="0"/>
    <b v="0"/>
    <s v="music/rock"/>
    <x v="1"/>
    <x v="1"/>
  </r>
  <r>
    <x v="0"/>
    <n v="101"/>
    <m/>
    <x v="1"/>
    <s v="USD"/>
    <x v="243"/>
    <x v="244"/>
    <b v="0"/>
    <b v="0"/>
    <s v="theater/plays"/>
    <x v="3"/>
    <x v="3"/>
  </r>
  <r>
    <x v="1"/>
    <n v="59"/>
    <m/>
    <x v="1"/>
    <s v="USD"/>
    <x v="244"/>
    <x v="245"/>
    <b v="0"/>
    <b v="0"/>
    <s v="theater/plays"/>
    <x v="3"/>
    <x v="3"/>
  </r>
  <r>
    <x v="0"/>
    <n v="1335"/>
    <m/>
    <x v="0"/>
    <s v="CAD"/>
    <x v="245"/>
    <x v="246"/>
    <b v="0"/>
    <b v="0"/>
    <s v="film &amp; video/drama"/>
    <x v="4"/>
    <x v="6"/>
  </r>
  <r>
    <x v="1"/>
    <n v="88"/>
    <m/>
    <x v="1"/>
    <s v="USD"/>
    <x v="246"/>
    <x v="247"/>
    <b v="0"/>
    <b v="0"/>
    <s v="publishing/nonfiction"/>
    <x v="5"/>
    <x v="9"/>
  </r>
  <r>
    <x v="1"/>
    <n v="1697"/>
    <m/>
    <x v="1"/>
    <s v="USD"/>
    <x v="247"/>
    <x v="248"/>
    <b v="0"/>
    <b v="1"/>
    <s v="music/rock"/>
    <x v="1"/>
    <x v="1"/>
  </r>
  <r>
    <x v="0"/>
    <n v="15"/>
    <m/>
    <x v="4"/>
    <s v="GBP"/>
    <x v="248"/>
    <x v="249"/>
    <b v="0"/>
    <b v="0"/>
    <s v="music/rock"/>
    <x v="1"/>
    <x v="1"/>
  </r>
  <r>
    <x v="1"/>
    <n v="92"/>
    <m/>
    <x v="1"/>
    <s v="USD"/>
    <x v="249"/>
    <x v="250"/>
    <b v="0"/>
    <b v="0"/>
    <s v="theater/plays"/>
    <x v="3"/>
    <x v="3"/>
  </r>
  <r>
    <x v="1"/>
    <n v="186"/>
    <m/>
    <x v="1"/>
    <s v="USD"/>
    <x v="250"/>
    <x v="251"/>
    <b v="0"/>
    <b v="1"/>
    <s v="theater/plays"/>
    <x v="3"/>
    <x v="3"/>
  </r>
  <r>
    <x v="1"/>
    <n v="138"/>
    <m/>
    <x v="1"/>
    <s v="USD"/>
    <x v="251"/>
    <x v="252"/>
    <b v="1"/>
    <b v="0"/>
    <s v="photography/photography books"/>
    <x v="7"/>
    <x v="14"/>
  </r>
  <r>
    <x v="1"/>
    <n v="261"/>
    <m/>
    <x v="1"/>
    <s v="USD"/>
    <x v="136"/>
    <x v="253"/>
    <b v="0"/>
    <b v="0"/>
    <s v="music/rock"/>
    <x v="1"/>
    <x v="1"/>
  </r>
  <r>
    <x v="0"/>
    <n v="454"/>
    <m/>
    <x v="1"/>
    <s v="USD"/>
    <x v="252"/>
    <x v="254"/>
    <b v="0"/>
    <b v="1"/>
    <s v="music/rock"/>
    <x v="1"/>
    <x v="1"/>
  </r>
  <r>
    <x v="1"/>
    <n v="107"/>
    <m/>
    <x v="1"/>
    <s v="USD"/>
    <x v="253"/>
    <x v="255"/>
    <b v="0"/>
    <b v="1"/>
    <s v="music/indie rock"/>
    <x v="1"/>
    <x v="7"/>
  </r>
  <r>
    <x v="1"/>
    <n v="199"/>
    <m/>
    <x v="1"/>
    <s v="USD"/>
    <x v="254"/>
    <x v="256"/>
    <b v="0"/>
    <b v="0"/>
    <s v="photography/photography books"/>
    <x v="7"/>
    <x v="14"/>
  </r>
  <r>
    <x v="1"/>
    <n v="5512"/>
    <m/>
    <x v="1"/>
    <s v="USD"/>
    <x v="255"/>
    <x v="257"/>
    <b v="0"/>
    <b v="0"/>
    <s v="theater/plays"/>
    <x v="3"/>
    <x v="3"/>
  </r>
  <r>
    <x v="1"/>
    <n v="86"/>
    <m/>
    <x v="1"/>
    <s v="USD"/>
    <x v="256"/>
    <x v="258"/>
    <b v="0"/>
    <b v="0"/>
    <s v="theater/plays"/>
    <x v="3"/>
    <x v="3"/>
  </r>
  <r>
    <x v="0"/>
    <n v="3182"/>
    <m/>
    <x v="6"/>
    <s v="EUR"/>
    <x v="257"/>
    <x v="259"/>
    <b v="0"/>
    <b v="1"/>
    <s v="music/jazz"/>
    <x v="1"/>
    <x v="17"/>
  </r>
  <r>
    <x v="1"/>
    <n v="2768"/>
    <m/>
    <x v="2"/>
    <s v="AUD"/>
    <x v="258"/>
    <x v="260"/>
    <b v="0"/>
    <b v="0"/>
    <s v="theater/plays"/>
    <x v="3"/>
    <x v="3"/>
  </r>
  <r>
    <x v="1"/>
    <n v="48"/>
    <m/>
    <x v="1"/>
    <s v="USD"/>
    <x v="259"/>
    <x v="261"/>
    <b v="0"/>
    <b v="0"/>
    <s v="film &amp; video/documentary"/>
    <x v="4"/>
    <x v="4"/>
  </r>
  <r>
    <x v="1"/>
    <n v="87"/>
    <m/>
    <x v="1"/>
    <s v="USD"/>
    <x v="260"/>
    <x v="262"/>
    <b v="0"/>
    <b v="0"/>
    <s v="film &amp; video/television"/>
    <x v="4"/>
    <x v="19"/>
  </r>
  <r>
    <x v="3"/>
    <n v="1890"/>
    <m/>
    <x v="1"/>
    <s v="USD"/>
    <x v="261"/>
    <x v="263"/>
    <b v="0"/>
    <b v="0"/>
    <s v="games/video games"/>
    <x v="6"/>
    <x v="11"/>
  </r>
  <r>
    <x v="2"/>
    <n v="61"/>
    <m/>
    <x v="1"/>
    <s v="USD"/>
    <x v="262"/>
    <x v="264"/>
    <b v="0"/>
    <b v="0"/>
    <s v="photography/photography books"/>
    <x v="7"/>
    <x v="14"/>
  </r>
  <r>
    <x v="1"/>
    <n v="1894"/>
    <m/>
    <x v="1"/>
    <s v="USD"/>
    <x v="263"/>
    <x v="265"/>
    <b v="0"/>
    <b v="1"/>
    <s v="theater/plays"/>
    <x v="3"/>
    <x v="3"/>
  </r>
  <r>
    <x v="1"/>
    <n v="282"/>
    <m/>
    <x v="0"/>
    <s v="CAD"/>
    <x v="264"/>
    <x v="266"/>
    <b v="0"/>
    <b v="0"/>
    <s v="theater/plays"/>
    <x v="3"/>
    <x v="3"/>
  </r>
  <r>
    <x v="0"/>
    <n v="15"/>
    <m/>
    <x v="1"/>
    <s v="USD"/>
    <x v="265"/>
    <x v="267"/>
    <b v="0"/>
    <b v="0"/>
    <s v="theater/plays"/>
    <x v="3"/>
    <x v="3"/>
  </r>
  <r>
    <x v="1"/>
    <n v="116"/>
    <m/>
    <x v="1"/>
    <s v="USD"/>
    <x v="266"/>
    <x v="153"/>
    <b v="0"/>
    <b v="0"/>
    <s v="publishing/translations"/>
    <x v="5"/>
    <x v="18"/>
  </r>
  <r>
    <x v="0"/>
    <n v="133"/>
    <m/>
    <x v="1"/>
    <s v="USD"/>
    <x v="267"/>
    <x v="268"/>
    <b v="0"/>
    <b v="1"/>
    <s v="games/video games"/>
    <x v="6"/>
    <x v="11"/>
  </r>
  <r>
    <x v="1"/>
    <n v="83"/>
    <m/>
    <x v="1"/>
    <s v="USD"/>
    <x v="268"/>
    <x v="269"/>
    <b v="0"/>
    <b v="0"/>
    <s v="theater/plays"/>
    <x v="3"/>
    <x v="3"/>
  </r>
  <r>
    <x v="1"/>
    <n v="91"/>
    <m/>
    <x v="1"/>
    <s v="USD"/>
    <x v="269"/>
    <x v="270"/>
    <b v="0"/>
    <b v="0"/>
    <s v="technology/web"/>
    <x v="2"/>
    <x v="2"/>
  </r>
  <r>
    <x v="1"/>
    <n v="546"/>
    <m/>
    <x v="1"/>
    <s v="USD"/>
    <x v="270"/>
    <x v="271"/>
    <b v="0"/>
    <b v="0"/>
    <s v="theater/plays"/>
    <x v="3"/>
    <x v="3"/>
  </r>
  <r>
    <x v="1"/>
    <n v="393"/>
    <m/>
    <x v="1"/>
    <s v="USD"/>
    <x v="271"/>
    <x v="272"/>
    <b v="0"/>
    <b v="0"/>
    <s v="film &amp; video/animation"/>
    <x v="4"/>
    <x v="10"/>
  </r>
  <r>
    <x v="0"/>
    <n v="2062"/>
    <m/>
    <x v="1"/>
    <s v="USD"/>
    <x v="272"/>
    <x v="273"/>
    <b v="0"/>
    <b v="1"/>
    <s v="theater/plays"/>
    <x v="3"/>
    <x v="3"/>
  </r>
  <r>
    <x v="1"/>
    <n v="133"/>
    <m/>
    <x v="1"/>
    <s v="USD"/>
    <x v="73"/>
    <x v="274"/>
    <b v="0"/>
    <b v="1"/>
    <s v="film &amp; video/television"/>
    <x v="4"/>
    <x v="19"/>
  </r>
  <r>
    <x v="0"/>
    <n v="29"/>
    <m/>
    <x v="3"/>
    <s v="DKK"/>
    <x v="273"/>
    <x v="148"/>
    <b v="0"/>
    <b v="0"/>
    <s v="music/rock"/>
    <x v="1"/>
    <x v="1"/>
  </r>
  <r>
    <x v="0"/>
    <n v="132"/>
    <m/>
    <x v="1"/>
    <s v="USD"/>
    <x v="274"/>
    <x v="275"/>
    <b v="0"/>
    <b v="0"/>
    <s v="technology/web"/>
    <x v="2"/>
    <x v="2"/>
  </r>
  <r>
    <x v="1"/>
    <n v="254"/>
    <m/>
    <x v="1"/>
    <s v="USD"/>
    <x v="275"/>
    <x v="276"/>
    <b v="0"/>
    <b v="0"/>
    <s v="theater/plays"/>
    <x v="3"/>
    <x v="3"/>
  </r>
  <r>
    <x v="3"/>
    <n v="184"/>
    <m/>
    <x v="1"/>
    <s v="USD"/>
    <x v="276"/>
    <x v="72"/>
    <b v="0"/>
    <b v="0"/>
    <s v="theater/plays"/>
    <x v="3"/>
    <x v="3"/>
  </r>
  <r>
    <x v="1"/>
    <n v="176"/>
    <m/>
    <x v="1"/>
    <s v="USD"/>
    <x v="277"/>
    <x v="277"/>
    <b v="0"/>
    <b v="0"/>
    <s v="music/electric music"/>
    <x v="1"/>
    <x v="5"/>
  </r>
  <r>
    <x v="0"/>
    <n v="137"/>
    <m/>
    <x v="3"/>
    <s v="DKK"/>
    <x v="278"/>
    <x v="278"/>
    <b v="0"/>
    <b v="1"/>
    <s v="music/metal"/>
    <x v="1"/>
    <x v="16"/>
  </r>
  <r>
    <x v="1"/>
    <n v="337"/>
    <m/>
    <x v="0"/>
    <s v="CAD"/>
    <x v="279"/>
    <x v="71"/>
    <b v="0"/>
    <b v="0"/>
    <s v="theater/plays"/>
    <x v="3"/>
    <x v="3"/>
  </r>
  <r>
    <x v="0"/>
    <n v="908"/>
    <m/>
    <x v="1"/>
    <s v="USD"/>
    <x v="280"/>
    <x v="279"/>
    <b v="0"/>
    <b v="1"/>
    <s v="film &amp; video/documentary"/>
    <x v="4"/>
    <x v="4"/>
  </r>
  <r>
    <x v="1"/>
    <n v="107"/>
    <m/>
    <x v="1"/>
    <s v="USD"/>
    <x v="281"/>
    <x v="280"/>
    <b v="1"/>
    <b v="0"/>
    <s v="technology/web"/>
    <x v="2"/>
    <x v="2"/>
  </r>
  <r>
    <x v="0"/>
    <n v="10"/>
    <m/>
    <x v="1"/>
    <s v="USD"/>
    <x v="282"/>
    <x v="281"/>
    <b v="0"/>
    <b v="0"/>
    <s v="food/food trucks"/>
    <x v="0"/>
    <x v="0"/>
  </r>
  <r>
    <x v="3"/>
    <n v="32"/>
    <m/>
    <x v="6"/>
    <s v="EUR"/>
    <x v="283"/>
    <x v="282"/>
    <b v="0"/>
    <b v="0"/>
    <s v="theater/plays"/>
    <x v="3"/>
    <x v="3"/>
  </r>
  <r>
    <x v="1"/>
    <n v="183"/>
    <m/>
    <x v="1"/>
    <s v="USD"/>
    <x v="284"/>
    <x v="283"/>
    <b v="0"/>
    <b v="0"/>
    <s v="theater/plays"/>
    <x v="3"/>
    <x v="3"/>
  </r>
  <r>
    <x v="0"/>
    <n v="1910"/>
    <m/>
    <x v="5"/>
    <s v="CHF"/>
    <x v="285"/>
    <x v="284"/>
    <b v="0"/>
    <b v="0"/>
    <s v="theater/plays"/>
    <x v="3"/>
    <x v="3"/>
  </r>
  <r>
    <x v="0"/>
    <n v="38"/>
    <m/>
    <x v="2"/>
    <s v="AUD"/>
    <x v="286"/>
    <x v="285"/>
    <b v="0"/>
    <b v="0"/>
    <s v="theater/plays"/>
    <x v="3"/>
    <x v="3"/>
  </r>
  <r>
    <x v="0"/>
    <n v="104"/>
    <m/>
    <x v="2"/>
    <s v="AUD"/>
    <x v="287"/>
    <x v="286"/>
    <b v="0"/>
    <b v="1"/>
    <s v="theater/plays"/>
    <x v="3"/>
    <x v="3"/>
  </r>
  <r>
    <x v="1"/>
    <n v="72"/>
    <m/>
    <x v="1"/>
    <s v="USD"/>
    <x v="288"/>
    <x v="287"/>
    <b v="0"/>
    <b v="1"/>
    <s v="music/rock"/>
    <x v="1"/>
    <x v="1"/>
  </r>
  <r>
    <x v="0"/>
    <n v="49"/>
    <m/>
    <x v="1"/>
    <s v="USD"/>
    <x v="289"/>
    <x v="288"/>
    <b v="0"/>
    <b v="0"/>
    <s v="food/food trucks"/>
    <x v="0"/>
    <x v="0"/>
  </r>
  <r>
    <x v="0"/>
    <n v="1"/>
    <m/>
    <x v="3"/>
    <s v="DKK"/>
    <x v="290"/>
    <x v="289"/>
    <b v="0"/>
    <b v="1"/>
    <s v="publishing/nonfiction"/>
    <x v="5"/>
    <x v="9"/>
  </r>
  <r>
    <x v="1"/>
    <n v="295"/>
    <m/>
    <x v="1"/>
    <s v="USD"/>
    <x v="291"/>
    <x v="290"/>
    <b v="0"/>
    <b v="0"/>
    <s v="film &amp; video/documentary"/>
    <x v="4"/>
    <x v="4"/>
  </r>
  <r>
    <x v="0"/>
    <n v="245"/>
    <m/>
    <x v="1"/>
    <s v="USD"/>
    <x v="292"/>
    <x v="18"/>
    <b v="0"/>
    <b v="0"/>
    <s v="theater/plays"/>
    <x v="3"/>
    <x v="3"/>
  </r>
  <r>
    <x v="0"/>
    <n v="32"/>
    <m/>
    <x v="1"/>
    <s v="USD"/>
    <x v="293"/>
    <x v="291"/>
    <b v="0"/>
    <b v="0"/>
    <s v="music/indie rock"/>
    <x v="1"/>
    <x v="7"/>
  </r>
  <r>
    <x v="1"/>
    <n v="142"/>
    <m/>
    <x v="1"/>
    <s v="USD"/>
    <x v="294"/>
    <x v="292"/>
    <b v="0"/>
    <b v="0"/>
    <s v="film &amp; video/documentary"/>
    <x v="4"/>
    <x v="4"/>
  </r>
  <r>
    <x v="1"/>
    <n v="85"/>
    <m/>
    <x v="1"/>
    <s v="USD"/>
    <x v="295"/>
    <x v="293"/>
    <b v="0"/>
    <b v="0"/>
    <s v="theater/plays"/>
    <x v="3"/>
    <x v="3"/>
  </r>
  <r>
    <x v="0"/>
    <n v="7"/>
    <m/>
    <x v="1"/>
    <s v="USD"/>
    <x v="296"/>
    <x v="294"/>
    <b v="0"/>
    <b v="1"/>
    <s v="theater/plays"/>
    <x v="3"/>
    <x v="3"/>
  </r>
  <r>
    <x v="1"/>
    <n v="659"/>
    <m/>
    <x v="3"/>
    <s v="DKK"/>
    <x v="297"/>
    <x v="295"/>
    <b v="0"/>
    <b v="1"/>
    <s v="publishing/fiction"/>
    <x v="5"/>
    <x v="13"/>
  </r>
  <r>
    <x v="0"/>
    <n v="803"/>
    <m/>
    <x v="1"/>
    <s v="USD"/>
    <x v="298"/>
    <x v="296"/>
    <b v="0"/>
    <b v="0"/>
    <s v="theater/plays"/>
    <x v="3"/>
    <x v="3"/>
  </r>
  <r>
    <x v="3"/>
    <n v="75"/>
    <m/>
    <x v="1"/>
    <s v="USD"/>
    <x v="299"/>
    <x v="297"/>
    <b v="0"/>
    <b v="1"/>
    <s v="music/indie rock"/>
    <x v="1"/>
    <x v="7"/>
  </r>
  <r>
    <x v="0"/>
    <n v="16"/>
    <m/>
    <x v="1"/>
    <s v="USD"/>
    <x v="300"/>
    <x v="298"/>
    <b v="0"/>
    <b v="0"/>
    <s v="games/video games"/>
    <x v="6"/>
    <x v="11"/>
  </r>
  <r>
    <x v="1"/>
    <n v="121"/>
    <m/>
    <x v="1"/>
    <s v="USD"/>
    <x v="247"/>
    <x v="299"/>
    <b v="0"/>
    <b v="0"/>
    <s v="theater/plays"/>
    <x v="3"/>
    <x v="3"/>
  </r>
  <r>
    <x v="1"/>
    <n v="3742"/>
    <m/>
    <x v="1"/>
    <s v="USD"/>
    <x v="244"/>
    <x v="300"/>
    <b v="0"/>
    <b v="0"/>
    <s v="theater/plays"/>
    <x v="3"/>
    <x v="3"/>
  </r>
  <r>
    <x v="1"/>
    <n v="223"/>
    <m/>
    <x v="1"/>
    <s v="USD"/>
    <x v="301"/>
    <x v="301"/>
    <b v="0"/>
    <b v="0"/>
    <s v="music/rock"/>
    <x v="1"/>
    <x v="1"/>
  </r>
  <r>
    <x v="1"/>
    <n v="133"/>
    <m/>
    <x v="1"/>
    <s v="USD"/>
    <x v="188"/>
    <x v="162"/>
    <b v="0"/>
    <b v="1"/>
    <s v="film &amp; video/documentary"/>
    <x v="4"/>
    <x v="4"/>
  </r>
  <r>
    <x v="0"/>
    <n v="31"/>
    <m/>
    <x v="1"/>
    <s v="USD"/>
    <x v="302"/>
    <x v="302"/>
    <b v="0"/>
    <b v="0"/>
    <s v="theater/plays"/>
    <x v="3"/>
    <x v="3"/>
  </r>
  <r>
    <x v="0"/>
    <n v="108"/>
    <m/>
    <x v="6"/>
    <s v="EUR"/>
    <x v="303"/>
    <x v="303"/>
    <b v="0"/>
    <b v="1"/>
    <s v="food/food trucks"/>
    <x v="0"/>
    <x v="0"/>
  </r>
  <r>
    <x v="0"/>
    <n v="30"/>
    <m/>
    <x v="1"/>
    <s v="USD"/>
    <x v="304"/>
    <x v="304"/>
    <b v="0"/>
    <b v="0"/>
    <s v="theater/plays"/>
    <x v="3"/>
    <x v="3"/>
  </r>
  <r>
    <x v="0"/>
    <n v="17"/>
    <m/>
    <x v="1"/>
    <s v="USD"/>
    <x v="305"/>
    <x v="305"/>
    <b v="0"/>
    <b v="0"/>
    <s v="music/rock"/>
    <x v="1"/>
    <x v="1"/>
  </r>
  <r>
    <x v="3"/>
    <n v="64"/>
    <m/>
    <x v="1"/>
    <s v="USD"/>
    <x v="306"/>
    <x v="306"/>
    <b v="0"/>
    <b v="0"/>
    <s v="technology/web"/>
    <x v="2"/>
    <x v="2"/>
  </r>
  <r>
    <x v="0"/>
    <n v="80"/>
    <m/>
    <x v="1"/>
    <s v="USD"/>
    <x v="307"/>
    <x v="307"/>
    <b v="0"/>
    <b v="0"/>
    <s v="publishing/fiction"/>
    <x v="5"/>
    <x v="13"/>
  </r>
  <r>
    <x v="0"/>
    <n v="2468"/>
    <m/>
    <x v="1"/>
    <s v="USD"/>
    <x v="308"/>
    <x v="308"/>
    <b v="0"/>
    <b v="0"/>
    <s v="film &amp; video/shorts"/>
    <x v="4"/>
    <x v="12"/>
  </r>
  <r>
    <x v="1"/>
    <n v="5168"/>
    <m/>
    <x v="1"/>
    <s v="USD"/>
    <x v="309"/>
    <x v="309"/>
    <b v="0"/>
    <b v="0"/>
    <s v="theater/plays"/>
    <x v="3"/>
    <x v="3"/>
  </r>
  <r>
    <x v="0"/>
    <n v="26"/>
    <m/>
    <x v="4"/>
    <s v="GBP"/>
    <x v="310"/>
    <x v="310"/>
    <b v="0"/>
    <b v="0"/>
    <s v="film &amp; video/documentary"/>
    <x v="4"/>
    <x v="4"/>
  </r>
  <r>
    <x v="1"/>
    <n v="307"/>
    <m/>
    <x v="1"/>
    <s v="USD"/>
    <x v="311"/>
    <x v="311"/>
    <b v="0"/>
    <b v="1"/>
    <s v="theater/plays"/>
    <x v="3"/>
    <x v="3"/>
  </r>
  <r>
    <x v="0"/>
    <n v="73"/>
    <m/>
    <x v="1"/>
    <s v="USD"/>
    <x v="79"/>
    <x v="312"/>
    <b v="0"/>
    <b v="1"/>
    <s v="theater/plays"/>
    <x v="3"/>
    <x v="3"/>
  </r>
  <r>
    <x v="0"/>
    <n v="128"/>
    <m/>
    <x v="1"/>
    <s v="USD"/>
    <x v="312"/>
    <x v="313"/>
    <b v="0"/>
    <b v="0"/>
    <s v="film &amp; video/animation"/>
    <x v="4"/>
    <x v="10"/>
  </r>
  <r>
    <x v="0"/>
    <n v="33"/>
    <m/>
    <x v="1"/>
    <s v="USD"/>
    <x v="313"/>
    <x v="314"/>
    <b v="0"/>
    <b v="1"/>
    <s v="theater/plays"/>
    <x v="3"/>
    <x v="3"/>
  </r>
  <r>
    <x v="1"/>
    <n v="2441"/>
    <m/>
    <x v="1"/>
    <s v="USD"/>
    <x v="314"/>
    <x v="315"/>
    <b v="0"/>
    <b v="0"/>
    <s v="music/rock"/>
    <x v="1"/>
    <x v="1"/>
  </r>
  <r>
    <x v="2"/>
    <n v="211"/>
    <m/>
    <x v="1"/>
    <s v="USD"/>
    <x v="315"/>
    <x v="316"/>
    <b v="0"/>
    <b v="0"/>
    <s v="games/video games"/>
    <x v="6"/>
    <x v="11"/>
  </r>
  <r>
    <x v="1"/>
    <n v="1385"/>
    <m/>
    <x v="4"/>
    <s v="GBP"/>
    <x v="316"/>
    <x v="317"/>
    <b v="0"/>
    <b v="0"/>
    <s v="film &amp; video/documentary"/>
    <x v="4"/>
    <x v="4"/>
  </r>
  <r>
    <x v="1"/>
    <n v="190"/>
    <m/>
    <x v="1"/>
    <s v="USD"/>
    <x v="317"/>
    <x v="318"/>
    <b v="0"/>
    <b v="0"/>
    <s v="food/food trucks"/>
    <x v="0"/>
    <x v="0"/>
  </r>
  <r>
    <x v="1"/>
    <n v="470"/>
    <m/>
    <x v="1"/>
    <s v="USD"/>
    <x v="318"/>
    <x v="319"/>
    <b v="0"/>
    <b v="0"/>
    <s v="technology/wearables"/>
    <x v="2"/>
    <x v="8"/>
  </r>
  <r>
    <x v="1"/>
    <n v="253"/>
    <m/>
    <x v="1"/>
    <s v="USD"/>
    <x v="319"/>
    <x v="320"/>
    <b v="0"/>
    <b v="0"/>
    <s v="theater/plays"/>
    <x v="3"/>
    <x v="3"/>
  </r>
  <r>
    <x v="1"/>
    <n v="1113"/>
    <m/>
    <x v="1"/>
    <s v="USD"/>
    <x v="32"/>
    <x v="321"/>
    <b v="0"/>
    <b v="0"/>
    <s v="music/rock"/>
    <x v="1"/>
    <x v="1"/>
  </r>
  <r>
    <x v="1"/>
    <n v="2283"/>
    <m/>
    <x v="1"/>
    <s v="USD"/>
    <x v="320"/>
    <x v="322"/>
    <b v="0"/>
    <b v="0"/>
    <s v="music/rock"/>
    <x v="1"/>
    <x v="1"/>
  </r>
  <r>
    <x v="0"/>
    <n v="1072"/>
    <m/>
    <x v="1"/>
    <s v="USD"/>
    <x v="321"/>
    <x v="323"/>
    <b v="0"/>
    <b v="1"/>
    <s v="music/rock"/>
    <x v="1"/>
    <x v="1"/>
  </r>
  <r>
    <x v="1"/>
    <n v="1095"/>
    <m/>
    <x v="1"/>
    <s v="USD"/>
    <x v="322"/>
    <x v="324"/>
    <b v="0"/>
    <b v="0"/>
    <s v="theater/plays"/>
    <x v="3"/>
    <x v="3"/>
  </r>
  <r>
    <x v="1"/>
    <n v="1690"/>
    <m/>
    <x v="1"/>
    <s v="USD"/>
    <x v="323"/>
    <x v="325"/>
    <b v="0"/>
    <b v="0"/>
    <s v="theater/plays"/>
    <x v="3"/>
    <x v="3"/>
  </r>
  <r>
    <x v="3"/>
    <n v="1297"/>
    <m/>
    <x v="0"/>
    <s v="CAD"/>
    <x v="324"/>
    <x v="326"/>
    <b v="0"/>
    <b v="0"/>
    <s v="theater/plays"/>
    <x v="3"/>
    <x v="3"/>
  </r>
  <r>
    <x v="0"/>
    <n v="393"/>
    <m/>
    <x v="1"/>
    <s v="USD"/>
    <x v="325"/>
    <x v="327"/>
    <b v="0"/>
    <b v="0"/>
    <s v="photography/photography books"/>
    <x v="7"/>
    <x v="14"/>
  </r>
  <r>
    <x v="0"/>
    <n v="1257"/>
    <m/>
    <x v="1"/>
    <s v="USD"/>
    <x v="326"/>
    <x v="328"/>
    <b v="0"/>
    <b v="0"/>
    <s v="music/indie rock"/>
    <x v="1"/>
    <x v="7"/>
  </r>
  <r>
    <x v="0"/>
    <n v="328"/>
    <m/>
    <x v="1"/>
    <s v="USD"/>
    <x v="327"/>
    <x v="329"/>
    <b v="0"/>
    <b v="0"/>
    <s v="theater/plays"/>
    <x v="3"/>
    <x v="3"/>
  </r>
  <r>
    <x v="0"/>
    <n v="147"/>
    <m/>
    <x v="1"/>
    <s v="USD"/>
    <x v="328"/>
    <x v="151"/>
    <b v="0"/>
    <b v="0"/>
    <s v="theater/plays"/>
    <x v="3"/>
    <x v="3"/>
  </r>
  <r>
    <x v="0"/>
    <n v="830"/>
    <m/>
    <x v="1"/>
    <s v="USD"/>
    <x v="329"/>
    <x v="330"/>
    <b v="0"/>
    <b v="0"/>
    <s v="games/video games"/>
    <x v="6"/>
    <x v="11"/>
  </r>
  <r>
    <x v="0"/>
    <n v="331"/>
    <m/>
    <x v="4"/>
    <s v="GBP"/>
    <x v="330"/>
    <x v="331"/>
    <b v="0"/>
    <b v="0"/>
    <s v="film &amp; video/drama"/>
    <x v="4"/>
    <x v="6"/>
  </r>
  <r>
    <x v="0"/>
    <n v="25"/>
    <m/>
    <x v="1"/>
    <s v="USD"/>
    <x v="331"/>
    <x v="332"/>
    <b v="0"/>
    <b v="1"/>
    <s v="music/indie rock"/>
    <x v="1"/>
    <x v="7"/>
  </r>
  <r>
    <x v="1"/>
    <n v="191"/>
    <m/>
    <x v="1"/>
    <s v="USD"/>
    <x v="332"/>
    <x v="333"/>
    <b v="0"/>
    <b v="0"/>
    <s v="technology/web"/>
    <x v="2"/>
    <x v="2"/>
  </r>
  <r>
    <x v="0"/>
    <n v="3483"/>
    <m/>
    <x v="1"/>
    <s v="USD"/>
    <x v="333"/>
    <x v="334"/>
    <b v="0"/>
    <b v="0"/>
    <s v="food/food trucks"/>
    <x v="0"/>
    <x v="0"/>
  </r>
  <r>
    <x v="0"/>
    <n v="923"/>
    <m/>
    <x v="1"/>
    <s v="USD"/>
    <x v="296"/>
    <x v="335"/>
    <b v="0"/>
    <b v="0"/>
    <s v="theater/plays"/>
    <x v="3"/>
    <x v="3"/>
  </r>
  <r>
    <x v="0"/>
    <n v="1"/>
    <m/>
    <x v="1"/>
    <s v="USD"/>
    <x v="334"/>
    <x v="336"/>
    <b v="0"/>
    <b v="1"/>
    <s v="music/jazz"/>
    <x v="1"/>
    <x v="17"/>
  </r>
  <r>
    <x v="1"/>
    <n v="2013"/>
    <m/>
    <x v="1"/>
    <s v="USD"/>
    <x v="335"/>
    <x v="337"/>
    <b v="0"/>
    <b v="0"/>
    <s v="music/rock"/>
    <x v="1"/>
    <x v="1"/>
  </r>
  <r>
    <x v="0"/>
    <n v="33"/>
    <m/>
    <x v="0"/>
    <s v="CAD"/>
    <x v="336"/>
    <x v="338"/>
    <b v="0"/>
    <b v="0"/>
    <s v="theater/plays"/>
    <x v="3"/>
    <x v="3"/>
  </r>
  <r>
    <x v="1"/>
    <n v="1703"/>
    <m/>
    <x v="1"/>
    <s v="USD"/>
    <x v="337"/>
    <x v="339"/>
    <b v="0"/>
    <b v="0"/>
    <s v="theater/plays"/>
    <x v="3"/>
    <x v="3"/>
  </r>
  <r>
    <x v="1"/>
    <n v="80"/>
    <m/>
    <x v="3"/>
    <s v="DKK"/>
    <x v="338"/>
    <x v="340"/>
    <b v="0"/>
    <b v="0"/>
    <s v="film &amp; video/documentary"/>
    <x v="4"/>
    <x v="4"/>
  </r>
  <r>
    <x v="2"/>
    <n v="86"/>
    <m/>
    <x v="1"/>
    <s v="USD"/>
    <x v="339"/>
    <x v="341"/>
    <b v="0"/>
    <b v="0"/>
    <s v="technology/wearables"/>
    <x v="2"/>
    <x v="8"/>
  </r>
  <r>
    <x v="0"/>
    <n v="40"/>
    <m/>
    <x v="6"/>
    <s v="EUR"/>
    <x v="340"/>
    <x v="342"/>
    <b v="0"/>
    <b v="0"/>
    <s v="theater/plays"/>
    <x v="3"/>
    <x v="3"/>
  </r>
  <r>
    <x v="1"/>
    <n v="41"/>
    <m/>
    <x v="1"/>
    <s v="USD"/>
    <x v="341"/>
    <x v="343"/>
    <b v="0"/>
    <b v="0"/>
    <s v="games/video games"/>
    <x v="6"/>
    <x v="11"/>
  </r>
  <r>
    <x v="0"/>
    <n v="23"/>
    <m/>
    <x v="0"/>
    <s v="CAD"/>
    <x v="342"/>
    <x v="344"/>
    <b v="1"/>
    <b v="0"/>
    <s v="photography/photography books"/>
    <x v="7"/>
    <x v="14"/>
  </r>
  <r>
    <x v="1"/>
    <n v="187"/>
    <m/>
    <x v="1"/>
    <s v="USD"/>
    <x v="343"/>
    <x v="127"/>
    <b v="0"/>
    <b v="0"/>
    <s v="film &amp; video/animation"/>
    <x v="4"/>
    <x v="10"/>
  </r>
  <r>
    <x v="1"/>
    <n v="2875"/>
    <m/>
    <x v="4"/>
    <s v="GBP"/>
    <x v="344"/>
    <x v="345"/>
    <b v="0"/>
    <b v="1"/>
    <s v="theater/plays"/>
    <x v="3"/>
    <x v="3"/>
  </r>
  <r>
    <x v="1"/>
    <n v="88"/>
    <m/>
    <x v="1"/>
    <s v="USD"/>
    <x v="345"/>
    <x v="346"/>
    <b v="0"/>
    <b v="0"/>
    <s v="theater/plays"/>
    <x v="3"/>
    <x v="3"/>
  </r>
  <r>
    <x v="1"/>
    <n v="191"/>
    <m/>
    <x v="1"/>
    <s v="USD"/>
    <x v="65"/>
    <x v="347"/>
    <b v="0"/>
    <b v="0"/>
    <s v="music/rock"/>
    <x v="1"/>
    <x v="1"/>
  </r>
  <r>
    <x v="1"/>
    <n v="139"/>
    <m/>
    <x v="1"/>
    <s v="USD"/>
    <x v="346"/>
    <x v="348"/>
    <b v="0"/>
    <b v="0"/>
    <s v="music/rock"/>
    <x v="1"/>
    <x v="1"/>
  </r>
  <r>
    <x v="1"/>
    <n v="186"/>
    <m/>
    <x v="1"/>
    <s v="USD"/>
    <x v="347"/>
    <x v="349"/>
    <b v="0"/>
    <b v="0"/>
    <s v="music/indie rock"/>
    <x v="1"/>
    <x v="7"/>
  </r>
  <r>
    <x v="1"/>
    <n v="112"/>
    <m/>
    <x v="2"/>
    <s v="AUD"/>
    <x v="348"/>
    <x v="350"/>
    <b v="0"/>
    <b v="0"/>
    <s v="theater/plays"/>
    <x v="3"/>
    <x v="3"/>
  </r>
  <r>
    <x v="1"/>
    <n v="101"/>
    <m/>
    <x v="1"/>
    <s v="USD"/>
    <x v="349"/>
    <x v="351"/>
    <b v="0"/>
    <b v="1"/>
    <s v="theater/plays"/>
    <x v="3"/>
    <x v="3"/>
  </r>
  <r>
    <x v="0"/>
    <n v="75"/>
    <m/>
    <x v="1"/>
    <s v="USD"/>
    <x v="350"/>
    <x v="33"/>
    <b v="0"/>
    <b v="1"/>
    <s v="theater/plays"/>
    <x v="3"/>
    <x v="3"/>
  </r>
  <r>
    <x v="1"/>
    <n v="206"/>
    <m/>
    <x v="4"/>
    <s v="GBP"/>
    <x v="351"/>
    <x v="352"/>
    <b v="0"/>
    <b v="1"/>
    <s v="film &amp; video/documentary"/>
    <x v="4"/>
    <x v="4"/>
  </r>
  <r>
    <x v="1"/>
    <n v="154"/>
    <m/>
    <x v="1"/>
    <s v="USD"/>
    <x v="352"/>
    <x v="353"/>
    <b v="0"/>
    <b v="1"/>
    <s v="film &amp; video/television"/>
    <x v="4"/>
    <x v="19"/>
  </r>
  <r>
    <x v="1"/>
    <n v="5966"/>
    <m/>
    <x v="1"/>
    <s v="USD"/>
    <x v="353"/>
    <x v="354"/>
    <b v="0"/>
    <b v="0"/>
    <s v="theater/plays"/>
    <x v="3"/>
    <x v="3"/>
  </r>
  <r>
    <x v="0"/>
    <n v="2176"/>
    <m/>
    <x v="1"/>
    <s v="USD"/>
    <x v="354"/>
    <x v="355"/>
    <b v="0"/>
    <b v="0"/>
    <s v="theater/plays"/>
    <x v="3"/>
    <x v="3"/>
  </r>
  <r>
    <x v="1"/>
    <n v="169"/>
    <m/>
    <x v="1"/>
    <s v="USD"/>
    <x v="355"/>
    <x v="356"/>
    <b v="0"/>
    <b v="1"/>
    <s v="film &amp; video/documentary"/>
    <x v="4"/>
    <x v="4"/>
  </r>
  <r>
    <x v="1"/>
    <n v="2106"/>
    <m/>
    <x v="1"/>
    <s v="USD"/>
    <x v="356"/>
    <x v="357"/>
    <b v="0"/>
    <b v="0"/>
    <s v="theater/plays"/>
    <x v="3"/>
    <x v="3"/>
  </r>
  <r>
    <x v="0"/>
    <n v="441"/>
    <m/>
    <x v="1"/>
    <s v="USD"/>
    <x v="357"/>
    <x v="358"/>
    <b v="0"/>
    <b v="1"/>
    <s v="film &amp; video/documentary"/>
    <x v="4"/>
    <x v="4"/>
  </r>
  <r>
    <x v="0"/>
    <n v="25"/>
    <m/>
    <x v="1"/>
    <s v="USD"/>
    <x v="358"/>
    <x v="359"/>
    <b v="0"/>
    <b v="0"/>
    <s v="music/indie rock"/>
    <x v="1"/>
    <x v="7"/>
  </r>
  <r>
    <x v="1"/>
    <n v="131"/>
    <m/>
    <x v="1"/>
    <s v="USD"/>
    <x v="359"/>
    <x v="360"/>
    <b v="0"/>
    <b v="0"/>
    <s v="music/rock"/>
    <x v="1"/>
    <x v="1"/>
  </r>
  <r>
    <x v="0"/>
    <n v="127"/>
    <m/>
    <x v="1"/>
    <s v="USD"/>
    <x v="12"/>
    <x v="361"/>
    <b v="0"/>
    <b v="0"/>
    <s v="theater/plays"/>
    <x v="3"/>
    <x v="3"/>
  </r>
  <r>
    <x v="0"/>
    <n v="355"/>
    <m/>
    <x v="1"/>
    <s v="USD"/>
    <x v="360"/>
    <x v="362"/>
    <b v="0"/>
    <b v="0"/>
    <s v="film &amp; video/documentary"/>
    <x v="4"/>
    <x v="4"/>
  </r>
  <r>
    <x v="0"/>
    <n v="44"/>
    <m/>
    <x v="4"/>
    <s v="GBP"/>
    <x v="361"/>
    <x v="363"/>
    <b v="0"/>
    <b v="0"/>
    <s v="theater/plays"/>
    <x v="3"/>
    <x v="3"/>
  </r>
  <r>
    <x v="1"/>
    <n v="84"/>
    <m/>
    <x v="1"/>
    <s v="USD"/>
    <x v="362"/>
    <x v="364"/>
    <b v="0"/>
    <b v="0"/>
    <s v="theater/plays"/>
    <x v="3"/>
    <x v="3"/>
  </r>
  <r>
    <x v="1"/>
    <n v="155"/>
    <m/>
    <x v="1"/>
    <s v="USD"/>
    <x v="363"/>
    <x v="365"/>
    <b v="0"/>
    <b v="0"/>
    <s v="theater/plays"/>
    <x v="3"/>
    <x v="3"/>
  </r>
  <r>
    <x v="0"/>
    <n v="67"/>
    <m/>
    <x v="1"/>
    <s v="USD"/>
    <x v="364"/>
    <x v="366"/>
    <b v="0"/>
    <b v="0"/>
    <s v="photography/photography books"/>
    <x v="7"/>
    <x v="14"/>
  </r>
  <r>
    <x v="1"/>
    <n v="189"/>
    <m/>
    <x v="1"/>
    <s v="USD"/>
    <x v="210"/>
    <x v="285"/>
    <b v="0"/>
    <b v="1"/>
    <s v="food/food trucks"/>
    <x v="0"/>
    <x v="0"/>
  </r>
  <r>
    <x v="1"/>
    <n v="4799"/>
    <m/>
    <x v="1"/>
    <s v="USD"/>
    <x v="365"/>
    <x v="367"/>
    <b v="1"/>
    <b v="1"/>
    <s v="film &amp; video/documentary"/>
    <x v="4"/>
    <x v="4"/>
  </r>
  <r>
    <x v="1"/>
    <n v="1137"/>
    <m/>
    <x v="1"/>
    <s v="USD"/>
    <x v="366"/>
    <x v="368"/>
    <b v="0"/>
    <b v="0"/>
    <s v="publishing/nonfiction"/>
    <x v="5"/>
    <x v="9"/>
  </r>
  <r>
    <x v="0"/>
    <n v="1068"/>
    <m/>
    <x v="1"/>
    <s v="USD"/>
    <x v="367"/>
    <x v="369"/>
    <b v="0"/>
    <b v="0"/>
    <s v="theater/plays"/>
    <x v="3"/>
    <x v="3"/>
  </r>
  <r>
    <x v="0"/>
    <n v="424"/>
    <m/>
    <x v="1"/>
    <s v="USD"/>
    <x v="368"/>
    <x v="370"/>
    <b v="0"/>
    <b v="0"/>
    <s v="technology/wearables"/>
    <x v="2"/>
    <x v="8"/>
  </r>
  <r>
    <x v="3"/>
    <n v="145"/>
    <m/>
    <x v="5"/>
    <s v="CHF"/>
    <x v="369"/>
    <x v="371"/>
    <b v="0"/>
    <b v="0"/>
    <s v="music/indie rock"/>
    <x v="1"/>
    <x v="7"/>
  </r>
  <r>
    <x v="1"/>
    <n v="1152"/>
    <m/>
    <x v="1"/>
    <s v="USD"/>
    <x v="370"/>
    <x v="372"/>
    <b v="0"/>
    <b v="0"/>
    <s v="theater/plays"/>
    <x v="3"/>
    <x v="3"/>
  </r>
  <r>
    <x v="1"/>
    <n v="50"/>
    <m/>
    <x v="1"/>
    <s v="USD"/>
    <x v="371"/>
    <x v="373"/>
    <b v="0"/>
    <b v="0"/>
    <s v="photography/photography books"/>
    <x v="7"/>
    <x v="14"/>
  </r>
  <r>
    <x v="0"/>
    <n v="151"/>
    <m/>
    <x v="1"/>
    <s v="USD"/>
    <x v="287"/>
    <x v="374"/>
    <b v="0"/>
    <b v="0"/>
    <s v="publishing/nonfiction"/>
    <x v="5"/>
    <x v="9"/>
  </r>
  <r>
    <x v="0"/>
    <n v="1608"/>
    <m/>
    <x v="1"/>
    <s v="USD"/>
    <x v="372"/>
    <x v="375"/>
    <b v="0"/>
    <b v="0"/>
    <s v="technology/wearables"/>
    <x v="2"/>
    <x v="8"/>
  </r>
  <r>
    <x v="1"/>
    <n v="3059"/>
    <m/>
    <x v="0"/>
    <s v="CAD"/>
    <x v="373"/>
    <x v="376"/>
    <b v="0"/>
    <b v="0"/>
    <s v="music/jazz"/>
    <x v="1"/>
    <x v="17"/>
  </r>
  <r>
    <x v="1"/>
    <n v="34"/>
    <m/>
    <x v="1"/>
    <s v="USD"/>
    <x v="374"/>
    <x v="377"/>
    <b v="0"/>
    <b v="1"/>
    <s v="film &amp; video/documentary"/>
    <x v="4"/>
    <x v="4"/>
  </r>
  <r>
    <x v="1"/>
    <n v="220"/>
    <m/>
    <x v="1"/>
    <s v="USD"/>
    <x v="375"/>
    <x v="378"/>
    <b v="1"/>
    <b v="0"/>
    <s v="theater/plays"/>
    <x v="3"/>
    <x v="3"/>
  </r>
  <r>
    <x v="1"/>
    <n v="1604"/>
    <m/>
    <x v="2"/>
    <s v="AUD"/>
    <x v="376"/>
    <x v="379"/>
    <b v="0"/>
    <b v="0"/>
    <s v="film &amp; video/drama"/>
    <x v="4"/>
    <x v="6"/>
  </r>
  <r>
    <x v="1"/>
    <n v="454"/>
    <m/>
    <x v="1"/>
    <s v="USD"/>
    <x v="377"/>
    <x v="380"/>
    <b v="0"/>
    <b v="0"/>
    <s v="music/rock"/>
    <x v="1"/>
    <x v="1"/>
  </r>
  <r>
    <x v="1"/>
    <n v="123"/>
    <m/>
    <x v="6"/>
    <s v="EUR"/>
    <x v="378"/>
    <x v="103"/>
    <b v="0"/>
    <b v="1"/>
    <s v="film &amp; video/animation"/>
    <x v="4"/>
    <x v="10"/>
  </r>
  <r>
    <x v="0"/>
    <n v="941"/>
    <m/>
    <x v="1"/>
    <s v="USD"/>
    <x v="379"/>
    <x v="381"/>
    <b v="0"/>
    <b v="0"/>
    <s v="music/indie rock"/>
    <x v="1"/>
    <x v="7"/>
  </r>
  <r>
    <x v="0"/>
    <n v="1"/>
    <m/>
    <x v="1"/>
    <s v="USD"/>
    <x v="380"/>
    <x v="382"/>
    <b v="0"/>
    <b v="1"/>
    <s v="photography/photography books"/>
    <x v="7"/>
    <x v="14"/>
  </r>
  <r>
    <x v="1"/>
    <n v="299"/>
    <m/>
    <x v="1"/>
    <s v="USD"/>
    <x v="381"/>
    <x v="383"/>
    <b v="0"/>
    <b v="0"/>
    <s v="theater/plays"/>
    <x v="3"/>
    <x v="3"/>
  </r>
  <r>
    <x v="0"/>
    <n v="40"/>
    <m/>
    <x v="1"/>
    <s v="USD"/>
    <x v="382"/>
    <x v="384"/>
    <b v="0"/>
    <b v="1"/>
    <s v="film &amp; video/shorts"/>
    <x v="4"/>
    <x v="12"/>
  </r>
  <r>
    <x v="0"/>
    <n v="3015"/>
    <m/>
    <x v="0"/>
    <s v="CAD"/>
    <x v="125"/>
    <x v="385"/>
    <b v="0"/>
    <b v="1"/>
    <s v="theater/plays"/>
    <x v="3"/>
    <x v="3"/>
  </r>
  <r>
    <x v="1"/>
    <n v="2237"/>
    <m/>
    <x v="1"/>
    <s v="USD"/>
    <x v="383"/>
    <x v="386"/>
    <b v="0"/>
    <b v="0"/>
    <s v="theater/plays"/>
    <x v="3"/>
    <x v="3"/>
  </r>
  <r>
    <x v="0"/>
    <n v="435"/>
    <m/>
    <x v="1"/>
    <s v="USD"/>
    <x v="384"/>
    <x v="387"/>
    <b v="0"/>
    <b v="0"/>
    <s v="theater/plays"/>
    <x v="3"/>
    <x v="3"/>
  </r>
  <r>
    <x v="1"/>
    <n v="645"/>
    <m/>
    <x v="1"/>
    <s v="USD"/>
    <x v="385"/>
    <x v="388"/>
    <b v="1"/>
    <b v="0"/>
    <s v="film &amp; video/documentary"/>
    <x v="4"/>
    <x v="4"/>
  </r>
  <r>
    <x v="1"/>
    <n v="484"/>
    <m/>
    <x v="3"/>
    <s v="DKK"/>
    <x v="386"/>
    <x v="389"/>
    <b v="0"/>
    <b v="0"/>
    <s v="theater/plays"/>
    <x v="3"/>
    <x v="3"/>
  </r>
  <r>
    <x v="1"/>
    <n v="154"/>
    <m/>
    <x v="0"/>
    <s v="CAD"/>
    <x v="387"/>
    <x v="390"/>
    <b v="0"/>
    <b v="0"/>
    <s v="film &amp; video/documentary"/>
    <x v="4"/>
    <x v="4"/>
  </r>
  <r>
    <x v="0"/>
    <n v="714"/>
    <m/>
    <x v="1"/>
    <s v="USD"/>
    <x v="388"/>
    <x v="391"/>
    <b v="0"/>
    <b v="0"/>
    <s v="music/rock"/>
    <x v="1"/>
    <x v="1"/>
  </r>
  <r>
    <x v="2"/>
    <n v="1111"/>
    <m/>
    <x v="1"/>
    <s v="USD"/>
    <x v="277"/>
    <x v="277"/>
    <b v="0"/>
    <b v="0"/>
    <s v="games/mobile games"/>
    <x v="6"/>
    <x v="20"/>
  </r>
  <r>
    <x v="1"/>
    <n v="82"/>
    <m/>
    <x v="1"/>
    <s v="USD"/>
    <x v="389"/>
    <x v="392"/>
    <b v="0"/>
    <b v="0"/>
    <s v="theater/plays"/>
    <x v="3"/>
    <x v="3"/>
  </r>
  <r>
    <x v="1"/>
    <n v="134"/>
    <m/>
    <x v="1"/>
    <s v="USD"/>
    <x v="390"/>
    <x v="393"/>
    <b v="0"/>
    <b v="0"/>
    <s v="publishing/fiction"/>
    <x v="5"/>
    <x v="13"/>
  </r>
  <r>
    <x v="2"/>
    <n v="1089"/>
    <m/>
    <x v="1"/>
    <s v="USD"/>
    <x v="391"/>
    <x v="394"/>
    <b v="0"/>
    <b v="0"/>
    <s v="film &amp; video/animation"/>
    <x v="4"/>
    <x v="10"/>
  </r>
  <r>
    <x v="0"/>
    <n v="5497"/>
    <m/>
    <x v="1"/>
    <s v="USD"/>
    <x v="392"/>
    <x v="395"/>
    <b v="0"/>
    <b v="1"/>
    <s v="food/food trucks"/>
    <x v="0"/>
    <x v="0"/>
  </r>
  <r>
    <x v="0"/>
    <n v="418"/>
    <m/>
    <x v="1"/>
    <s v="USD"/>
    <x v="393"/>
    <x v="396"/>
    <b v="0"/>
    <b v="0"/>
    <s v="theater/plays"/>
    <x v="3"/>
    <x v="3"/>
  </r>
  <r>
    <x v="0"/>
    <n v="1439"/>
    <m/>
    <x v="1"/>
    <s v="USD"/>
    <x v="394"/>
    <x v="397"/>
    <b v="0"/>
    <b v="1"/>
    <s v="film &amp; video/documentary"/>
    <x v="4"/>
    <x v="4"/>
  </r>
  <r>
    <x v="0"/>
    <n v="15"/>
    <m/>
    <x v="1"/>
    <s v="USD"/>
    <x v="395"/>
    <x v="398"/>
    <b v="0"/>
    <b v="0"/>
    <s v="theater/plays"/>
    <x v="3"/>
    <x v="3"/>
  </r>
  <r>
    <x v="0"/>
    <n v="1999"/>
    <m/>
    <x v="0"/>
    <s v="CAD"/>
    <x v="396"/>
    <x v="399"/>
    <b v="0"/>
    <b v="0"/>
    <s v="film &amp; video/documentary"/>
    <x v="4"/>
    <x v="4"/>
  </r>
  <r>
    <x v="1"/>
    <n v="5203"/>
    <m/>
    <x v="1"/>
    <s v="USD"/>
    <x v="397"/>
    <x v="348"/>
    <b v="0"/>
    <b v="0"/>
    <s v="technology/web"/>
    <x v="2"/>
    <x v="2"/>
  </r>
  <r>
    <x v="1"/>
    <n v="94"/>
    <m/>
    <x v="1"/>
    <s v="USD"/>
    <x v="398"/>
    <x v="400"/>
    <b v="0"/>
    <b v="0"/>
    <s v="theater/plays"/>
    <x v="3"/>
    <x v="3"/>
  </r>
  <r>
    <x v="0"/>
    <n v="118"/>
    <m/>
    <x v="1"/>
    <s v="USD"/>
    <x v="399"/>
    <x v="401"/>
    <b v="0"/>
    <b v="1"/>
    <s v="technology/wearables"/>
    <x v="2"/>
    <x v="8"/>
  </r>
  <r>
    <x v="1"/>
    <n v="205"/>
    <m/>
    <x v="1"/>
    <s v="USD"/>
    <x v="400"/>
    <x v="402"/>
    <b v="0"/>
    <b v="1"/>
    <s v="theater/plays"/>
    <x v="3"/>
    <x v="3"/>
  </r>
  <r>
    <x v="0"/>
    <n v="162"/>
    <m/>
    <x v="1"/>
    <s v="USD"/>
    <x v="116"/>
    <x v="403"/>
    <b v="0"/>
    <b v="1"/>
    <s v="food/food trucks"/>
    <x v="0"/>
    <x v="0"/>
  </r>
  <r>
    <x v="0"/>
    <n v="83"/>
    <m/>
    <x v="1"/>
    <s v="USD"/>
    <x v="401"/>
    <x v="404"/>
    <b v="0"/>
    <b v="0"/>
    <s v="music/indie rock"/>
    <x v="1"/>
    <x v="7"/>
  </r>
  <r>
    <x v="1"/>
    <n v="92"/>
    <m/>
    <x v="1"/>
    <s v="USD"/>
    <x v="402"/>
    <x v="405"/>
    <b v="0"/>
    <b v="0"/>
    <s v="photography/photography books"/>
    <x v="7"/>
    <x v="14"/>
  </r>
  <r>
    <x v="1"/>
    <n v="219"/>
    <m/>
    <x v="1"/>
    <s v="USD"/>
    <x v="403"/>
    <x v="406"/>
    <b v="0"/>
    <b v="0"/>
    <s v="theater/plays"/>
    <x v="3"/>
    <x v="3"/>
  </r>
  <r>
    <x v="1"/>
    <n v="2526"/>
    <m/>
    <x v="1"/>
    <s v="USD"/>
    <x v="404"/>
    <x v="407"/>
    <b v="0"/>
    <b v="1"/>
    <s v="theater/plays"/>
    <x v="3"/>
    <x v="3"/>
  </r>
  <r>
    <x v="0"/>
    <n v="747"/>
    <m/>
    <x v="1"/>
    <s v="USD"/>
    <x v="405"/>
    <x v="408"/>
    <b v="0"/>
    <b v="0"/>
    <s v="film &amp; video/animation"/>
    <x v="4"/>
    <x v="10"/>
  </r>
  <r>
    <x v="3"/>
    <n v="2138"/>
    <m/>
    <x v="1"/>
    <s v="USD"/>
    <x v="406"/>
    <x v="409"/>
    <b v="0"/>
    <b v="1"/>
    <s v="photography/photography books"/>
    <x v="7"/>
    <x v="14"/>
  </r>
  <r>
    <x v="0"/>
    <n v="84"/>
    <m/>
    <x v="1"/>
    <s v="USD"/>
    <x v="407"/>
    <x v="410"/>
    <b v="0"/>
    <b v="0"/>
    <s v="theater/plays"/>
    <x v="3"/>
    <x v="3"/>
  </r>
  <r>
    <x v="1"/>
    <n v="94"/>
    <m/>
    <x v="1"/>
    <s v="USD"/>
    <x v="408"/>
    <x v="312"/>
    <b v="1"/>
    <b v="0"/>
    <s v="theater/plays"/>
    <x v="3"/>
    <x v="3"/>
  </r>
  <r>
    <x v="0"/>
    <n v="91"/>
    <m/>
    <x v="1"/>
    <s v="USD"/>
    <x v="409"/>
    <x v="411"/>
    <b v="0"/>
    <b v="0"/>
    <s v="theater/plays"/>
    <x v="3"/>
    <x v="3"/>
  </r>
  <r>
    <x v="0"/>
    <n v="792"/>
    <m/>
    <x v="1"/>
    <s v="USD"/>
    <x v="410"/>
    <x v="412"/>
    <b v="0"/>
    <b v="1"/>
    <s v="film &amp; video/documentary"/>
    <x v="4"/>
    <x v="4"/>
  </r>
  <r>
    <x v="3"/>
    <n v="10"/>
    <m/>
    <x v="0"/>
    <s v="CAD"/>
    <x v="411"/>
    <x v="413"/>
    <b v="1"/>
    <b v="0"/>
    <s v="theater/plays"/>
    <x v="3"/>
    <x v="3"/>
  </r>
  <r>
    <x v="1"/>
    <n v="1713"/>
    <m/>
    <x v="6"/>
    <s v="EUR"/>
    <x v="412"/>
    <x v="414"/>
    <b v="0"/>
    <b v="1"/>
    <s v="theater/plays"/>
    <x v="3"/>
    <x v="3"/>
  </r>
  <r>
    <x v="1"/>
    <n v="249"/>
    <m/>
    <x v="1"/>
    <s v="USD"/>
    <x v="413"/>
    <x v="354"/>
    <b v="0"/>
    <b v="0"/>
    <s v="music/jazz"/>
    <x v="1"/>
    <x v="17"/>
  </r>
  <r>
    <x v="1"/>
    <n v="192"/>
    <m/>
    <x v="1"/>
    <s v="USD"/>
    <x v="414"/>
    <x v="415"/>
    <b v="0"/>
    <b v="1"/>
    <s v="film &amp; video/animation"/>
    <x v="4"/>
    <x v="10"/>
  </r>
  <r>
    <x v="1"/>
    <n v="247"/>
    <m/>
    <x v="1"/>
    <s v="USD"/>
    <x v="415"/>
    <x v="416"/>
    <b v="0"/>
    <b v="0"/>
    <s v="theater/plays"/>
    <x v="3"/>
    <x v="3"/>
  </r>
  <r>
    <x v="1"/>
    <n v="2293"/>
    <m/>
    <x v="1"/>
    <s v="USD"/>
    <x v="416"/>
    <x v="417"/>
    <b v="0"/>
    <b v="0"/>
    <s v="film &amp; video/science fiction"/>
    <x v="4"/>
    <x v="22"/>
  </r>
  <r>
    <x v="1"/>
    <n v="3131"/>
    <m/>
    <x v="1"/>
    <s v="USD"/>
    <x v="417"/>
    <x v="418"/>
    <b v="0"/>
    <b v="0"/>
    <s v="film &amp; video/television"/>
    <x v="4"/>
    <x v="19"/>
  </r>
  <r>
    <x v="0"/>
    <n v="32"/>
    <m/>
    <x v="1"/>
    <s v="USD"/>
    <x v="418"/>
    <x v="419"/>
    <b v="0"/>
    <b v="0"/>
    <s v="technology/wearables"/>
    <x v="2"/>
    <x v="8"/>
  </r>
  <r>
    <x v="1"/>
    <n v="143"/>
    <m/>
    <x v="6"/>
    <s v="EUR"/>
    <x v="419"/>
    <x v="420"/>
    <b v="0"/>
    <b v="0"/>
    <s v="theater/plays"/>
    <x v="3"/>
    <x v="3"/>
  </r>
  <r>
    <x v="3"/>
    <n v="90"/>
    <m/>
    <x v="1"/>
    <s v="USD"/>
    <x v="420"/>
    <x v="421"/>
    <b v="0"/>
    <b v="0"/>
    <s v="theater/plays"/>
    <x v="3"/>
    <x v="3"/>
  </r>
  <r>
    <x v="1"/>
    <n v="296"/>
    <m/>
    <x v="1"/>
    <s v="USD"/>
    <x v="421"/>
    <x v="422"/>
    <b v="0"/>
    <b v="1"/>
    <s v="music/indie rock"/>
    <x v="1"/>
    <x v="7"/>
  </r>
  <r>
    <x v="1"/>
    <n v="170"/>
    <m/>
    <x v="1"/>
    <s v="USD"/>
    <x v="422"/>
    <x v="423"/>
    <b v="0"/>
    <b v="1"/>
    <s v="theater/plays"/>
    <x v="3"/>
    <x v="3"/>
  </r>
  <r>
    <x v="0"/>
    <n v="186"/>
    <m/>
    <x v="1"/>
    <s v="USD"/>
    <x v="423"/>
    <x v="424"/>
    <b v="0"/>
    <b v="0"/>
    <s v="technology/wearables"/>
    <x v="2"/>
    <x v="8"/>
  </r>
  <r>
    <x v="3"/>
    <n v="439"/>
    <m/>
    <x v="4"/>
    <s v="GBP"/>
    <x v="424"/>
    <x v="425"/>
    <b v="0"/>
    <b v="0"/>
    <s v="film &amp; video/television"/>
    <x v="4"/>
    <x v="19"/>
  </r>
  <r>
    <x v="0"/>
    <n v="605"/>
    <m/>
    <x v="1"/>
    <s v="USD"/>
    <x v="425"/>
    <x v="426"/>
    <b v="0"/>
    <b v="1"/>
    <s v="games/video games"/>
    <x v="6"/>
    <x v="11"/>
  </r>
  <r>
    <x v="1"/>
    <n v="86"/>
    <m/>
    <x v="3"/>
    <s v="DKK"/>
    <x v="426"/>
    <x v="427"/>
    <b v="0"/>
    <b v="0"/>
    <s v="games/video games"/>
    <x v="6"/>
    <x v="11"/>
  </r>
  <r>
    <x v="0"/>
    <n v="1"/>
    <m/>
    <x v="0"/>
    <s v="CAD"/>
    <x v="427"/>
    <x v="428"/>
    <b v="0"/>
    <b v="0"/>
    <s v="film &amp; video/animation"/>
    <x v="4"/>
    <x v="10"/>
  </r>
  <r>
    <x v="1"/>
    <n v="6286"/>
    <m/>
    <x v="1"/>
    <s v="USD"/>
    <x v="428"/>
    <x v="429"/>
    <b v="0"/>
    <b v="0"/>
    <s v="music/rock"/>
    <x v="1"/>
    <x v="1"/>
  </r>
  <r>
    <x v="0"/>
    <n v="31"/>
    <m/>
    <x v="1"/>
    <s v="USD"/>
    <x v="429"/>
    <x v="430"/>
    <b v="0"/>
    <b v="0"/>
    <s v="film &amp; video/drama"/>
    <x v="4"/>
    <x v="6"/>
  </r>
  <r>
    <x v="0"/>
    <n v="1181"/>
    <m/>
    <x v="1"/>
    <s v="USD"/>
    <x v="411"/>
    <x v="431"/>
    <b v="0"/>
    <b v="0"/>
    <s v="film &amp; video/science fiction"/>
    <x v="4"/>
    <x v="22"/>
  </r>
  <r>
    <x v="0"/>
    <n v="39"/>
    <m/>
    <x v="1"/>
    <s v="USD"/>
    <x v="430"/>
    <x v="432"/>
    <b v="0"/>
    <b v="1"/>
    <s v="film &amp; video/drama"/>
    <x v="4"/>
    <x v="6"/>
  </r>
  <r>
    <x v="1"/>
    <n v="3727"/>
    <m/>
    <x v="1"/>
    <s v="USD"/>
    <x v="431"/>
    <x v="433"/>
    <b v="0"/>
    <b v="0"/>
    <s v="theater/plays"/>
    <x v="3"/>
    <x v="3"/>
  </r>
  <r>
    <x v="1"/>
    <n v="1605"/>
    <m/>
    <x v="1"/>
    <s v="USD"/>
    <x v="432"/>
    <x v="434"/>
    <b v="0"/>
    <b v="1"/>
    <s v="music/indie rock"/>
    <x v="1"/>
    <x v="7"/>
  </r>
  <r>
    <x v="0"/>
    <n v="46"/>
    <m/>
    <x v="1"/>
    <s v="USD"/>
    <x v="433"/>
    <x v="435"/>
    <b v="0"/>
    <b v="0"/>
    <s v="theater/plays"/>
    <x v="3"/>
    <x v="3"/>
  </r>
  <r>
    <x v="1"/>
    <n v="2120"/>
    <m/>
    <x v="1"/>
    <s v="USD"/>
    <x v="434"/>
    <x v="436"/>
    <b v="0"/>
    <b v="0"/>
    <s v="theater/plays"/>
    <x v="3"/>
    <x v="3"/>
  </r>
  <r>
    <x v="0"/>
    <n v="105"/>
    <m/>
    <x v="1"/>
    <s v="USD"/>
    <x v="435"/>
    <x v="437"/>
    <b v="0"/>
    <b v="0"/>
    <s v="film &amp; video/documentary"/>
    <x v="4"/>
    <x v="4"/>
  </r>
  <r>
    <x v="1"/>
    <n v="50"/>
    <m/>
    <x v="1"/>
    <s v="USD"/>
    <x v="8"/>
    <x v="438"/>
    <b v="0"/>
    <b v="0"/>
    <s v="theater/plays"/>
    <x v="3"/>
    <x v="3"/>
  </r>
  <r>
    <x v="1"/>
    <n v="2080"/>
    <m/>
    <x v="1"/>
    <s v="USD"/>
    <x v="436"/>
    <x v="439"/>
    <b v="0"/>
    <b v="0"/>
    <s v="film &amp; video/drama"/>
    <x v="4"/>
    <x v="6"/>
  </r>
  <r>
    <x v="0"/>
    <n v="535"/>
    <m/>
    <x v="1"/>
    <s v="USD"/>
    <x v="385"/>
    <x v="440"/>
    <b v="0"/>
    <b v="0"/>
    <s v="games/mobile games"/>
    <x v="6"/>
    <x v="20"/>
  </r>
  <r>
    <x v="1"/>
    <n v="2105"/>
    <m/>
    <x v="1"/>
    <s v="USD"/>
    <x v="437"/>
    <x v="441"/>
    <b v="0"/>
    <b v="0"/>
    <s v="film &amp; video/animation"/>
    <x v="4"/>
    <x v="10"/>
  </r>
  <r>
    <x v="1"/>
    <n v="2436"/>
    <m/>
    <x v="1"/>
    <s v="USD"/>
    <x v="438"/>
    <x v="442"/>
    <b v="0"/>
    <b v="0"/>
    <s v="theater/plays"/>
    <x v="3"/>
    <x v="3"/>
  </r>
  <r>
    <x v="1"/>
    <n v="80"/>
    <m/>
    <x v="1"/>
    <s v="USD"/>
    <x v="439"/>
    <x v="443"/>
    <b v="0"/>
    <b v="0"/>
    <s v="publishing/translations"/>
    <x v="5"/>
    <x v="18"/>
  </r>
  <r>
    <x v="1"/>
    <n v="42"/>
    <m/>
    <x v="1"/>
    <s v="USD"/>
    <x v="440"/>
    <x v="444"/>
    <b v="0"/>
    <b v="1"/>
    <s v="technology/wearables"/>
    <x v="2"/>
    <x v="8"/>
  </r>
  <r>
    <x v="1"/>
    <n v="139"/>
    <m/>
    <x v="0"/>
    <s v="CAD"/>
    <x v="441"/>
    <x v="445"/>
    <b v="0"/>
    <b v="1"/>
    <s v="technology/web"/>
    <x v="2"/>
    <x v="2"/>
  </r>
  <r>
    <x v="0"/>
    <n v="16"/>
    <m/>
    <x v="1"/>
    <s v="USD"/>
    <x v="442"/>
    <x v="368"/>
    <b v="0"/>
    <b v="0"/>
    <s v="theater/plays"/>
    <x v="3"/>
    <x v="3"/>
  </r>
  <r>
    <x v="1"/>
    <n v="159"/>
    <m/>
    <x v="1"/>
    <s v="USD"/>
    <x v="443"/>
    <x v="446"/>
    <b v="0"/>
    <b v="0"/>
    <s v="film &amp; video/drama"/>
    <x v="4"/>
    <x v="6"/>
  </r>
  <r>
    <x v="1"/>
    <n v="381"/>
    <m/>
    <x v="1"/>
    <s v="USD"/>
    <x v="315"/>
    <x v="447"/>
    <b v="0"/>
    <b v="0"/>
    <s v="technology/wearables"/>
    <x v="2"/>
    <x v="8"/>
  </r>
  <r>
    <x v="1"/>
    <n v="194"/>
    <m/>
    <x v="4"/>
    <s v="GBP"/>
    <x v="444"/>
    <x v="448"/>
    <b v="0"/>
    <b v="1"/>
    <s v="food/food trucks"/>
    <x v="0"/>
    <x v="0"/>
  </r>
  <r>
    <x v="0"/>
    <n v="575"/>
    <m/>
    <x v="1"/>
    <s v="USD"/>
    <x v="445"/>
    <x v="178"/>
    <b v="0"/>
    <b v="0"/>
    <s v="music/rock"/>
    <x v="1"/>
    <x v="1"/>
  </r>
  <r>
    <x v="1"/>
    <n v="106"/>
    <m/>
    <x v="1"/>
    <s v="USD"/>
    <x v="446"/>
    <x v="449"/>
    <b v="0"/>
    <b v="0"/>
    <s v="music/electric music"/>
    <x v="1"/>
    <x v="5"/>
  </r>
  <r>
    <x v="1"/>
    <n v="142"/>
    <m/>
    <x v="1"/>
    <s v="USD"/>
    <x v="447"/>
    <x v="450"/>
    <b v="0"/>
    <b v="0"/>
    <s v="film &amp; video/television"/>
    <x v="4"/>
    <x v="19"/>
  </r>
  <r>
    <x v="1"/>
    <n v="211"/>
    <m/>
    <x v="1"/>
    <s v="USD"/>
    <x v="448"/>
    <x v="451"/>
    <b v="0"/>
    <b v="1"/>
    <s v="publishing/translations"/>
    <x v="5"/>
    <x v="18"/>
  </r>
  <r>
    <x v="0"/>
    <n v="1120"/>
    <m/>
    <x v="1"/>
    <s v="USD"/>
    <x v="342"/>
    <x v="452"/>
    <b v="0"/>
    <b v="0"/>
    <s v="publishing/fiction"/>
    <x v="5"/>
    <x v="13"/>
  </r>
  <r>
    <x v="0"/>
    <n v="113"/>
    <m/>
    <x v="1"/>
    <s v="USD"/>
    <x v="449"/>
    <x v="453"/>
    <b v="0"/>
    <b v="0"/>
    <s v="film &amp; video/science fiction"/>
    <x v="4"/>
    <x v="22"/>
  </r>
  <r>
    <x v="1"/>
    <n v="2756"/>
    <m/>
    <x v="1"/>
    <s v="USD"/>
    <x v="450"/>
    <x v="454"/>
    <b v="0"/>
    <b v="0"/>
    <s v="technology/wearables"/>
    <x v="2"/>
    <x v="8"/>
  </r>
  <r>
    <x v="1"/>
    <n v="173"/>
    <m/>
    <x v="4"/>
    <s v="GBP"/>
    <x v="451"/>
    <x v="455"/>
    <b v="0"/>
    <b v="0"/>
    <s v="food/food trucks"/>
    <x v="0"/>
    <x v="0"/>
  </r>
  <r>
    <x v="1"/>
    <n v="87"/>
    <m/>
    <x v="1"/>
    <s v="USD"/>
    <x v="452"/>
    <x v="456"/>
    <b v="0"/>
    <b v="1"/>
    <s v="photography/photography books"/>
    <x v="7"/>
    <x v="14"/>
  </r>
  <r>
    <x v="0"/>
    <n v="1538"/>
    <m/>
    <x v="1"/>
    <s v="USD"/>
    <x v="453"/>
    <x v="457"/>
    <b v="0"/>
    <b v="1"/>
    <s v="theater/plays"/>
    <x v="3"/>
    <x v="3"/>
  </r>
  <r>
    <x v="0"/>
    <n v="9"/>
    <m/>
    <x v="1"/>
    <s v="USD"/>
    <x v="454"/>
    <x v="458"/>
    <b v="0"/>
    <b v="1"/>
    <s v="publishing/fiction"/>
    <x v="5"/>
    <x v="13"/>
  </r>
  <r>
    <x v="0"/>
    <n v="554"/>
    <m/>
    <x v="1"/>
    <s v="USD"/>
    <x v="455"/>
    <x v="459"/>
    <b v="0"/>
    <b v="0"/>
    <s v="theater/plays"/>
    <x v="3"/>
    <x v="3"/>
  </r>
  <r>
    <x v="1"/>
    <n v="1572"/>
    <m/>
    <x v="4"/>
    <s v="GBP"/>
    <x v="456"/>
    <x v="460"/>
    <b v="0"/>
    <b v="1"/>
    <s v="food/food trucks"/>
    <x v="0"/>
    <x v="0"/>
  </r>
  <r>
    <x v="0"/>
    <n v="648"/>
    <m/>
    <x v="4"/>
    <s v="GBP"/>
    <x v="457"/>
    <x v="461"/>
    <b v="0"/>
    <b v="0"/>
    <s v="theater/plays"/>
    <x v="3"/>
    <x v="3"/>
  </r>
  <r>
    <x v="0"/>
    <n v="21"/>
    <m/>
    <x v="4"/>
    <s v="GBP"/>
    <x v="458"/>
    <x v="462"/>
    <b v="0"/>
    <b v="1"/>
    <s v="publishing/translations"/>
    <x v="5"/>
    <x v="18"/>
  </r>
  <r>
    <x v="1"/>
    <n v="2346"/>
    <m/>
    <x v="1"/>
    <s v="USD"/>
    <x v="459"/>
    <x v="463"/>
    <b v="0"/>
    <b v="0"/>
    <s v="theater/plays"/>
    <x v="3"/>
    <x v="3"/>
  </r>
  <r>
    <x v="1"/>
    <n v="115"/>
    <m/>
    <x v="1"/>
    <s v="USD"/>
    <x v="460"/>
    <x v="464"/>
    <b v="0"/>
    <b v="0"/>
    <s v="theater/plays"/>
    <x v="3"/>
    <x v="3"/>
  </r>
  <r>
    <x v="1"/>
    <n v="85"/>
    <m/>
    <x v="6"/>
    <s v="EUR"/>
    <x v="461"/>
    <x v="465"/>
    <b v="0"/>
    <b v="0"/>
    <s v="technology/wearables"/>
    <x v="2"/>
    <x v="8"/>
  </r>
  <r>
    <x v="1"/>
    <n v="144"/>
    <m/>
    <x v="1"/>
    <s v="USD"/>
    <x v="462"/>
    <x v="466"/>
    <b v="0"/>
    <b v="0"/>
    <s v="journalism/audio"/>
    <x v="8"/>
    <x v="23"/>
  </r>
  <r>
    <x v="1"/>
    <n v="2443"/>
    <m/>
    <x v="1"/>
    <s v="USD"/>
    <x v="463"/>
    <x v="467"/>
    <b v="0"/>
    <b v="1"/>
    <s v="food/food trucks"/>
    <x v="0"/>
    <x v="0"/>
  </r>
  <r>
    <x v="3"/>
    <n v="595"/>
    <m/>
    <x v="1"/>
    <s v="USD"/>
    <x v="464"/>
    <x v="468"/>
    <b v="1"/>
    <b v="1"/>
    <s v="film &amp; video/shorts"/>
    <x v="4"/>
    <x v="12"/>
  </r>
  <r>
    <x v="1"/>
    <n v="64"/>
    <m/>
    <x v="1"/>
    <s v="USD"/>
    <x v="465"/>
    <x v="469"/>
    <b v="0"/>
    <b v="0"/>
    <s v="photography/photography books"/>
    <x v="7"/>
    <x v="14"/>
  </r>
  <r>
    <x v="1"/>
    <n v="268"/>
    <m/>
    <x v="1"/>
    <s v="USD"/>
    <x v="466"/>
    <x v="470"/>
    <b v="0"/>
    <b v="0"/>
    <s v="technology/wearables"/>
    <x v="2"/>
    <x v="8"/>
  </r>
  <r>
    <x v="1"/>
    <n v="195"/>
    <m/>
    <x v="3"/>
    <s v="DKK"/>
    <x v="467"/>
    <x v="471"/>
    <b v="0"/>
    <b v="0"/>
    <s v="theater/plays"/>
    <x v="3"/>
    <x v="3"/>
  </r>
  <r>
    <x v="0"/>
    <n v="54"/>
    <m/>
    <x v="1"/>
    <s v="USD"/>
    <x v="468"/>
    <x v="472"/>
    <b v="0"/>
    <b v="0"/>
    <s v="film &amp; video/animation"/>
    <x v="4"/>
    <x v="10"/>
  </r>
  <r>
    <x v="0"/>
    <n v="120"/>
    <m/>
    <x v="1"/>
    <s v="USD"/>
    <x v="469"/>
    <x v="473"/>
    <b v="0"/>
    <b v="1"/>
    <s v="technology/wearables"/>
    <x v="2"/>
    <x v="8"/>
  </r>
  <r>
    <x v="0"/>
    <n v="579"/>
    <m/>
    <x v="3"/>
    <s v="DKK"/>
    <x v="470"/>
    <x v="474"/>
    <b v="0"/>
    <b v="0"/>
    <s v="technology/web"/>
    <x v="2"/>
    <x v="2"/>
  </r>
  <r>
    <x v="0"/>
    <n v="2072"/>
    <m/>
    <x v="1"/>
    <s v="USD"/>
    <x v="471"/>
    <x v="475"/>
    <b v="0"/>
    <b v="1"/>
    <s v="film &amp; video/documentary"/>
    <x v="4"/>
    <x v="4"/>
  </r>
  <r>
    <x v="0"/>
    <n v="0"/>
    <m/>
    <x v="1"/>
    <s v="USD"/>
    <x v="472"/>
    <x v="380"/>
    <b v="0"/>
    <b v="1"/>
    <s v="theater/plays"/>
    <x v="3"/>
    <x v="3"/>
  </r>
  <r>
    <x v="0"/>
    <n v="1796"/>
    <m/>
    <x v="1"/>
    <s v="USD"/>
    <x v="473"/>
    <x v="353"/>
    <b v="0"/>
    <b v="0"/>
    <s v="film &amp; video/documentary"/>
    <x v="4"/>
    <x v="4"/>
  </r>
  <r>
    <x v="1"/>
    <n v="186"/>
    <m/>
    <x v="2"/>
    <s v="AUD"/>
    <x v="474"/>
    <x v="476"/>
    <b v="0"/>
    <b v="1"/>
    <s v="games/video games"/>
    <x v="6"/>
    <x v="11"/>
  </r>
  <r>
    <x v="1"/>
    <n v="460"/>
    <m/>
    <x v="1"/>
    <s v="USD"/>
    <x v="72"/>
    <x v="477"/>
    <b v="0"/>
    <b v="0"/>
    <s v="film &amp; video/drama"/>
    <x v="4"/>
    <x v="6"/>
  </r>
  <r>
    <x v="0"/>
    <n v="62"/>
    <m/>
    <x v="6"/>
    <s v="EUR"/>
    <x v="443"/>
    <x v="478"/>
    <b v="0"/>
    <b v="0"/>
    <s v="music/rock"/>
    <x v="1"/>
    <x v="1"/>
  </r>
  <r>
    <x v="0"/>
    <n v="347"/>
    <m/>
    <x v="1"/>
    <s v="USD"/>
    <x v="475"/>
    <x v="479"/>
    <b v="0"/>
    <b v="1"/>
    <s v="publishing/radio &amp; podcasts"/>
    <x v="5"/>
    <x v="15"/>
  </r>
  <r>
    <x v="1"/>
    <n v="2528"/>
    <m/>
    <x v="1"/>
    <s v="USD"/>
    <x v="81"/>
    <x v="480"/>
    <b v="0"/>
    <b v="1"/>
    <s v="theater/plays"/>
    <x v="3"/>
    <x v="3"/>
  </r>
  <r>
    <x v="0"/>
    <n v="19"/>
    <m/>
    <x v="1"/>
    <s v="USD"/>
    <x v="476"/>
    <x v="481"/>
    <b v="0"/>
    <b v="1"/>
    <s v="technology/web"/>
    <x v="2"/>
    <x v="2"/>
  </r>
  <r>
    <x v="1"/>
    <n v="3657"/>
    <m/>
    <x v="1"/>
    <s v="USD"/>
    <x v="192"/>
    <x v="482"/>
    <b v="0"/>
    <b v="0"/>
    <s v="theater/plays"/>
    <x v="3"/>
    <x v="3"/>
  </r>
  <r>
    <x v="0"/>
    <n v="1258"/>
    <m/>
    <x v="1"/>
    <s v="USD"/>
    <x v="477"/>
    <x v="483"/>
    <b v="0"/>
    <b v="0"/>
    <s v="theater/plays"/>
    <x v="3"/>
    <x v="3"/>
  </r>
  <r>
    <x v="1"/>
    <n v="131"/>
    <m/>
    <x v="2"/>
    <s v="AUD"/>
    <x v="478"/>
    <x v="484"/>
    <b v="0"/>
    <b v="0"/>
    <s v="film &amp; video/drama"/>
    <x v="4"/>
    <x v="6"/>
  </r>
  <r>
    <x v="0"/>
    <n v="362"/>
    <m/>
    <x v="1"/>
    <s v="USD"/>
    <x v="479"/>
    <x v="265"/>
    <b v="0"/>
    <b v="0"/>
    <s v="theater/plays"/>
    <x v="3"/>
    <x v="3"/>
  </r>
  <r>
    <x v="1"/>
    <n v="239"/>
    <m/>
    <x v="1"/>
    <s v="USD"/>
    <x v="480"/>
    <x v="485"/>
    <b v="0"/>
    <b v="1"/>
    <s v="games/video games"/>
    <x v="6"/>
    <x v="11"/>
  </r>
  <r>
    <x v="3"/>
    <n v="35"/>
    <m/>
    <x v="1"/>
    <s v="USD"/>
    <x v="180"/>
    <x v="486"/>
    <b v="0"/>
    <b v="0"/>
    <s v="film &amp; video/television"/>
    <x v="4"/>
    <x v="19"/>
  </r>
  <r>
    <x v="3"/>
    <n v="528"/>
    <m/>
    <x v="5"/>
    <s v="CHF"/>
    <x v="481"/>
    <x v="412"/>
    <b v="0"/>
    <b v="1"/>
    <s v="music/rock"/>
    <x v="1"/>
    <x v="1"/>
  </r>
  <r>
    <x v="0"/>
    <n v="133"/>
    <m/>
    <x v="0"/>
    <s v="CAD"/>
    <x v="482"/>
    <x v="487"/>
    <b v="0"/>
    <b v="1"/>
    <s v="theater/plays"/>
    <x v="3"/>
    <x v="3"/>
  </r>
  <r>
    <x v="0"/>
    <n v="846"/>
    <m/>
    <x v="1"/>
    <s v="USD"/>
    <x v="194"/>
    <x v="488"/>
    <b v="0"/>
    <b v="0"/>
    <s v="publishing/nonfiction"/>
    <x v="5"/>
    <x v="9"/>
  </r>
  <r>
    <x v="1"/>
    <n v="78"/>
    <m/>
    <x v="1"/>
    <s v="USD"/>
    <x v="483"/>
    <x v="489"/>
    <b v="0"/>
    <b v="0"/>
    <s v="food/food trucks"/>
    <x v="0"/>
    <x v="0"/>
  </r>
  <r>
    <x v="0"/>
    <n v="10"/>
    <m/>
    <x v="1"/>
    <s v="USD"/>
    <x v="484"/>
    <x v="442"/>
    <b v="0"/>
    <b v="1"/>
    <s v="film &amp; video/animation"/>
    <x v="4"/>
    <x v="10"/>
  </r>
  <r>
    <x v="1"/>
    <n v="1773"/>
    <m/>
    <x v="1"/>
    <s v="USD"/>
    <x v="355"/>
    <x v="437"/>
    <b v="0"/>
    <b v="1"/>
    <s v="music/rock"/>
    <x v="1"/>
    <x v="1"/>
  </r>
  <r>
    <x v="1"/>
    <n v="32"/>
    <m/>
    <x v="1"/>
    <s v="USD"/>
    <x v="485"/>
    <x v="490"/>
    <b v="0"/>
    <b v="0"/>
    <s v="theater/plays"/>
    <x v="3"/>
    <x v="3"/>
  </r>
  <r>
    <x v="1"/>
    <n v="369"/>
    <m/>
    <x v="1"/>
    <s v="USD"/>
    <x v="486"/>
    <x v="491"/>
    <b v="0"/>
    <b v="1"/>
    <s v="film &amp; video/drama"/>
    <x v="4"/>
    <x v="6"/>
  </r>
  <r>
    <x v="0"/>
    <n v="191"/>
    <m/>
    <x v="1"/>
    <s v="USD"/>
    <x v="487"/>
    <x v="163"/>
    <b v="0"/>
    <b v="0"/>
    <s v="film &amp; video/shorts"/>
    <x v="4"/>
    <x v="12"/>
  </r>
  <r>
    <x v="1"/>
    <n v="89"/>
    <m/>
    <x v="1"/>
    <s v="USD"/>
    <x v="488"/>
    <x v="492"/>
    <b v="0"/>
    <b v="0"/>
    <s v="film &amp; video/shorts"/>
    <x v="4"/>
    <x v="12"/>
  </r>
  <r>
    <x v="0"/>
    <n v="1979"/>
    <m/>
    <x v="1"/>
    <s v="USD"/>
    <x v="489"/>
    <x v="493"/>
    <b v="0"/>
    <b v="0"/>
    <s v="theater/plays"/>
    <x v="3"/>
    <x v="3"/>
  </r>
  <r>
    <x v="0"/>
    <n v="63"/>
    <m/>
    <x v="1"/>
    <s v="USD"/>
    <x v="490"/>
    <x v="494"/>
    <b v="0"/>
    <b v="0"/>
    <s v="technology/wearables"/>
    <x v="2"/>
    <x v="8"/>
  </r>
  <r>
    <x v="1"/>
    <n v="147"/>
    <m/>
    <x v="1"/>
    <s v="USD"/>
    <x v="312"/>
    <x v="495"/>
    <b v="0"/>
    <b v="1"/>
    <s v="theater/plays"/>
    <x v="3"/>
    <x v="3"/>
  </r>
  <r>
    <x v="0"/>
    <n v="6080"/>
    <m/>
    <x v="0"/>
    <s v="CAD"/>
    <x v="491"/>
    <x v="496"/>
    <b v="0"/>
    <b v="0"/>
    <s v="film &amp; video/animation"/>
    <x v="4"/>
    <x v="10"/>
  </r>
  <r>
    <x v="0"/>
    <n v="80"/>
    <m/>
    <x v="4"/>
    <s v="GBP"/>
    <x v="492"/>
    <x v="497"/>
    <b v="0"/>
    <b v="0"/>
    <s v="music/indie rock"/>
    <x v="1"/>
    <x v="7"/>
  </r>
  <r>
    <x v="0"/>
    <n v="9"/>
    <m/>
    <x v="1"/>
    <s v="USD"/>
    <x v="493"/>
    <x v="180"/>
    <b v="0"/>
    <b v="0"/>
    <s v="games/video games"/>
    <x v="6"/>
    <x v="11"/>
  </r>
  <r>
    <x v="0"/>
    <n v="1784"/>
    <m/>
    <x v="1"/>
    <s v="USD"/>
    <x v="494"/>
    <x v="498"/>
    <b v="0"/>
    <b v="1"/>
    <s v="publishing/fiction"/>
    <x v="5"/>
    <x v="13"/>
  </r>
  <r>
    <x v="2"/>
    <n v="3640"/>
    <m/>
    <x v="5"/>
    <s v="CHF"/>
    <x v="495"/>
    <x v="499"/>
    <b v="0"/>
    <b v="0"/>
    <s v="games/video games"/>
    <x v="6"/>
    <x v="11"/>
  </r>
  <r>
    <x v="1"/>
    <n v="126"/>
    <m/>
    <x v="0"/>
    <s v="CAD"/>
    <x v="496"/>
    <x v="500"/>
    <b v="0"/>
    <b v="0"/>
    <s v="theater/plays"/>
    <x v="3"/>
    <x v="3"/>
  </r>
  <r>
    <x v="1"/>
    <n v="2218"/>
    <m/>
    <x v="4"/>
    <s v="GBP"/>
    <x v="497"/>
    <x v="50"/>
    <b v="0"/>
    <b v="0"/>
    <s v="music/indie rock"/>
    <x v="1"/>
    <x v="7"/>
  </r>
  <r>
    <x v="0"/>
    <n v="243"/>
    <m/>
    <x v="1"/>
    <s v="USD"/>
    <x v="498"/>
    <x v="501"/>
    <b v="0"/>
    <b v="1"/>
    <s v="film &amp; video/drama"/>
    <x v="4"/>
    <x v="6"/>
  </r>
  <r>
    <x v="1"/>
    <n v="202"/>
    <m/>
    <x v="6"/>
    <s v="EUR"/>
    <x v="499"/>
    <x v="502"/>
    <b v="0"/>
    <b v="1"/>
    <s v="theater/plays"/>
    <x v="3"/>
    <x v="3"/>
  </r>
  <r>
    <x v="1"/>
    <n v="140"/>
    <m/>
    <x v="6"/>
    <s v="EUR"/>
    <x v="500"/>
    <x v="52"/>
    <b v="0"/>
    <b v="0"/>
    <s v="publishing/fiction"/>
    <x v="5"/>
    <x v="13"/>
  </r>
  <r>
    <x v="1"/>
    <n v="1052"/>
    <m/>
    <x v="3"/>
    <s v="DKK"/>
    <x v="501"/>
    <x v="503"/>
    <b v="1"/>
    <b v="1"/>
    <s v="film &amp; video/documentary"/>
    <x v="4"/>
    <x v="4"/>
  </r>
  <r>
    <x v="0"/>
    <n v="1296"/>
    <m/>
    <x v="1"/>
    <s v="USD"/>
    <x v="502"/>
    <x v="504"/>
    <b v="0"/>
    <b v="0"/>
    <s v="games/mobile games"/>
    <x v="6"/>
    <x v="20"/>
  </r>
  <r>
    <x v="0"/>
    <n v="77"/>
    <m/>
    <x v="1"/>
    <s v="USD"/>
    <x v="503"/>
    <x v="505"/>
    <b v="0"/>
    <b v="1"/>
    <s v="food/food trucks"/>
    <x v="0"/>
    <x v="0"/>
  </r>
  <r>
    <x v="1"/>
    <n v="247"/>
    <m/>
    <x v="1"/>
    <s v="USD"/>
    <x v="504"/>
    <x v="506"/>
    <b v="0"/>
    <b v="0"/>
    <s v="photography/photography books"/>
    <x v="7"/>
    <x v="14"/>
  </r>
  <r>
    <x v="0"/>
    <n v="395"/>
    <m/>
    <x v="6"/>
    <s v="EUR"/>
    <x v="505"/>
    <x v="507"/>
    <b v="0"/>
    <b v="0"/>
    <s v="games/mobile games"/>
    <x v="6"/>
    <x v="20"/>
  </r>
  <r>
    <x v="0"/>
    <n v="49"/>
    <m/>
    <x v="4"/>
    <s v="GBP"/>
    <x v="506"/>
    <x v="508"/>
    <b v="0"/>
    <b v="0"/>
    <s v="music/indie rock"/>
    <x v="1"/>
    <x v="7"/>
  </r>
  <r>
    <x v="0"/>
    <n v="180"/>
    <m/>
    <x v="1"/>
    <s v="USD"/>
    <x v="507"/>
    <x v="509"/>
    <b v="0"/>
    <b v="0"/>
    <s v="games/video games"/>
    <x v="6"/>
    <x v="11"/>
  </r>
  <r>
    <x v="1"/>
    <n v="84"/>
    <m/>
    <x v="1"/>
    <s v="USD"/>
    <x v="508"/>
    <x v="510"/>
    <b v="0"/>
    <b v="0"/>
    <s v="music/rock"/>
    <x v="1"/>
    <x v="1"/>
  </r>
  <r>
    <x v="0"/>
    <n v="2690"/>
    <m/>
    <x v="1"/>
    <s v="USD"/>
    <x v="509"/>
    <x v="511"/>
    <b v="0"/>
    <b v="0"/>
    <s v="theater/plays"/>
    <x v="3"/>
    <x v="3"/>
  </r>
  <r>
    <x v="1"/>
    <n v="88"/>
    <m/>
    <x v="1"/>
    <s v="USD"/>
    <x v="510"/>
    <x v="512"/>
    <b v="0"/>
    <b v="1"/>
    <s v="theater/plays"/>
    <x v="3"/>
    <x v="3"/>
  </r>
  <r>
    <x v="1"/>
    <n v="156"/>
    <m/>
    <x v="1"/>
    <s v="USD"/>
    <x v="511"/>
    <x v="513"/>
    <b v="0"/>
    <b v="0"/>
    <s v="film &amp; video/drama"/>
    <x v="4"/>
    <x v="6"/>
  </r>
  <r>
    <x v="1"/>
    <n v="2985"/>
    <m/>
    <x v="1"/>
    <s v="USD"/>
    <x v="512"/>
    <x v="514"/>
    <b v="0"/>
    <b v="0"/>
    <s v="theater/plays"/>
    <x v="3"/>
    <x v="3"/>
  </r>
  <r>
    <x v="1"/>
    <n v="762"/>
    <m/>
    <x v="1"/>
    <s v="USD"/>
    <x v="513"/>
    <x v="515"/>
    <b v="0"/>
    <b v="0"/>
    <s v="technology/wearables"/>
    <x v="2"/>
    <x v="8"/>
  </r>
  <r>
    <x v="3"/>
    <n v="1"/>
    <m/>
    <x v="5"/>
    <s v="CHF"/>
    <x v="514"/>
    <x v="516"/>
    <b v="0"/>
    <b v="0"/>
    <s v="music/indie rock"/>
    <x v="1"/>
    <x v="7"/>
  </r>
  <r>
    <x v="0"/>
    <n v="2779"/>
    <m/>
    <x v="2"/>
    <s v="AUD"/>
    <x v="515"/>
    <x v="517"/>
    <b v="0"/>
    <b v="1"/>
    <s v="technology/web"/>
    <x v="2"/>
    <x v="2"/>
  </r>
  <r>
    <x v="0"/>
    <n v="92"/>
    <m/>
    <x v="1"/>
    <s v="USD"/>
    <x v="516"/>
    <x v="518"/>
    <b v="0"/>
    <b v="0"/>
    <s v="theater/plays"/>
    <x v="3"/>
    <x v="3"/>
  </r>
  <r>
    <x v="0"/>
    <n v="1028"/>
    <m/>
    <x v="1"/>
    <s v="USD"/>
    <x v="517"/>
    <x v="519"/>
    <b v="0"/>
    <b v="0"/>
    <s v="music/rock"/>
    <x v="1"/>
    <x v="1"/>
  </r>
  <r>
    <x v="1"/>
    <n v="554"/>
    <m/>
    <x v="0"/>
    <s v="CAD"/>
    <x v="518"/>
    <x v="520"/>
    <b v="0"/>
    <b v="0"/>
    <s v="music/indie rock"/>
    <x v="1"/>
    <x v="7"/>
  </r>
  <r>
    <x v="1"/>
    <n v="135"/>
    <m/>
    <x v="3"/>
    <s v="DKK"/>
    <x v="519"/>
    <x v="219"/>
    <b v="0"/>
    <b v="0"/>
    <s v="music/rock"/>
    <x v="1"/>
    <x v="1"/>
  </r>
  <r>
    <x v="1"/>
    <n v="122"/>
    <m/>
    <x v="1"/>
    <s v="USD"/>
    <x v="520"/>
    <x v="521"/>
    <b v="0"/>
    <b v="1"/>
    <s v="publishing/translations"/>
    <x v="5"/>
    <x v="18"/>
  </r>
  <r>
    <x v="1"/>
    <n v="221"/>
    <m/>
    <x v="1"/>
    <s v="USD"/>
    <x v="521"/>
    <x v="522"/>
    <b v="0"/>
    <b v="1"/>
    <s v="film &amp; video/science fiction"/>
    <x v="4"/>
    <x v="22"/>
  </r>
  <r>
    <x v="1"/>
    <n v="126"/>
    <m/>
    <x v="1"/>
    <s v="USD"/>
    <x v="522"/>
    <x v="523"/>
    <b v="0"/>
    <b v="0"/>
    <s v="theater/plays"/>
    <x v="3"/>
    <x v="3"/>
  </r>
  <r>
    <x v="1"/>
    <n v="1022"/>
    <m/>
    <x v="1"/>
    <s v="USD"/>
    <x v="523"/>
    <x v="524"/>
    <b v="0"/>
    <b v="0"/>
    <s v="theater/plays"/>
    <x v="3"/>
    <x v="3"/>
  </r>
  <r>
    <x v="1"/>
    <n v="3177"/>
    <m/>
    <x v="1"/>
    <s v="USD"/>
    <x v="524"/>
    <x v="348"/>
    <b v="0"/>
    <b v="0"/>
    <s v="film &amp; video/animation"/>
    <x v="4"/>
    <x v="10"/>
  </r>
  <r>
    <x v="1"/>
    <n v="198"/>
    <m/>
    <x v="5"/>
    <s v="CHF"/>
    <x v="525"/>
    <x v="280"/>
    <b v="0"/>
    <b v="0"/>
    <s v="theater/plays"/>
    <x v="3"/>
    <x v="3"/>
  </r>
  <r>
    <x v="0"/>
    <n v="26"/>
    <m/>
    <x v="5"/>
    <s v="CHF"/>
    <x v="188"/>
    <x v="525"/>
    <b v="0"/>
    <b v="0"/>
    <s v="music/rock"/>
    <x v="1"/>
    <x v="1"/>
  </r>
  <r>
    <x v="1"/>
    <n v="85"/>
    <m/>
    <x v="2"/>
    <s v="AUD"/>
    <x v="526"/>
    <x v="526"/>
    <b v="0"/>
    <b v="0"/>
    <s v="film &amp; video/documentary"/>
    <x v="4"/>
    <x v="4"/>
  </r>
  <r>
    <x v="0"/>
    <n v="1790"/>
    <m/>
    <x v="1"/>
    <s v="USD"/>
    <x v="527"/>
    <x v="527"/>
    <b v="0"/>
    <b v="0"/>
    <s v="theater/plays"/>
    <x v="3"/>
    <x v="3"/>
  </r>
  <r>
    <x v="1"/>
    <n v="3596"/>
    <m/>
    <x v="1"/>
    <s v="USD"/>
    <x v="528"/>
    <x v="528"/>
    <b v="0"/>
    <b v="0"/>
    <s v="theater/plays"/>
    <x v="3"/>
    <x v="3"/>
  </r>
  <r>
    <x v="0"/>
    <n v="37"/>
    <m/>
    <x v="1"/>
    <s v="USD"/>
    <x v="522"/>
    <x v="529"/>
    <b v="0"/>
    <b v="1"/>
    <s v="music/electric music"/>
    <x v="1"/>
    <x v="5"/>
  </r>
  <r>
    <x v="1"/>
    <n v="244"/>
    <m/>
    <x v="1"/>
    <s v="USD"/>
    <x v="529"/>
    <x v="360"/>
    <b v="0"/>
    <b v="0"/>
    <s v="music/rock"/>
    <x v="1"/>
    <x v="1"/>
  </r>
  <r>
    <x v="1"/>
    <n v="5180"/>
    <m/>
    <x v="1"/>
    <s v="USD"/>
    <x v="530"/>
    <x v="254"/>
    <b v="0"/>
    <b v="0"/>
    <s v="theater/plays"/>
    <x v="3"/>
    <x v="3"/>
  </r>
  <r>
    <x v="1"/>
    <n v="589"/>
    <m/>
    <x v="6"/>
    <s v="EUR"/>
    <x v="531"/>
    <x v="530"/>
    <b v="0"/>
    <b v="0"/>
    <s v="film &amp; video/animation"/>
    <x v="4"/>
    <x v="10"/>
  </r>
  <r>
    <x v="1"/>
    <n v="2725"/>
    <m/>
    <x v="1"/>
    <s v="USD"/>
    <x v="515"/>
    <x v="531"/>
    <b v="0"/>
    <b v="1"/>
    <s v="music/rock"/>
    <x v="1"/>
    <x v="1"/>
  </r>
  <r>
    <x v="0"/>
    <n v="35"/>
    <m/>
    <x v="6"/>
    <s v="EUR"/>
    <x v="532"/>
    <x v="532"/>
    <b v="0"/>
    <b v="0"/>
    <s v="film &amp; video/shorts"/>
    <x v="4"/>
    <x v="12"/>
  </r>
  <r>
    <x v="3"/>
    <n v="94"/>
    <m/>
    <x v="1"/>
    <s v="USD"/>
    <x v="533"/>
    <x v="533"/>
    <b v="0"/>
    <b v="1"/>
    <s v="music/rock"/>
    <x v="1"/>
    <x v="1"/>
  </r>
  <r>
    <x v="1"/>
    <n v="300"/>
    <m/>
    <x v="1"/>
    <s v="USD"/>
    <x v="409"/>
    <x v="534"/>
    <b v="0"/>
    <b v="0"/>
    <s v="journalism/audio"/>
    <x v="8"/>
    <x v="23"/>
  </r>
  <r>
    <x v="1"/>
    <n v="144"/>
    <m/>
    <x v="1"/>
    <s v="USD"/>
    <x v="534"/>
    <x v="535"/>
    <b v="0"/>
    <b v="1"/>
    <s v="food/food trucks"/>
    <x v="0"/>
    <x v="0"/>
  </r>
  <r>
    <x v="0"/>
    <n v="558"/>
    <m/>
    <x v="1"/>
    <s v="USD"/>
    <x v="53"/>
    <x v="536"/>
    <b v="0"/>
    <b v="1"/>
    <s v="theater/plays"/>
    <x v="3"/>
    <x v="3"/>
  </r>
  <r>
    <x v="0"/>
    <n v="64"/>
    <m/>
    <x v="1"/>
    <s v="USD"/>
    <x v="535"/>
    <x v="537"/>
    <b v="0"/>
    <b v="0"/>
    <s v="theater/plays"/>
    <x v="3"/>
    <x v="3"/>
  </r>
  <r>
    <x v="3"/>
    <n v="37"/>
    <m/>
    <x v="1"/>
    <s v="USD"/>
    <x v="536"/>
    <x v="538"/>
    <b v="0"/>
    <b v="0"/>
    <s v="music/jazz"/>
    <x v="1"/>
    <x v="17"/>
  </r>
  <r>
    <x v="0"/>
    <n v="245"/>
    <m/>
    <x v="1"/>
    <s v="USD"/>
    <x v="537"/>
    <x v="539"/>
    <b v="0"/>
    <b v="0"/>
    <s v="film &amp; video/science fiction"/>
    <x v="4"/>
    <x v="22"/>
  </r>
  <r>
    <x v="1"/>
    <n v="87"/>
    <m/>
    <x v="1"/>
    <s v="USD"/>
    <x v="538"/>
    <x v="540"/>
    <b v="0"/>
    <b v="0"/>
    <s v="music/jazz"/>
    <x v="1"/>
    <x v="17"/>
  </r>
  <r>
    <x v="1"/>
    <n v="3116"/>
    <m/>
    <x v="1"/>
    <s v="USD"/>
    <x v="539"/>
    <x v="541"/>
    <b v="0"/>
    <b v="0"/>
    <s v="theater/plays"/>
    <x v="3"/>
    <x v="3"/>
  </r>
  <r>
    <x v="0"/>
    <n v="71"/>
    <m/>
    <x v="1"/>
    <s v="USD"/>
    <x v="540"/>
    <x v="542"/>
    <b v="0"/>
    <b v="0"/>
    <s v="technology/web"/>
    <x v="2"/>
    <x v="2"/>
  </r>
  <r>
    <x v="0"/>
    <n v="42"/>
    <m/>
    <x v="1"/>
    <s v="USD"/>
    <x v="505"/>
    <x v="543"/>
    <b v="0"/>
    <b v="1"/>
    <s v="games/video games"/>
    <x v="6"/>
    <x v="11"/>
  </r>
  <r>
    <x v="1"/>
    <n v="909"/>
    <m/>
    <x v="1"/>
    <s v="USD"/>
    <x v="541"/>
    <x v="544"/>
    <b v="0"/>
    <b v="0"/>
    <s v="film &amp; video/documentary"/>
    <x v="4"/>
    <x v="4"/>
  </r>
  <r>
    <x v="1"/>
    <n v="1613"/>
    <m/>
    <x v="1"/>
    <s v="USD"/>
    <x v="542"/>
    <x v="545"/>
    <b v="0"/>
    <b v="0"/>
    <s v="technology/web"/>
    <x v="2"/>
    <x v="2"/>
  </r>
  <r>
    <x v="1"/>
    <n v="136"/>
    <m/>
    <x v="1"/>
    <s v="USD"/>
    <x v="543"/>
    <x v="546"/>
    <b v="0"/>
    <b v="0"/>
    <s v="publishing/translations"/>
    <x v="5"/>
    <x v="18"/>
  </r>
  <r>
    <x v="1"/>
    <n v="130"/>
    <m/>
    <x v="1"/>
    <s v="USD"/>
    <x v="544"/>
    <x v="547"/>
    <b v="0"/>
    <b v="0"/>
    <s v="music/rock"/>
    <x v="1"/>
    <x v="1"/>
  </r>
  <r>
    <x v="0"/>
    <n v="156"/>
    <m/>
    <x v="0"/>
    <s v="CAD"/>
    <x v="35"/>
    <x v="548"/>
    <b v="0"/>
    <b v="1"/>
    <s v="food/food trucks"/>
    <x v="0"/>
    <x v="0"/>
  </r>
  <r>
    <x v="0"/>
    <n v="1368"/>
    <m/>
    <x v="4"/>
    <s v="GBP"/>
    <x v="152"/>
    <x v="298"/>
    <b v="0"/>
    <b v="0"/>
    <s v="theater/plays"/>
    <x v="3"/>
    <x v="3"/>
  </r>
  <r>
    <x v="0"/>
    <n v="102"/>
    <m/>
    <x v="1"/>
    <s v="USD"/>
    <x v="545"/>
    <x v="549"/>
    <b v="0"/>
    <b v="0"/>
    <s v="film &amp; video/documentary"/>
    <x v="4"/>
    <x v="4"/>
  </r>
  <r>
    <x v="0"/>
    <n v="86"/>
    <m/>
    <x v="2"/>
    <s v="AUD"/>
    <x v="546"/>
    <x v="550"/>
    <b v="0"/>
    <b v="0"/>
    <s v="publishing/radio &amp; podcasts"/>
    <x v="5"/>
    <x v="15"/>
  </r>
  <r>
    <x v="1"/>
    <n v="102"/>
    <m/>
    <x v="1"/>
    <s v="USD"/>
    <x v="547"/>
    <x v="551"/>
    <b v="0"/>
    <b v="0"/>
    <s v="games/video games"/>
    <x v="6"/>
    <x v="11"/>
  </r>
  <r>
    <x v="0"/>
    <n v="253"/>
    <m/>
    <x v="1"/>
    <s v="USD"/>
    <x v="548"/>
    <x v="552"/>
    <b v="0"/>
    <b v="0"/>
    <s v="theater/plays"/>
    <x v="3"/>
    <x v="3"/>
  </r>
  <r>
    <x v="1"/>
    <n v="4006"/>
    <m/>
    <x v="1"/>
    <s v="USD"/>
    <x v="549"/>
    <x v="238"/>
    <b v="0"/>
    <b v="0"/>
    <s v="film &amp; video/animation"/>
    <x v="4"/>
    <x v="10"/>
  </r>
  <r>
    <x v="0"/>
    <n v="157"/>
    <m/>
    <x v="1"/>
    <s v="USD"/>
    <x v="550"/>
    <x v="553"/>
    <b v="0"/>
    <b v="1"/>
    <s v="theater/plays"/>
    <x v="3"/>
    <x v="3"/>
  </r>
  <r>
    <x v="1"/>
    <n v="1629"/>
    <m/>
    <x v="1"/>
    <s v="USD"/>
    <x v="551"/>
    <x v="554"/>
    <b v="0"/>
    <b v="1"/>
    <s v="theater/plays"/>
    <x v="3"/>
    <x v="3"/>
  </r>
  <r>
    <x v="0"/>
    <n v="183"/>
    <m/>
    <x v="1"/>
    <s v="USD"/>
    <x v="552"/>
    <x v="496"/>
    <b v="0"/>
    <b v="1"/>
    <s v="film &amp; video/drama"/>
    <x v="4"/>
    <x v="6"/>
  </r>
  <r>
    <x v="1"/>
    <n v="2188"/>
    <m/>
    <x v="1"/>
    <s v="USD"/>
    <x v="462"/>
    <x v="555"/>
    <b v="0"/>
    <b v="0"/>
    <s v="theater/plays"/>
    <x v="3"/>
    <x v="3"/>
  </r>
  <r>
    <x v="1"/>
    <n v="2409"/>
    <m/>
    <x v="6"/>
    <s v="EUR"/>
    <x v="553"/>
    <x v="556"/>
    <b v="0"/>
    <b v="0"/>
    <s v="music/rock"/>
    <x v="1"/>
    <x v="1"/>
  </r>
  <r>
    <x v="0"/>
    <n v="82"/>
    <m/>
    <x v="3"/>
    <s v="DKK"/>
    <x v="554"/>
    <x v="557"/>
    <b v="0"/>
    <b v="0"/>
    <s v="film &amp; video/documentary"/>
    <x v="4"/>
    <x v="4"/>
  </r>
  <r>
    <x v="0"/>
    <n v="1"/>
    <m/>
    <x v="4"/>
    <s v="GBP"/>
    <x v="555"/>
    <x v="558"/>
    <b v="0"/>
    <b v="0"/>
    <s v="food/food trucks"/>
    <x v="0"/>
    <x v="0"/>
  </r>
  <r>
    <x v="1"/>
    <n v="194"/>
    <m/>
    <x v="1"/>
    <s v="USD"/>
    <x v="548"/>
    <x v="559"/>
    <b v="1"/>
    <b v="0"/>
    <s v="technology/wearables"/>
    <x v="2"/>
    <x v="8"/>
  </r>
  <r>
    <x v="1"/>
    <n v="1140"/>
    <m/>
    <x v="1"/>
    <s v="USD"/>
    <x v="62"/>
    <x v="560"/>
    <b v="0"/>
    <b v="0"/>
    <s v="theater/plays"/>
    <x v="3"/>
    <x v="3"/>
  </r>
  <r>
    <x v="1"/>
    <n v="102"/>
    <m/>
    <x v="1"/>
    <s v="USD"/>
    <x v="556"/>
    <x v="561"/>
    <b v="0"/>
    <b v="0"/>
    <s v="theater/plays"/>
    <x v="3"/>
    <x v="3"/>
  </r>
  <r>
    <x v="1"/>
    <n v="2857"/>
    <m/>
    <x v="1"/>
    <s v="USD"/>
    <x v="557"/>
    <x v="562"/>
    <b v="0"/>
    <b v="0"/>
    <s v="theater/plays"/>
    <x v="3"/>
    <x v="3"/>
  </r>
  <r>
    <x v="1"/>
    <n v="107"/>
    <m/>
    <x v="1"/>
    <s v="USD"/>
    <x v="27"/>
    <x v="563"/>
    <b v="0"/>
    <b v="0"/>
    <s v="publishing/nonfiction"/>
    <x v="5"/>
    <x v="9"/>
  </r>
  <r>
    <x v="1"/>
    <n v="160"/>
    <m/>
    <x v="4"/>
    <s v="GBP"/>
    <x v="558"/>
    <x v="529"/>
    <b v="0"/>
    <b v="0"/>
    <s v="music/rock"/>
    <x v="1"/>
    <x v="1"/>
  </r>
  <r>
    <x v="1"/>
    <n v="2230"/>
    <m/>
    <x v="1"/>
    <s v="USD"/>
    <x v="559"/>
    <x v="564"/>
    <b v="0"/>
    <b v="0"/>
    <s v="food/food trucks"/>
    <x v="0"/>
    <x v="0"/>
  </r>
  <r>
    <x v="1"/>
    <n v="316"/>
    <m/>
    <x v="1"/>
    <s v="USD"/>
    <x v="426"/>
    <x v="565"/>
    <b v="0"/>
    <b v="1"/>
    <s v="music/jazz"/>
    <x v="1"/>
    <x v="17"/>
  </r>
  <r>
    <x v="1"/>
    <n v="117"/>
    <m/>
    <x v="1"/>
    <s v="USD"/>
    <x v="560"/>
    <x v="566"/>
    <b v="0"/>
    <b v="0"/>
    <s v="film &amp; video/science fiction"/>
    <x v="4"/>
    <x v="22"/>
  </r>
  <r>
    <x v="1"/>
    <n v="6406"/>
    <m/>
    <x v="1"/>
    <s v="USD"/>
    <x v="561"/>
    <x v="567"/>
    <b v="0"/>
    <b v="0"/>
    <s v="theater/plays"/>
    <x v="3"/>
    <x v="3"/>
  </r>
  <r>
    <x v="3"/>
    <n v="15"/>
    <m/>
    <x v="1"/>
    <s v="USD"/>
    <x v="562"/>
    <x v="568"/>
    <b v="0"/>
    <b v="0"/>
    <s v="theater/plays"/>
    <x v="3"/>
    <x v="3"/>
  </r>
  <r>
    <x v="1"/>
    <n v="192"/>
    <m/>
    <x v="1"/>
    <s v="USD"/>
    <x v="563"/>
    <x v="569"/>
    <b v="0"/>
    <b v="0"/>
    <s v="music/electric music"/>
    <x v="1"/>
    <x v="5"/>
  </r>
  <r>
    <x v="1"/>
    <n v="26"/>
    <m/>
    <x v="0"/>
    <s v="CAD"/>
    <x v="564"/>
    <x v="570"/>
    <b v="0"/>
    <b v="0"/>
    <s v="theater/plays"/>
    <x v="3"/>
    <x v="3"/>
  </r>
  <r>
    <x v="1"/>
    <n v="723"/>
    <m/>
    <x v="1"/>
    <s v="USD"/>
    <x v="565"/>
    <x v="571"/>
    <b v="0"/>
    <b v="0"/>
    <s v="theater/plays"/>
    <x v="3"/>
    <x v="3"/>
  </r>
  <r>
    <x v="1"/>
    <n v="170"/>
    <m/>
    <x v="6"/>
    <s v="EUR"/>
    <x v="566"/>
    <x v="572"/>
    <b v="0"/>
    <b v="0"/>
    <s v="theater/plays"/>
    <x v="3"/>
    <x v="3"/>
  </r>
  <r>
    <x v="1"/>
    <n v="238"/>
    <m/>
    <x v="4"/>
    <s v="GBP"/>
    <x v="567"/>
    <x v="573"/>
    <b v="0"/>
    <b v="1"/>
    <s v="music/indie rock"/>
    <x v="1"/>
    <x v="7"/>
  </r>
  <r>
    <x v="1"/>
    <n v="55"/>
    <m/>
    <x v="1"/>
    <s v="USD"/>
    <x v="568"/>
    <x v="471"/>
    <b v="0"/>
    <b v="0"/>
    <s v="theater/plays"/>
    <x v="3"/>
    <x v="3"/>
  </r>
  <r>
    <x v="0"/>
    <n v="1198"/>
    <m/>
    <x v="1"/>
    <s v="USD"/>
    <x v="569"/>
    <x v="574"/>
    <b v="0"/>
    <b v="0"/>
    <s v="publishing/nonfiction"/>
    <x v="5"/>
    <x v="9"/>
  </r>
  <r>
    <x v="0"/>
    <n v="648"/>
    <m/>
    <x v="1"/>
    <s v="USD"/>
    <x v="570"/>
    <x v="575"/>
    <b v="1"/>
    <b v="1"/>
    <s v="theater/plays"/>
    <x v="3"/>
    <x v="3"/>
  </r>
  <r>
    <x v="1"/>
    <n v="128"/>
    <m/>
    <x v="2"/>
    <s v="AUD"/>
    <x v="571"/>
    <x v="576"/>
    <b v="0"/>
    <b v="0"/>
    <s v="photography/photography books"/>
    <x v="7"/>
    <x v="14"/>
  </r>
  <r>
    <x v="1"/>
    <n v="2144"/>
    <m/>
    <x v="1"/>
    <s v="USD"/>
    <x v="572"/>
    <x v="577"/>
    <b v="0"/>
    <b v="0"/>
    <s v="theater/plays"/>
    <x v="3"/>
    <x v="3"/>
  </r>
  <r>
    <x v="0"/>
    <n v="64"/>
    <m/>
    <x v="1"/>
    <s v="USD"/>
    <x v="573"/>
    <x v="578"/>
    <b v="0"/>
    <b v="0"/>
    <s v="music/indie rock"/>
    <x v="1"/>
    <x v="7"/>
  </r>
  <r>
    <x v="1"/>
    <n v="2693"/>
    <m/>
    <x v="4"/>
    <s v="GBP"/>
    <x v="574"/>
    <x v="477"/>
    <b v="0"/>
    <b v="0"/>
    <s v="theater/plays"/>
    <x v="3"/>
    <x v="3"/>
  </r>
  <r>
    <x v="1"/>
    <n v="432"/>
    <m/>
    <x v="1"/>
    <s v="USD"/>
    <x v="511"/>
    <x v="579"/>
    <b v="0"/>
    <b v="0"/>
    <s v="photography/photography books"/>
    <x v="7"/>
    <x v="14"/>
  </r>
  <r>
    <x v="0"/>
    <n v="62"/>
    <m/>
    <x v="1"/>
    <s v="USD"/>
    <x v="575"/>
    <x v="580"/>
    <b v="0"/>
    <b v="0"/>
    <s v="theater/plays"/>
    <x v="3"/>
    <x v="3"/>
  </r>
  <r>
    <x v="1"/>
    <n v="189"/>
    <m/>
    <x v="1"/>
    <s v="USD"/>
    <x v="576"/>
    <x v="581"/>
    <b v="0"/>
    <b v="1"/>
    <s v="theater/plays"/>
    <x v="3"/>
    <x v="3"/>
  </r>
  <r>
    <x v="1"/>
    <n v="154"/>
    <m/>
    <x v="4"/>
    <s v="GBP"/>
    <x v="577"/>
    <x v="582"/>
    <b v="1"/>
    <b v="0"/>
    <s v="food/food trucks"/>
    <x v="0"/>
    <x v="0"/>
  </r>
  <r>
    <x v="1"/>
    <n v="96"/>
    <m/>
    <x v="1"/>
    <s v="USD"/>
    <x v="578"/>
    <x v="581"/>
    <b v="0"/>
    <b v="0"/>
    <s v="music/indie rock"/>
    <x v="1"/>
    <x v="7"/>
  </r>
  <r>
    <x v="0"/>
    <n v="750"/>
    <m/>
    <x v="1"/>
    <s v="USD"/>
    <x v="579"/>
    <x v="583"/>
    <b v="0"/>
    <b v="1"/>
    <s v="theater/plays"/>
    <x v="3"/>
    <x v="3"/>
  </r>
  <r>
    <x v="3"/>
    <n v="87"/>
    <m/>
    <x v="1"/>
    <s v="USD"/>
    <x v="580"/>
    <x v="584"/>
    <b v="0"/>
    <b v="1"/>
    <s v="theater/plays"/>
    <x v="3"/>
    <x v="3"/>
  </r>
  <r>
    <x v="1"/>
    <n v="3063"/>
    <m/>
    <x v="1"/>
    <s v="USD"/>
    <x v="581"/>
    <x v="585"/>
    <b v="0"/>
    <b v="0"/>
    <s v="theater/plays"/>
    <x v="3"/>
    <x v="3"/>
  </r>
  <r>
    <x v="2"/>
    <n v="278"/>
    <m/>
    <x v="1"/>
    <s v="USD"/>
    <x v="582"/>
    <x v="586"/>
    <b v="0"/>
    <b v="0"/>
    <s v="theater/plays"/>
    <x v="3"/>
    <x v="3"/>
  </r>
  <r>
    <x v="0"/>
    <n v="105"/>
    <m/>
    <x v="1"/>
    <s v="USD"/>
    <x v="336"/>
    <x v="587"/>
    <b v="0"/>
    <b v="0"/>
    <s v="film &amp; video/animation"/>
    <x v="4"/>
    <x v="10"/>
  </r>
  <r>
    <x v="3"/>
    <n v="1658"/>
    <m/>
    <x v="1"/>
    <s v="USD"/>
    <x v="583"/>
    <x v="588"/>
    <b v="0"/>
    <b v="0"/>
    <s v="film &amp; video/television"/>
    <x v="4"/>
    <x v="19"/>
  </r>
  <r>
    <x v="1"/>
    <n v="2266"/>
    <m/>
    <x v="1"/>
    <s v="USD"/>
    <x v="584"/>
    <x v="589"/>
    <b v="0"/>
    <b v="0"/>
    <s v="film &amp; video/television"/>
    <x v="4"/>
    <x v="19"/>
  </r>
  <r>
    <x v="0"/>
    <n v="2604"/>
    <m/>
    <x v="3"/>
    <s v="DKK"/>
    <x v="585"/>
    <x v="590"/>
    <b v="0"/>
    <b v="1"/>
    <s v="film &amp; video/animation"/>
    <x v="4"/>
    <x v="10"/>
  </r>
  <r>
    <x v="0"/>
    <n v="65"/>
    <m/>
    <x v="1"/>
    <s v="USD"/>
    <x v="586"/>
    <x v="591"/>
    <b v="0"/>
    <b v="0"/>
    <s v="theater/plays"/>
    <x v="3"/>
    <x v="3"/>
  </r>
  <r>
    <x v="0"/>
    <n v="94"/>
    <m/>
    <x v="1"/>
    <s v="USD"/>
    <x v="587"/>
    <x v="592"/>
    <b v="0"/>
    <b v="1"/>
    <s v="theater/plays"/>
    <x v="3"/>
    <x v="3"/>
  </r>
  <r>
    <x v="2"/>
    <n v="45"/>
    <m/>
    <x v="1"/>
    <s v="USD"/>
    <x v="588"/>
    <x v="593"/>
    <b v="0"/>
    <b v="1"/>
    <s v="film &amp; video/drama"/>
    <x v="4"/>
    <x v="6"/>
  </r>
  <r>
    <x v="0"/>
    <n v="257"/>
    <m/>
    <x v="1"/>
    <s v="USD"/>
    <x v="589"/>
    <x v="510"/>
    <b v="0"/>
    <b v="0"/>
    <s v="theater/plays"/>
    <x v="3"/>
    <x v="3"/>
  </r>
  <r>
    <x v="1"/>
    <n v="194"/>
    <m/>
    <x v="5"/>
    <s v="CHF"/>
    <x v="590"/>
    <x v="594"/>
    <b v="0"/>
    <b v="0"/>
    <s v="theater/plays"/>
    <x v="3"/>
    <x v="3"/>
  </r>
  <r>
    <x v="1"/>
    <n v="129"/>
    <m/>
    <x v="0"/>
    <s v="CAD"/>
    <x v="591"/>
    <x v="595"/>
    <b v="0"/>
    <b v="0"/>
    <s v="technology/wearables"/>
    <x v="2"/>
    <x v="8"/>
  </r>
  <r>
    <x v="1"/>
    <n v="375"/>
    <m/>
    <x v="1"/>
    <s v="USD"/>
    <x v="592"/>
    <x v="596"/>
    <b v="0"/>
    <b v="0"/>
    <s v="theater/plays"/>
    <x v="3"/>
    <x v="3"/>
  </r>
  <r>
    <x v="0"/>
    <n v="2928"/>
    <m/>
    <x v="0"/>
    <s v="CAD"/>
    <x v="593"/>
    <x v="597"/>
    <b v="0"/>
    <b v="0"/>
    <s v="theater/plays"/>
    <x v="3"/>
    <x v="3"/>
  </r>
  <r>
    <x v="0"/>
    <n v="4697"/>
    <m/>
    <x v="1"/>
    <s v="USD"/>
    <x v="594"/>
    <x v="598"/>
    <b v="0"/>
    <b v="1"/>
    <s v="music/rock"/>
    <x v="1"/>
    <x v="1"/>
  </r>
  <r>
    <x v="0"/>
    <n v="2915"/>
    <m/>
    <x v="1"/>
    <s v="USD"/>
    <x v="595"/>
    <x v="599"/>
    <b v="0"/>
    <b v="0"/>
    <s v="games/video games"/>
    <x v="6"/>
    <x v="11"/>
  </r>
  <r>
    <x v="0"/>
    <n v="18"/>
    <m/>
    <x v="1"/>
    <s v="USD"/>
    <x v="596"/>
    <x v="600"/>
    <b v="0"/>
    <b v="0"/>
    <s v="publishing/translations"/>
    <x v="5"/>
    <x v="18"/>
  </r>
  <r>
    <x v="3"/>
    <n v="723"/>
    <m/>
    <x v="1"/>
    <s v="USD"/>
    <x v="597"/>
    <x v="601"/>
    <b v="1"/>
    <b v="0"/>
    <s v="food/food trucks"/>
    <x v="0"/>
    <x v="0"/>
  </r>
  <r>
    <x v="0"/>
    <n v="602"/>
    <m/>
    <x v="5"/>
    <s v="CHF"/>
    <x v="598"/>
    <x v="602"/>
    <b v="1"/>
    <b v="1"/>
    <s v="theater/plays"/>
    <x v="3"/>
    <x v="3"/>
  </r>
  <r>
    <x v="0"/>
    <n v="1"/>
    <m/>
    <x v="1"/>
    <s v="USD"/>
    <x v="599"/>
    <x v="603"/>
    <b v="0"/>
    <b v="0"/>
    <s v="music/jazz"/>
    <x v="1"/>
    <x v="17"/>
  </r>
  <r>
    <x v="0"/>
    <n v="3868"/>
    <m/>
    <x v="6"/>
    <s v="EUR"/>
    <x v="600"/>
    <x v="604"/>
    <b v="0"/>
    <b v="0"/>
    <s v="film &amp; video/shorts"/>
    <x v="4"/>
    <x v="12"/>
  </r>
  <r>
    <x v="1"/>
    <n v="409"/>
    <m/>
    <x v="1"/>
    <s v="USD"/>
    <x v="601"/>
    <x v="292"/>
    <b v="0"/>
    <b v="0"/>
    <s v="technology/web"/>
    <x v="2"/>
    <x v="2"/>
  </r>
  <r>
    <x v="1"/>
    <n v="234"/>
    <m/>
    <x v="1"/>
    <s v="USD"/>
    <x v="602"/>
    <x v="605"/>
    <b v="0"/>
    <b v="0"/>
    <s v="technology/web"/>
    <x v="2"/>
    <x v="2"/>
  </r>
  <r>
    <x v="1"/>
    <n v="3016"/>
    <m/>
    <x v="1"/>
    <s v="USD"/>
    <x v="335"/>
    <x v="606"/>
    <b v="0"/>
    <b v="0"/>
    <s v="music/metal"/>
    <x v="1"/>
    <x v="16"/>
  </r>
  <r>
    <x v="1"/>
    <n v="264"/>
    <m/>
    <x v="1"/>
    <s v="USD"/>
    <x v="603"/>
    <x v="607"/>
    <b v="1"/>
    <b v="0"/>
    <s v="photography/photography books"/>
    <x v="7"/>
    <x v="14"/>
  </r>
  <r>
    <x v="0"/>
    <n v="504"/>
    <m/>
    <x v="2"/>
    <s v="AUD"/>
    <x v="604"/>
    <x v="608"/>
    <b v="0"/>
    <b v="0"/>
    <s v="food/food trucks"/>
    <x v="0"/>
    <x v="0"/>
  </r>
  <r>
    <x v="0"/>
    <n v="14"/>
    <m/>
    <x v="1"/>
    <s v="USD"/>
    <x v="605"/>
    <x v="609"/>
    <b v="0"/>
    <b v="0"/>
    <s v="film &amp; video/science fiction"/>
    <x v="4"/>
    <x v="22"/>
  </r>
  <r>
    <x v="3"/>
    <n v="390"/>
    <m/>
    <x v="1"/>
    <s v="USD"/>
    <x v="606"/>
    <x v="610"/>
    <b v="0"/>
    <b v="0"/>
    <s v="music/rock"/>
    <x v="1"/>
    <x v="1"/>
  </r>
  <r>
    <x v="0"/>
    <n v="750"/>
    <m/>
    <x v="4"/>
    <s v="GBP"/>
    <x v="65"/>
    <x v="611"/>
    <b v="0"/>
    <b v="0"/>
    <s v="film &amp; video/documentary"/>
    <x v="4"/>
    <x v="4"/>
  </r>
  <r>
    <x v="0"/>
    <n v="77"/>
    <m/>
    <x v="1"/>
    <s v="USD"/>
    <x v="607"/>
    <x v="612"/>
    <b v="1"/>
    <b v="0"/>
    <s v="theater/plays"/>
    <x v="3"/>
    <x v="3"/>
  </r>
  <r>
    <x v="0"/>
    <n v="752"/>
    <m/>
    <x v="3"/>
    <s v="DKK"/>
    <x v="608"/>
    <x v="613"/>
    <b v="0"/>
    <b v="0"/>
    <s v="music/jazz"/>
    <x v="1"/>
    <x v="17"/>
  </r>
  <r>
    <x v="0"/>
    <n v="131"/>
    <m/>
    <x v="1"/>
    <s v="USD"/>
    <x v="609"/>
    <x v="614"/>
    <b v="0"/>
    <b v="0"/>
    <s v="theater/plays"/>
    <x v="3"/>
    <x v="3"/>
  </r>
  <r>
    <x v="0"/>
    <n v="87"/>
    <m/>
    <x v="1"/>
    <s v="USD"/>
    <x v="610"/>
    <x v="615"/>
    <b v="0"/>
    <b v="0"/>
    <s v="theater/plays"/>
    <x v="3"/>
    <x v="3"/>
  </r>
  <r>
    <x v="0"/>
    <n v="1063"/>
    <m/>
    <x v="1"/>
    <s v="USD"/>
    <x v="541"/>
    <x v="616"/>
    <b v="0"/>
    <b v="0"/>
    <s v="music/jazz"/>
    <x v="1"/>
    <x v="17"/>
  </r>
  <r>
    <x v="1"/>
    <n v="272"/>
    <m/>
    <x v="1"/>
    <s v="USD"/>
    <x v="611"/>
    <x v="453"/>
    <b v="0"/>
    <b v="1"/>
    <s v="film &amp; video/documentary"/>
    <x v="4"/>
    <x v="4"/>
  </r>
  <r>
    <x v="3"/>
    <n v="25"/>
    <m/>
    <x v="1"/>
    <s v="USD"/>
    <x v="612"/>
    <x v="617"/>
    <b v="0"/>
    <b v="1"/>
    <s v="theater/plays"/>
    <x v="3"/>
    <x v="3"/>
  </r>
  <r>
    <x v="1"/>
    <n v="419"/>
    <m/>
    <x v="1"/>
    <s v="USD"/>
    <x v="613"/>
    <x v="618"/>
    <b v="0"/>
    <b v="0"/>
    <s v="journalism/audio"/>
    <x v="8"/>
    <x v="23"/>
  </r>
  <r>
    <x v="0"/>
    <n v="76"/>
    <m/>
    <x v="1"/>
    <s v="USD"/>
    <x v="614"/>
    <x v="619"/>
    <b v="0"/>
    <b v="0"/>
    <s v="theater/plays"/>
    <x v="3"/>
    <x v="3"/>
  </r>
  <r>
    <x v="1"/>
    <n v="1621"/>
    <m/>
    <x v="6"/>
    <s v="EUR"/>
    <x v="615"/>
    <x v="620"/>
    <b v="0"/>
    <b v="0"/>
    <s v="theater/plays"/>
    <x v="3"/>
    <x v="3"/>
  </r>
  <r>
    <x v="1"/>
    <n v="1101"/>
    <m/>
    <x v="1"/>
    <s v="USD"/>
    <x v="90"/>
    <x v="621"/>
    <b v="0"/>
    <b v="0"/>
    <s v="music/indie rock"/>
    <x v="1"/>
    <x v="7"/>
  </r>
  <r>
    <x v="1"/>
    <n v="1073"/>
    <m/>
    <x v="1"/>
    <s v="USD"/>
    <x v="616"/>
    <x v="622"/>
    <b v="0"/>
    <b v="1"/>
    <s v="theater/plays"/>
    <x v="3"/>
    <x v="3"/>
  </r>
  <r>
    <x v="0"/>
    <n v="4428"/>
    <m/>
    <x v="2"/>
    <s v="AUD"/>
    <x v="617"/>
    <x v="623"/>
    <b v="0"/>
    <b v="0"/>
    <s v="theater/plays"/>
    <x v="3"/>
    <x v="3"/>
  </r>
  <r>
    <x v="0"/>
    <n v="58"/>
    <m/>
    <x v="6"/>
    <s v="EUR"/>
    <x v="618"/>
    <x v="624"/>
    <b v="0"/>
    <b v="0"/>
    <s v="music/indie rock"/>
    <x v="1"/>
    <x v="7"/>
  </r>
  <r>
    <x v="3"/>
    <n v="1218"/>
    <m/>
    <x v="1"/>
    <s v="USD"/>
    <x v="619"/>
    <x v="625"/>
    <b v="0"/>
    <b v="0"/>
    <s v="photography/photography books"/>
    <x v="7"/>
    <x v="14"/>
  </r>
  <r>
    <x v="1"/>
    <n v="331"/>
    <m/>
    <x v="1"/>
    <s v="USD"/>
    <x v="620"/>
    <x v="626"/>
    <b v="0"/>
    <b v="0"/>
    <s v="journalism/audio"/>
    <x v="8"/>
    <x v="23"/>
  </r>
  <r>
    <x v="1"/>
    <n v="1170"/>
    <m/>
    <x v="1"/>
    <s v="USD"/>
    <x v="621"/>
    <x v="627"/>
    <b v="0"/>
    <b v="0"/>
    <s v="photography/photography books"/>
    <x v="7"/>
    <x v="14"/>
  </r>
  <r>
    <x v="0"/>
    <n v="111"/>
    <m/>
    <x v="1"/>
    <s v="USD"/>
    <x v="622"/>
    <x v="491"/>
    <b v="0"/>
    <b v="0"/>
    <s v="publishing/fiction"/>
    <x v="5"/>
    <x v="13"/>
  </r>
  <r>
    <x v="3"/>
    <n v="215"/>
    <m/>
    <x v="1"/>
    <s v="USD"/>
    <x v="35"/>
    <x v="628"/>
    <b v="0"/>
    <b v="0"/>
    <s v="film &amp; video/drama"/>
    <x v="4"/>
    <x v="6"/>
  </r>
  <r>
    <x v="1"/>
    <n v="363"/>
    <m/>
    <x v="1"/>
    <s v="USD"/>
    <x v="623"/>
    <x v="629"/>
    <b v="0"/>
    <b v="1"/>
    <s v="food/food trucks"/>
    <x v="0"/>
    <x v="0"/>
  </r>
  <r>
    <x v="0"/>
    <n v="2955"/>
    <m/>
    <x v="1"/>
    <s v="USD"/>
    <x v="624"/>
    <x v="630"/>
    <b v="0"/>
    <b v="1"/>
    <s v="games/mobile games"/>
    <x v="6"/>
    <x v="20"/>
  </r>
  <r>
    <x v="0"/>
    <n v="1657"/>
    <m/>
    <x v="1"/>
    <s v="USD"/>
    <x v="625"/>
    <x v="631"/>
    <b v="0"/>
    <b v="0"/>
    <s v="theater/plays"/>
    <x v="3"/>
    <x v="3"/>
  </r>
  <r>
    <x v="1"/>
    <n v="103"/>
    <m/>
    <x v="1"/>
    <s v="USD"/>
    <x v="626"/>
    <x v="632"/>
    <b v="0"/>
    <b v="0"/>
    <s v="theater/plays"/>
    <x v="3"/>
    <x v="3"/>
  </r>
  <r>
    <x v="1"/>
    <n v="147"/>
    <m/>
    <x v="1"/>
    <s v="USD"/>
    <x v="627"/>
    <x v="633"/>
    <b v="0"/>
    <b v="0"/>
    <s v="theater/plays"/>
    <x v="3"/>
    <x v="3"/>
  </r>
  <r>
    <x v="1"/>
    <n v="110"/>
    <m/>
    <x v="0"/>
    <s v="CAD"/>
    <x v="628"/>
    <x v="634"/>
    <b v="0"/>
    <b v="0"/>
    <s v="publishing/nonfiction"/>
    <x v="5"/>
    <x v="9"/>
  </r>
  <r>
    <x v="0"/>
    <n v="926"/>
    <m/>
    <x v="0"/>
    <s v="CAD"/>
    <x v="629"/>
    <x v="415"/>
    <b v="0"/>
    <b v="0"/>
    <s v="theater/plays"/>
    <x v="3"/>
    <x v="3"/>
  </r>
  <r>
    <x v="1"/>
    <n v="134"/>
    <m/>
    <x v="1"/>
    <s v="USD"/>
    <x v="630"/>
    <x v="635"/>
    <b v="0"/>
    <b v="0"/>
    <s v="technology/wearables"/>
    <x v="2"/>
    <x v="8"/>
  </r>
  <r>
    <x v="1"/>
    <n v="269"/>
    <m/>
    <x v="1"/>
    <s v="USD"/>
    <x v="631"/>
    <x v="607"/>
    <b v="0"/>
    <b v="0"/>
    <s v="theater/plays"/>
    <x v="3"/>
    <x v="3"/>
  </r>
  <r>
    <x v="1"/>
    <n v="175"/>
    <m/>
    <x v="1"/>
    <s v="USD"/>
    <x v="632"/>
    <x v="636"/>
    <b v="0"/>
    <b v="1"/>
    <s v="film &amp; video/television"/>
    <x v="4"/>
    <x v="19"/>
  </r>
  <r>
    <x v="1"/>
    <n v="69"/>
    <m/>
    <x v="1"/>
    <s v="USD"/>
    <x v="633"/>
    <x v="637"/>
    <b v="0"/>
    <b v="0"/>
    <s v="technology/web"/>
    <x v="2"/>
    <x v="2"/>
  </r>
  <r>
    <x v="1"/>
    <n v="190"/>
    <m/>
    <x v="1"/>
    <s v="USD"/>
    <x v="634"/>
    <x v="638"/>
    <b v="0"/>
    <b v="1"/>
    <s v="film &amp; video/documentary"/>
    <x v="4"/>
    <x v="4"/>
  </r>
  <r>
    <x v="1"/>
    <n v="237"/>
    <m/>
    <x v="1"/>
    <s v="USD"/>
    <x v="635"/>
    <x v="639"/>
    <b v="1"/>
    <b v="1"/>
    <s v="film &amp; video/documentary"/>
    <x v="4"/>
    <x v="4"/>
  </r>
  <r>
    <x v="0"/>
    <n v="77"/>
    <m/>
    <x v="4"/>
    <s v="GBP"/>
    <x v="636"/>
    <x v="640"/>
    <b v="0"/>
    <b v="0"/>
    <s v="music/rock"/>
    <x v="1"/>
    <x v="1"/>
  </r>
  <r>
    <x v="0"/>
    <n v="1748"/>
    <m/>
    <x v="1"/>
    <s v="USD"/>
    <x v="637"/>
    <x v="641"/>
    <b v="0"/>
    <b v="0"/>
    <s v="theater/plays"/>
    <x v="3"/>
    <x v="3"/>
  </r>
  <r>
    <x v="0"/>
    <n v="79"/>
    <m/>
    <x v="1"/>
    <s v="USD"/>
    <x v="638"/>
    <x v="642"/>
    <b v="0"/>
    <b v="0"/>
    <s v="theater/plays"/>
    <x v="3"/>
    <x v="3"/>
  </r>
  <r>
    <x v="1"/>
    <n v="196"/>
    <m/>
    <x v="6"/>
    <s v="EUR"/>
    <x v="639"/>
    <x v="445"/>
    <b v="1"/>
    <b v="0"/>
    <s v="music/rock"/>
    <x v="1"/>
    <x v="1"/>
  </r>
  <r>
    <x v="0"/>
    <n v="889"/>
    <m/>
    <x v="1"/>
    <s v="USD"/>
    <x v="640"/>
    <x v="116"/>
    <b v="0"/>
    <b v="1"/>
    <s v="theater/plays"/>
    <x v="3"/>
    <x v="3"/>
  </r>
  <r>
    <x v="1"/>
    <n v="7295"/>
    <m/>
    <x v="1"/>
    <s v="USD"/>
    <x v="641"/>
    <x v="643"/>
    <b v="0"/>
    <b v="0"/>
    <s v="music/electric music"/>
    <x v="1"/>
    <x v="5"/>
  </r>
  <r>
    <x v="1"/>
    <n v="2893"/>
    <m/>
    <x v="0"/>
    <s v="CAD"/>
    <x v="642"/>
    <x v="644"/>
    <b v="0"/>
    <b v="0"/>
    <s v="technology/wearables"/>
    <x v="2"/>
    <x v="8"/>
  </r>
  <r>
    <x v="0"/>
    <n v="56"/>
    <m/>
    <x v="1"/>
    <s v="USD"/>
    <x v="230"/>
    <x v="645"/>
    <b v="0"/>
    <b v="0"/>
    <s v="film &amp; video/drama"/>
    <x v="4"/>
    <x v="6"/>
  </r>
  <r>
    <x v="0"/>
    <n v="1"/>
    <m/>
    <x v="1"/>
    <s v="USD"/>
    <x v="67"/>
    <x v="646"/>
    <b v="0"/>
    <b v="0"/>
    <s v="technology/wearables"/>
    <x v="2"/>
    <x v="8"/>
  </r>
  <r>
    <x v="1"/>
    <n v="820"/>
    <m/>
    <x v="1"/>
    <s v="USD"/>
    <x v="643"/>
    <x v="647"/>
    <b v="1"/>
    <b v="0"/>
    <s v="theater/plays"/>
    <x v="3"/>
    <x v="3"/>
  </r>
  <r>
    <x v="0"/>
    <n v="83"/>
    <m/>
    <x v="1"/>
    <s v="USD"/>
    <x v="644"/>
    <x v="467"/>
    <b v="0"/>
    <b v="0"/>
    <s v="technology/wearables"/>
    <x v="2"/>
    <x v="8"/>
  </r>
  <r>
    <x v="1"/>
    <n v="2038"/>
    <m/>
    <x v="1"/>
    <s v="USD"/>
    <x v="645"/>
    <x v="648"/>
    <b v="1"/>
    <b v="1"/>
    <s v="publishing/translations"/>
    <x v="5"/>
    <x v="18"/>
  </r>
  <r>
    <x v="1"/>
    <n v="116"/>
    <m/>
    <x v="1"/>
    <s v="USD"/>
    <x v="646"/>
    <x v="649"/>
    <b v="0"/>
    <b v="0"/>
    <s v="film &amp; video/animation"/>
    <x v="4"/>
    <x v="10"/>
  </r>
  <r>
    <x v="0"/>
    <n v="2025"/>
    <m/>
    <x v="4"/>
    <s v="GBP"/>
    <x v="626"/>
    <x v="650"/>
    <b v="0"/>
    <b v="0"/>
    <s v="publishing/nonfiction"/>
    <x v="5"/>
    <x v="9"/>
  </r>
  <r>
    <x v="1"/>
    <n v="1345"/>
    <m/>
    <x v="2"/>
    <s v="AUD"/>
    <x v="647"/>
    <x v="651"/>
    <b v="0"/>
    <b v="1"/>
    <s v="technology/web"/>
    <x v="2"/>
    <x v="2"/>
  </r>
  <r>
    <x v="1"/>
    <n v="168"/>
    <m/>
    <x v="1"/>
    <s v="USD"/>
    <x v="159"/>
    <x v="652"/>
    <b v="0"/>
    <b v="0"/>
    <s v="film &amp; video/drama"/>
    <x v="4"/>
    <x v="6"/>
  </r>
  <r>
    <x v="1"/>
    <n v="137"/>
    <m/>
    <x v="5"/>
    <s v="CHF"/>
    <x v="648"/>
    <x v="653"/>
    <b v="0"/>
    <b v="0"/>
    <s v="theater/plays"/>
    <x v="3"/>
    <x v="3"/>
  </r>
  <r>
    <x v="1"/>
    <n v="186"/>
    <m/>
    <x v="6"/>
    <s v="EUR"/>
    <x v="267"/>
    <x v="654"/>
    <b v="0"/>
    <b v="0"/>
    <s v="theater/plays"/>
    <x v="3"/>
    <x v="3"/>
  </r>
  <r>
    <x v="1"/>
    <n v="125"/>
    <m/>
    <x v="1"/>
    <s v="USD"/>
    <x v="649"/>
    <x v="655"/>
    <b v="0"/>
    <b v="1"/>
    <s v="theater/plays"/>
    <x v="3"/>
    <x v="3"/>
  </r>
  <r>
    <x v="0"/>
    <n v="14"/>
    <m/>
    <x v="6"/>
    <s v="EUR"/>
    <x v="248"/>
    <x v="656"/>
    <b v="1"/>
    <b v="1"/>
    <s v="theater/plays"/>
    <x v="3"/>
    <x v="3"/>
  </r>
  <r>
    <x v="1"/>
    <n v="202"/>
    <m/>
    <x v="1"/>
    <s v="USD"/>
    <x v="571"/>
    <x v="657"/>
    <b v="0"/>
    <b v="0"/>
    <s v="theater/plays"/>
    <x v="3"/>
    <x v="3"/>
  </r>
  <r>
    <x v="1"/>
    <n v="103"/>
    <m/>
    <x v="1"/>
    <s v="USD"/>
    <x v="650"/>
    <x v="89"/>
    <b v="0"/>
    <b v="0"/>
    <s v="publishing/radio &amp; podcasts"/>
    <x v="5"/>
    <x v="15"/>
  </r>
  <r>
    <x v="1"/>
    <n v="1785"/>
    <m/>
    <x v="1"/>
    <s v="USD"/>
    <x v="1"/>
    <x v="658"/>
    <b v="0"/>
    <b v="0"/>
    <s v="music/rock"/>
    <x v="1"/>
    <x v="1"/>
  </r>
  <r>
    <x v="0"/>
    <n v="656"/>
    <m/>
    <x v="1"/>
    <s v="USD"/>
    <x v="651"/>
    <x v="438"/>
    <b v="0"/>
    <b v="0"/>
    <s v="games/mobile games"/>
    <x v="6"/>
    <x v="20"/>
  </r>
  <r>
    <x v="1"/>
    <n v="157"/>
    <m/>
    <x v="1"/>
    <s v="USD"/>
    <x v="652"/>
    <x v="659"/>
    <b v="0"/>
    <b v="1"/>
    <s v="theater/plays"/>
    <x v="3"/>
    <x v="3"/>
  </r>
  <r>
    <x v="1"/>
    <n v="555"/>
    <m/>
    <x v="1"/>
    <s v="USD"/>
    <x v="653"/>
    <x v="660"/>
    <b v="0"/>
    <b v="0"/>
    <s v="film &amp; video/documentary"/>
    <x v="4"/>
    <x v="4"/>
  </r>
  <r>
    <x v="1"/>
    <n v="297"/>
    <m/>
    <x v="1"/>
    <s v="USD"/>
    <x v="654"/>
    <x v="661"/>
    <b v="0"/>
    <b v="0"/>
    <s v="technology/wearables"/>
    <x v="2"/>
    <x v="8"/>
  </r>
  <r>
    <x v="1"/>
    <n v="123"/>
    <m/>
    <x v="1"/>
    <s v="USD"/>
    <x v="655"/>
    <x v="662"/>
    <b v="0"/>
    <b v="0"/>
    <s v="publishing/fiction"/>
    <x v="5"/>
    <x v="13"/>
  </r>
  <r>
    <x v="3"/>
    <n v="38"/>
    <m/>
    <x v="3"/>
    <s v="DKK"/>
    <x v="656"/>
    <x v="236"/>
    <b v="0"/>
    <b v="1"/>
    <s v="theater/plays"/>
    <x v="3"/>
    <x v="3"/>
  </r>
  <r>
    <x v="3"/>
    <n v="60"/>
    <m/>
    <x v="1"/>
    <s v="USD"/>
    <x v="657"/>
    <x v="663"/>
    <b v="0"/>
    <b v="0"/>
    <s v="music/rock"/>
    <x v="1"/>
    <x v="1"/>
  </r>
  <r>
    <x v="1"/>
    <n v="3036"/>
    <m/>
    <x v="1"/>
    <s v="USD"/>
    <x v="265"/>
    <x v="202"/>
    <b v="0"/>
    <b v="0"/>
    <s v="film &amp; video/documentary"/>
    <x v="4"/>
    <x v="4"/>
  </r>
  <r>
    <x v="1"/>
    <n v="144"/>
    <m/>
    <x v="2"/>
    <s v="AUD"/>
    <x v="658"/>
    <x v="664"/>
    <b v="0"/>
    <b v="0"/>
    <s v="theater/plays"/>
    <x v="3"/>
    <x v="3"/>
  </r>
  <r>
    <x v="1"/>
    <n v="121"/>
    <m/>
    <x v="4"/>
    <s v="GBP"/>
    <x v="659"/>
    <x v="665"/>
    <b v="0"/>
    <b v="1"/>
    <s v="theater/plays"/>
    <x v="3"/>
    <x v="3"/>
  </r>
  <r>
    <x v="0"/>
    <n v="1596"/>
    <m/>
    <x v="1"/>
    <s v="USD"/>
    <x v="660"/>
    <x v="666"/>
    <b v="0"/>
    <b v="0"/>
    <s v="games/mobile games"/>
    <x v="6"/>
    <x v="20"/>
  </r>
  <r>
    <x v="3"/>
    <n v="524"/>
    <m/>
    <x v="1"/>
    <s v="USD"/>
    <x v="661"/>
    <x v="602"/>
    <b v="0"/>
    <b v="1"/>
    <s v="theater/plays"/>
    <x v="3"/>
    <x v="3"/>
  </r>
  <r>
    <x v="1"/>
    <n v="181"/>
    <m/>
    <x v="1"/>
    <s v="USD"/>
    <x v="4"/>
    <x v="667"/>
    <b v="0"/>
    <b v="0"/>
    <s v="technology/web"/>
    <x v="2"/>
    <x v="2"/>
  </r>
  <r>
    <x v="0"/>
    <n v="10"/>
    <m/>
    <x v="1"/>
    <s v="USD"/>
    <x v="662"/>
    <x v="668"/>
    <b v="0"/>
    <b v="0"/>
    <s v="theater/plays"/>
    <x v="3"/>
    <x v="3"/>
  </r>
  <r>
    <x v="1"/>
    <n v="122"/>
    <m/>
    <x v="1"/>
    <s v="USD"/>
    <x v="663"/>
    <x v="669"/>
    <b v="0"/>
    <b v="0"/>
    <s v="film &amp; video/drama"/>
    <x v="4"/>
    <x v="6"/>
  </r>
  <r>
    <x v="1"/>
    <n v="1071"/>
    <m/>
    <x v="0"/>
    <s v="CAD"/>
    <x v="664"/>
    <x v="670"/>
    <b v="0"/>
    <b v="0"/>
    <s v="technology/wearables"/>
    <x v="2"/>
    <x v="8"/>
  </r>
  <r>
    <x v="3"/>
    <n v="219"/>
    <m/>
    <x v="1"/>
    <s v="USD"/>
    <x v="665"/>
    <x v="601"/>
    <b v="0"/>
    <b v="0"/>
    <s v="technology/web"/>
    <x v="2"/>
    <x v="2"/>
  </r>
  <r>
    <x v="0"/>
    <n v="1121"/>
    <m/>
    <x v="1"/>
    <s v="USD"/>
    <x v="666"/>
    <x v="671"/>
    <b v="0"/>
    <b v="1"/>
    <s v="music/rock"/>
    <x v="1"/>
    <x v="1"/>
  </r>
  <r>
    <x v="1"/>
    <n v="980"/>
    <m/>
    <x v="1"/>
    <s v="USD"/>
    <x v="43"/>
    <x v="672"/>
    <b v="0"/>
    <b v="0"/>
    <s v="music/metal"/>
    <x v="1"/>
    <x v="16"/>
  </r>
  <r>
    <x v="1"/>
    <n v="536"/>
    <m/>
    <x v="1"/>
    <s v="USD"/>
    <x v="667"/>
    <x v="673"/>
    <b v="0"/>
    <b v="1"/>
    <s v="theater/plays"/>
    <x v="3"/>
    <x v="3"/>
  </r>
  <r>
    <x v="1"/>
    <n v="1991"/>
    <m/>
    <x v="1"/>
    <s v="USD"/>
    <x v="668"/>
    <x v="674"/>
    <b v="0"/>
    <b v="0"/>
    <s v="photography/photography books"/>
    <x v="7"/>
    <x v="14"/>
  </r>
  <r>
    <x v="3"/>
    <n v="29"/>
    <m/>
    <x v="1"/>
    <s v="USD"/>
    <x v="669"/>
    <x v="675"/>
    <b v="0"/>
    <b v="0"/>
    <s v="publishing/nonfiction"/>
    <x v="5"/>
    <x v="9"/>
  </r>
  <r>
    <x v="1"/>
    <n v="180"/>
    <m/>
    <x v="1"/>
    <s v="USD"/>
    <x v="670"/>
    <x v="676"/>
    <b v="0"/>
    <b v="0"/>
    <s v="music/indie rock"/>
    <x v="1"/>
    <x v="7"/>
  </r>
  <r>
    <x v="0"/>
    <n v="15"/>
    <m/>
    <x v="1"/>
    <s v="USD"/>
    <x v="671"/>
    <x v="677"/>
    <b v="0"/>
    <b v="1"/>
    <s v="theater/plays"/>
    <x v="3"/>
    <x v="3"/>
  </r>
  <r>
    <x v="0"/>
    <n v="191"/>
    <m/>
    <x v="1"/>
    <s v="USD"/>
    <x v="672"/>
    <x v="678"/>
    <b v="0"/>
    <b v="0"/>
    <s v="music/indie rock"/>
    <x v="1"/>
    <x v="7"/>
  </r>
  <r>
    <x v="0"/>
    <n v="16"/>
    <m/>
    <x v="1"/>
    <s v="USD"/>
    <x v="673"/>
    <x v="679"/>
    <b v="0"/>
    <b v="0"/>
    <s v="theater/plays"/>
    <x v="3"/>
    <x v="3"/>
  </r>
  <r>
    <x v="1"/>
    <n v="130"/>
    <m/>
    <x v="1"/>
    <s v="USD"/>
    <x v="674"/>
    <x v="680"/>
    <b v="0"/>
    <b v="0"/>
    <s v="theater/plays"/>
    <x v="3"/>
    <x v="3"/>
  </r>
  <r>
    <x v="1"/>
    <n v="122"/>
    <m/>
    <x v="1"/>
    <s v="USD"/>
    <x v="675"/>
    <x v="681"/>
    <b v="0"/>
    <b v="0"/>
    <s v="music/electric music"/>
    <x v="1"/>
    <x v="5"/>
  </r>
  <r>
    <x v="0"/>
    <n v="17"/>
    <m/>
    <x v="1"/>
    <s v="USD"/>
    <x v="676"/>
    <x v="682"/>
    <b v="0"/>
    <b v="1"/>
    <s v="theater/plays"/>
    <x v="3"/>
    <x v="3"/>
  </r>
  <r>
    <x v="1"/>
    <n v="140"/>
    <m/>
    <x v="1"/>
    <s v="USD"/>
    <x v="342"/>
    <x v="683"/>
    <b v="0"/>
    <b v="1"/>
    <s v="theater/plays"/>
    <x v="3"/>
    <x v="3"/>
  </r>
  <r>
    <x v="0"/>
    <n v="34"/>
    <m/>
    <x v="1"/>
    <s v="USD"/>
    <x v="677"/>
    <x v="684"/>
    <b v="0"/>
    <b v="0"/>
    <s v="technology/wearables"/>
    <x v="2"/>
    <x v="8"/>
  </r>
  <r>
    <x v="1"/>
    <n v="3388"/>
    <m/>
    <x v="1"/>
    <s v="USD"/>
    <x v="678"/>
    <x v="685"/>
    <b v="0"/>
    <b v="0"/>
    <s v="technology/web"/>
    <x v="2"/>
    <x v="2"/>
  </r>
  <r>
    <x v="1"/>
    <n v="280"/>
    <m/>
    <x v="1"/>
    <s v="USD"/>
    <x v="679"/>
    <x v="488"/>
    <b v="0"/>
    <b v="0"/>
    <s v="theater/plays"/>
    <x v="3"/>
    <x v="3"/>
  </r>
  <r>
    <x v="3"/>
    <n v="614"/>
    <m/>
    <x v="1"/>
    <s v="USD"/>
    <x v="680"/>
    <x v="686"/>
    <b v="0"/>
    <b v="1"/>
    <s v="film &amp; video/animation"/>
    <x v="4"/>
    <x v="10"/>
  </r>
  <r>
    <x v="1"/>
    <n v="366"/>
    <m/>
    <x v="6"/>
    <s v="EUR"/>
    <x v="681"/>
    <x v="687"/>
    <b v="0"/>
    <b v="1"/>
    <s v="technology/wearables"/>
    <x v="2"/>
    <x v="8"/>
  </r>
  <r>
    <x v="0"/>
    <n v="1"/>
    <m/>
    <x v="4"/>
    <s v="GBP"/>
    <x v="682"/>
    <x v="688"/>
    <b v="0"/>
    <b v="0"/>
    <s v="music/electric music"/>
    <x v="1"/>
    <x v="5"/>
  </r>
  <r>
    <x v="1"/>
    <n v="270"/>
    <m/>
    <x v="1"/>
    <s v="USD"/>
    <x v="683"/>
    <x v="689"/>
    <b v="1"/>
    <b v="1"/>
    <s v="publishing/nonfiction"/>
    <x v="5"/>
    <x v="9"/>
  </r>
  <r>
    <x v="3"/>
    <n v="114"/>
    <m/>
    <x v="1"/>
    <s v="USD"/>
    <x v="684"/>
    <x v="690"/>
    <b v="0"/>
    <b v="1"/>
    <s v="theater/plays"/>
    <x v="3"/>
    <x v="3"/>
  </r>
  <r>
    <x v="1"/>
    <n v="137"/>
    <m/>
    <x v="1"/>
    <s v="USD"/>
    <x v="674"/>
    <x v="691"/>
    <b v="0"/>
    <b v="0"/>
    <s v="photography/photography books"/>
    <x v="7"/>
    <x v="14"/>
  </r>
  <r>
    <x v="1"/>
    <n v="3205"/>
    <m/>
    <x v="1"/>
    <s v="USD"/>
    <x v="685"/>
    <x v="424"/>
    <b v="0"/>
    <b v="0"/>
    <s v="theater/plays"/>
    <x v="3"/>
    <x v="3"/>
  </r>
  <r>
    <x v="1"/>
    <n v="288"/>
    <m/>
    <x v="3"/>
    <s v="DKK"/>
    <x v="605"/>
    <x v="231"/>
    <b v="0"/>
    <b v="1"/>
    <s v="theater/plays"/>
    <x v="3"/>
    <x v="3"/>
  </r>
  <r>
    <x v="1"/>
    <n v="148"/>
    <m/>
    <x v="1"/>
    <s v="USD"/>
    <x v="686"/>
    <x v="692"/>
    <b v="0"/>
    <b v="0"/>
    <s v="theater/plays"/>
    <x v="3"/>
    <x v="3"/>
  </r>
  <r>
    <x v="1"/>
    <n v="114"/>
    <m/>
    <x v="1"/>
    <s v="USD"/>
    <x v="687"/>
    <x v="693"/>
    <b v="0"/>
    <b v="0"/>
    <s v="film &amp; video/drama"/>
    <x v="4"/>
    <x v="6"/>
  </r>
  <r>
    <x v="1"/>
    <n v="1518"/>
    <m/>
    <x v="0"/>
    <s v="CAD"/>
    <x v="688"/>
    <x v="694"/>
    <b v="0"/>
    <b v="0"/>
    <s v="music/rock"/>
    <x v="1"/>
    <x v="1"/>
  </r>
  <r>
    <x v="0"/>
    <n v="1274"/>
    <m/>
    <x v="1"/>
    <s v="USD"/>
    <x v="689"/>
    <x v="236"/>
    <b v="0"/>
    <b v="0"/>
    <s v="music/electric music"/>
    <x v="1"/>
    <x v="5"/>
  </r>
  <r>
    <x v="0"/>
    <n v="210"/>
    <m/>
    <x v="6"/>
    <s v="EUR"/>
    <x v="690"/>
    <x v="695"/>
    <b v="0"/>
    <b v="1"/>
    <s v="games/video games"/>
    <x v="6"/>
    <x v="11"/>
  </r>
  <r>
    <x v="1"/>
    <n v="166"/>
    <m/>
    <x v="1"/>
    <s v="USD"/>
    <x v="691"/>
    <x v="696"/>
    <b v="0"/>
    <b v="0"/>
    <s v="music/rock"/>
    <x v="1"/>
    <x v="1"/>
  </r>
  <r>
    <x v="1"/>
    <n v="100"/>
    <m/>
    <x v="2"/>
    <s v="AUD"/>
    <x v="692"/>
    <x v="697"/>
    <b v="0"/>
    <b v="0"/>
    <s v="music/jazz"/>
    <x v="1"/>
    <x v="17"/>
  </r>
  <r>
    <x v="1"/>
    <n v="235"/>
    <m/>
    <x v="1"/>
    <s v="USD"/>
    <x v="693"/>
    <x v="698"/>
    <b v="0"/>
    <b v="1"/>
    <s v="theater/plays"/>
    <x v="3"/>
    <x v="3"/>
  </r>
  <r>
    <x v="1"/>
    <n v="148"/>
    <m/>
    <x v="1"/>
    <s v="USD"/>
    <x v="694"/>
    <x v="699"/>
    <b v="0"/>
    <b v="0"/>
    <s v="music/rock"/>
    <x v="1"/>
    <x v="1"/>
  </r>
  <r>
    <x v="1"/>
    <n v="198"/>
    <m/>
    <x v="1"/>
    <s v="USD"/>
    <x v="695"/>
    <x v="489"/>
    <b v="1"/>
    <b v="1"/>
    <s v="music/indie rock"/>
    <x v="1"/>
    <x v="7"/>
  </r>
  <r>
    <x v="0"/>
    <n v="248"/>
    <m/>
    <x v="2"/>
    <s v="AUD"/>
    <x v="123"/>
    <x v="512"/>
    <b v="0"/>
    <b v="0"/>
    <s v="film &amp; video/science fiction"/>
    <x v="4"/>
    <x v="22"/>
  </r>
  <r>
    <x v="0"/>
    <n v="513"/>
    <m/>
    <x v="1"/>
    <s v="USD"/>
    <x v="696"/>
    <x v="700"/>
    <b v="0"/>
    <b v="0"/>
    <s v="publishing/translations"/>
    <x v="5"/>
    <x v="18"/>
  </r>
  <r>
    <x v="1"/>
    <n v="150"/>
    <m/>
    <x v="1"/>
    <s v="USD"/>
    <x v="626"/>
    <x v="701"/>
    <b v="0"/>
    <b v="0"/>
    <s v="theater/plays"/>
    <x v="3"/>
    <x v="3"/>
  </r>
  <r>
    <x v="0"/>
    <n v="3410"/>
    <m/>
    <x v="1"/>
    <s v="USD"/>
    <x v="697"/>
    <x v="340"/>
    <b v="0"/>
    <b v="0"/>
    <s v="games/video games"/>
    <x v="6"/>
    <x v="11"/>
  </r>
  <r>
    <x v="1"/>
    <n v="216"/>
    <m/>
    <x v="6"/>
    <s v="EUR"/>
    <x v="698"/>
    <x v="702"/>
    <b v="0"/>
    <b v="1"/>
    <s v="theater/plays"/>
    <x v="3"/>
    <x v="3"/>
  </r>
  <r>
    <x v="3"/>
    <n v="26"/>
    <m/>
    <x v="1"/>
    <s v="USD"/>
    <x v="699"/>
    <x v="703"/>
    <b v="0"/>
    <b v="0"/>
    <s v="theater/plays"/>
    <x v="3"/>
    <x v="3"/>
  </r>
  <r>
    <x v="1"/>
    <n v="5139"/>
    <m/>
    <x v="1"/>
    <s v="USD"/>
    <x v="700"/>
    <x v="704"/>
    <b v="0"/>
    <b v="0"/>
    <s v="music/indie rock"/>
    <x v="1"/>
    <x v="7"/>
  </r>
  <r>
    <x v="1"/>
    <n v="2353"/>
    <m/>
    <x v="1"/>
    <s v="USD"/>
    <x v="701"/>
    <x v="705"/>
    <b v="0"/>
    <b v="0"/>
    <s v="theater/plays"/>
    <x v="3"/>
    <x v="3"/>
  </r>
  <r>
    <x v="1"/>
    <n v="78"/>
    <m/>
    <x v="6"/>
    <s v="EUR"/>
    <x v="702"/>
    <x v="706"/>
    <b v="0"/>
    <b v="0"/>
    <s v="technology/web"/>
    <x v="2"/>
    <x v="2"/>
  </r>
  <r>
    <x v="0"/>
    <n v="10"/>
    <m/>
    <x v="1"/>
    <s v="USD"/>
    <x v="703"/>
    <x v="707"/>
    <b v="0"/>
    <b v="0"/>
    <s v="music/rock"/>
    <x v="1"/>
    <x v="1"/>
  </r>
  <r>
    <x v="0"/>
    <n v="2201"/>
    <m/>
    <x v="1"/>
    <s v="USD"/>
    <x v="704"/>
    <x v="708"/>
    <b v="0"/>
    <b v="0"/>
    <s v="theater/plays"/>
    <x v="3"/>
    <x v="3"/>
  </r>
  <r>
    <x v="0"/>
    <n v="676"/>
    <m/>
    <x v="1"/>
    <s v="USD"/>
    <x v="431"/>
    <x v="709"/>
    <b v="0"/>
    <b v="0"/>
    <s v="theater/plays"/>
    <x v="3"/>
    <x v="3"/>
  </r>
  <r>
    <x v="1"/>
    <n v="174"/>
    <m/>
    <x v="5"/>
    <s v="CHF"/>
    <x v="705"/>
    <x v="710"/>
    <b v="0"/>
    <b v="0"/>
    <s v="film &amp; video/animation"/>
    <x v="4"/>
    <x v="10"/>
  </r>
  <r>
    <x v="0"/>
    <n v="831"/>
    <m/>
    <x v="1"/>
    <s v="USD"/>
    <x v="706"/>
    <x v="711"/>
    <b v="0"/>
    <b v="1"/>
    <s v="theater/plays"/>
    <x v="3"/>
    <x v="3"/>
  </r>
  <r>
    <x v="1"/>
    <n v="164"/>
    <m/>
    <x v="1"/>
    <s v="USD"/>
    <x v="707"/>
    <x v="712"/>
    <b v="0"/>
    <b v="1"/>
    <s v="film &amp; video/drama"/>
    <x v="4"/>
    <x v="6"/>
  </r>
  <r>
    <x v="3"/>
    <n v="56"/>
    <m/>
    <x v="5"/>
    <s v="CHF"/>
    <x v="708"/>
    <x v="70"/>
    <b v="0"/>
    <b v="0"/>
    <s v="theater/plays"/>
    <x v="3"/>
    <x v="3"/>
  </r>
  <r>
    <x v="1"/>
    <n v="161"/>
    <m/>
    <x v="1"/>
    <s v="USD"/>
    <x v="709"/>
    <x v="713"/>
    <b v="0"/>
    <b v="1"/>
    <s v="film &amp; video/animation"/>
    <x v="4"/>
    <x v="10"/>
  </r>
  <r>
    <x v="1"/>
    <n v="138"/>
    <m/>
    <x v="1"/>
    <s v="USD"/>
    <x v="710"/>
    <x v="714"/>
    <b v="0"/>
    <b v="0"/>
    <s v="music/rock"/>
    <x v="1"/>
    <x v="1"/>
  </r>
  <r>
    <x v="1"/>
    <n v="3308"/>
    <m/>
    <x v="1"/>
    <s v="USD"/>
    <x v="711"/>
    <x v="715"/>
    <b v="0"/>
    <b v="0"/>
    <s v="technology/web"/>
    <x v="2"/>
    <x v="2"/>
  </r>
  <r>
    <x v="1"/>
    <n v="127"/>
    <m/>
    <x v="2"/>
    <s v="AUD"/>
    <x v="157"/>
    <x v="716"/>
    <b v="0"/>
    <b v="1"/>
    <s v="film &amp; video/animation"/>
    <x v="4"/>
    <x v="10"/>
  </r>
  <r>
    <x v="1"/>
    <n v="207"/>
    <m/>
    <x v="6"/>
    <s v="EUR"/>
    <x v="630"/>
    <x v="717"/>
    <b v="0"/>
    <b v="1"/>
    <s v="music/jazz"/>
    <x v="1"/>
    <x v="17"/>
  </r>
  <r>
    <x v="0"/>
    <n v="859"/>
    <m/>
    <x v="0"/>
    <s v="CAD"/>
    <x v="712"/>
    <x v="718"/>
    <b v="0"/>
    <b v="0"/>
    <s v="music/rock"/>
    <x v="1"/>
    <x v="1"/>
  </r>
  <r>
    <x v="2"/>
    <n v="31"/>
    <m/>
    <x v="1"/>
    <s v="USD"/>
    <x v="93"/>
    <x v="719"/>
    <b v="0"/>
    <b v="0"/>
    <s v="film &amp; video/animation"/>
    <x v="4"/>
    <x v="10"/>
  </r>
  <r>
    <x v="0"/>
    <n v="45"/>
    <m/>
    <x v="1"/>
    <s v="USD"/>
    <x v="713"/>
    <x v="115"/>
    <b v="0"/>
    <b v="0"/>
    <s v="theater/plays"/>
    <x v="3"/>
    <x v="3"/>
  </r>
  <r>
    <x v="3"/>
    <n v="1113"/>
    <m/>
    <x v="1"/>
    <s v="USD"/>
    <x v="714"/>
    <x v="720"/>
    <b v="0"/>
    <b v="0"/>
    <s v="theater/plays"/>
    <x v="3"/>
    <x v="3"/>
  </r>
  <r>
    <x v="0"/>
    <n v="6"/>
    <m/>
    <x v="1"/>
    <s v="USD"/>
    <x v="715"/>
    <x v="721"/>
    <b v="0"/>
    <b v="0"/>
    <s v="food/food trucks"/>
    <x v="0"/>
    <x v="0"/>
  </r>
  <r>
    <x v="0"/>
    <n v="7"/>
    <m/>
    <x v="1"/>
    <s v="USD"/>
    <x v="716"/>
    <x v="722"/>
    <b v="0"/>
    <b v="1"/>
    <s v="theater/plays"/>
    <x v="3"/>
    <x v="3"/>
  </r>
  <r>
    <x v="1"/>
    <n v="181"/>
    <m/>
    <x v="5"/>
    <s v="CHF"/>
    <x v="448"/>
    <x v="451"/>
    <b v="0"/>
    <b v="0"/>
    <s v="publishing/nonfiction"/>
    <x v="5"/>
    <x v="9"/>
  </r>
  <r>
    <x v="1"/>
    <n v="110"/>
    <m/>
    <x v="1"/>
    <s v="USD"/>
    <x v="717"/>
    <x v="642"/>
    <b v="0"/>
    <b v="0"/>
    <s v="music/rock"/>
    <x v="1"/>
    <x v="1"/>
  </r>
  <r>
    <x v="0"/>
    <n v="31"/>
    <m/>
    <x v="1"/>
    <s v="USD"/>
    <x v="718"/>
    <x v="723"/>
    <b v="0"/>
    <b v="0"/>
    <s v="film &amp; video/drama"/>
    <x v="4"/>
    <x v="6"/>
  </r>
  <r>
    <x v="0"/>
    <n v="78"/>
    <m/>
    <x v="1"/>
    <s v="USD"/>
    <x v="719"/>
    <x v="724"/>
    <b v="0"/>
    <b v="1"/>
    <s v="games/mobile games"/>
    <x v="6"/>
    <x v="20"/>
  </r>
  <r>
    <x v="1"/>
    <n v="185"/>
    <m/>
    <x v="1"/>
    <s v="USD"/>
    <x v="720"/>
    <x v="725"/>
    <b v="0"/>
    <b v="0"/>
    <s v="technology/web"/>
    <x v="2"/>
    <x v="2"/>
  </r>
  <r>
    <x v="1"/>
    <n v="121"/>
    <m/>
    <x v="1"/>
    <s v="USD"/>
    <x v="721"/>
    <x v="726"/>
    <b v="0"/>
    <b v="1"/>
    <s v="theater/plays"/>
    <x v="3"/>
    <x v="3"/>
  </r>
  <r>
    <x v="0"/>
    <n v="1225"/>
    <m/>
    <x v="4"/>
    <s v="GBP"/>
    <x v="722"/>
    <x v="727"/>
    <b v="0"/>
    <b v="0"/>
    <s v="theater/plays"/>
    <x v="3"/>
    <x v="3"/>
  </r>
  <r>
    <x v="0"/>
    <n v="1"/>
    <m/>
    <x v="5"/>
    <s v="CHF"/>
    <x v="139"/>
    <x v="560"/>
    <b v="0"/>
    <b v="0"/>
    <s v="music/rock"/>
    <x v="1"/>
    <x v="1"/>
  </r>
  <r>
    <x v="1"/>
    <n v="106"/>
    <m/>
    <x v="1"/>
    <s v="USD"/>
    <x v="723"/>
    <x v="728"/>
    <b v="0"/>
    <b v="1"/>
    <s v="photography/photography books"/>
    <x v="7"/>
    <x v="14"/>
  </r>
  <r>
    <x v="1"/>
    <n v="142"/>
    <m/>
    <x v="1"/>
    <s v="USD"/>
    <x v="704"/>
    <x v="339"/>
    <b v="0"/>
    <b v="0"/>
    <s v="photography/photography books"/>
    <x v="7"/>
    <x v="14"/>
  </r>
  <r>
    <x v="1"/>
    <n v="233"/>
    <m/>
    <x v="1"/>
    <s v="USD"/>
    <x v="724"/>
    <x v="35"/>
    <b v="0"/>
    <b v="0"/>
    <s v="theater/plays"/>
    <x v="3"/>
    <x v="3"/>
  </r>
  <r>
    <x v="1"/>
    <n v="218"/>
    <m/>
    <x v="1"/>
    <s v="USD"/>
    <x v="725"/>
    <x v="729"/>
    <b v="0"/>
    <b v="0"/>
    <s v="music/rock"/>
    <x v="1"/>
    <x v="1"/>
  </r>
  <r>
    <x v="0"/>
    <n v="67"/>
    <m/>
    <x v="2"/>
    <s v="AUD"/>
    <x v="660"/>
    <x v="241"/>
    <b v="0"/>
    <b v="0"/>
    <s v="film &amp; video/documentary"/>
    <x v="4"/>
    <x v="4"/>
  </r>
  <r>
    <x v="1"/>
    <n v="76"/>
    <m/>
    <x v="1"/>
    <s v="USD"/>
    <x v="726"/>
    <x v="730"/>
    <b v="0"/>
    <b v="1"/>
    <s v="film &amp; video/drama"/>
    <x v="4"/>
    <x v="6"/>
  </r>
  <r>
    <x v="1"/>
    <n v="43"/>
    <m/>
    <x v="1"/>
    <s v="USD"/>
    <x v="727"/>
    <x v="322"/>
    <b v="0"/>
    <b v="1"/>
    <s v="theater/plays"/>
    <x v="3"/>
    <x v="3"/>
  </r>
  <r>
    <x v="0"/>
    <n v="19"/>
    <m/>
    <x v="1"/>
    <s v="USD"/>
    <x v="728"/>
    <x v="731"/>
    <b v="0"/>
    <b v="0"/>
    <s v="food/food trucks"/>
    <x v="0"/>
    <x v="0"/>
  </r>
  <r>
    <x v="0"/>
    <n v="2108"/>
    <m/>
    <x v="5"/>
    <s v="CHF"/>
    <x v="729"/>
    <x v="732"/>
    <b v="0"/>
    <b v="0"/>
    <s v="film &amp; video/documentary"/>
    <x v="4"/>
    <x v="4"/>
  </r>
  <r>
    <x v="1"/>
    <n v="221"/>
    <m/>
    <x v="1"/>
    <s v="USD"/>
    <x v="730"/>
    <x v="157"/>
    <b v="0"/>
    <b v="1"/>
    <s v="theater/plays"/>
    <x v="3"/>
    <x v="3"/>
  </r>
  <r>
    <x v="0"/>
    <n v="679"/>
    <m/>
    <x v="1"/>
    <s v="USD"/>
    <x v="731"/>
    <x v="733"/>
    <b v="0"/>
    <b v="1"/>
    <s v="games/video games"/>
    <x v="6"/>
    <x v="11"/>
  </r>
  <r>
    <x v="1"/>
    <n v="2805"/>
    <m/>
    <x v="0"/>
    <s v="CAD"/>
    <x v="78"/>
    <x v="734"/>
    <b v="0"/>
    <b v="0"/>
    <s v="publishing/nonfiction"/>
    <x v="5"/>
    <x v="9"/>
  </r>
  <r>
    <x v="1"/>
    <n v="68"/>
    <m/>
    <x v="1"/>
    <s v="USD"/>
    <x v="732"/>
    <x v="735"/>
    <b v="0"/>
    <b v="0"/>
    <s v="games/video games"/>
    <x v="6"/>
    <x v="11"/>
  </r>
  <r>
    <x v="0"/>
    <n v="36"/>
    <m/>
    <x v="3"/>
    <s v="DKK"/>
    <x v="733"/>
    <x v="736"/>
    <b v="0"/>
    <b v="1"/>
    <s v="music/rock"/>
    <x v="1"/>
    <x v="1"/>
  </r>
  <r>
    <x v="1"/>
    <n v="183"/>
    <m/>
    <x v="0"/>
    <s v="CAD"/>
    <x v="734"/>
    <x v="737"/>
    <b v="0"/>
    <b v="0"/>
    <s v="music/rock"/>
    <x v="1"/>
    <x v="1"/>
  </r>
  <r>
    <x v="1"/>
    <n v="133"/>
    <m/>
    <x v="1"/>
    <s v="USD"/>
    <x v="406"/>
    <x v="738"/>
    <b v="1"/>
    <b v="1"/>
    <s v="theater/plays"/>
    <x v="3"/>
    <x v="3"/>
  </r>
  <r>
    <x v="1"/>
    <n v="2489"/>
    <m/>
    <x v="6"/>
    <s v="EUR"/>
    <x v="735"/>
    <x v="739"/>
    <b v="0"/>
    <b v="1"/>
    <s v="publishing/nonfiction"/>
    <x v="5"/>
    <x v="9"/>
  </r>
  <r>
    <x v="1"/>
    <n v="69"/>
    <m/>
    <x v="1"/>
    <s v="USD"/>
    <x v="736"/>
    <x v="740"/>
    <b v="0"/>
    <b v="1"/>
    <s v="theater/plays"/>
    <x v="3"/>
    <x v="3"/>
  </r>
  <r>
    <x v="0"/>
    <n v="47"/>
    <m/>
    <x v="1"/>
    <s v="USD"/>
    <x v="737"/>
    <x v="697"/>
    <b v="1"/>
    <b v="0"/>
    <s v="games/video games"/>
    <x v="6"/>
    <x v="11"/>
  </r>
  <r>
    <x v="1"/>
    <n v="279"/>
    <m/>
    <x v="4"/>
    <s v="GBP"/>
    <x v="192"/>
    <x v="741"/>
    <b v="0"/>
    <b v="1"/>
    <s v="music/rock"/>
    <x v="1"/>
    <x v="1"/>
  </r>
  <r>
    <x v="1"/>
    <n v="210"/>
    <m/>
    <x v="1"/>
    <s v="USD"/>
    <x v="738"/>
    <x v="742"/>
    <b v="0"/>
    <b v="0"/>
    <s v="film &amp; video/documentary"/>
    <x v="4"/>
    <x v="4"/>
  </r>
  <r>
    <x v="1"/>
    <n v="2100"/>
    <m/>
    <x v="1"/>
    <s v="USD"/>
    <x v="739"/>
    <x v="743"/>
    <b v="0"/>
    <b v="0"/>
    <s v="music/rock"/>
    <x v="1"/>
    <x v="1"/>
  </r>
  <r>
    <x v="1"/>
    <n v="252"/>
    <m/>
    <x v="1"/>
    <s v="USD"/>
    <x v="613"/>
    <x v="744"/>
    <b v="1"/>
    <b v="1"/>
    <s v="music/rock"/>
    <x v="1"/>
    <x v="1"/>
  </r>
  <r>
    <x v="1"/>
    <n v="1280"/>
    <m/>
    <x v="1"/>
    <s v="USD"/>
    <x v="740"/>
    <x v="269"/>
    <b v="0"/>
    <b v="1"/>
    <s v="publishing/nonfiction"/>
    <x v="5"/>
    <x v="9"/>
  </r>
  <r>
    <x v="1"/>
    <n v="157"/>
    <m/>
    <x v="4"/>
    <s v="GBP"/>
    <x v="145"/>
    <x v="745"/>
    <b v="0"/>
    <b v="0"/>
    <s v="film &amp; video/shorts"/>
    <x v="4"/>
    <x v="12"/>
  </r>
  <r>
    <x v="1"/>
    <n v="194"/>
    <m/>
    <x v="1"/>
    <s v="USD"/>
    <x v="741"/>
    <x v="746"/>
    <b v="0"/>
    <b v="1"/>
    <s v="theater/plays"/>
    <x v="3"/>
    <x v="3"/>
  </r>
  <r>
    <x v="1"/>
    <n v="82"/>
    <m/>
    <x v="2"/>
    <s v="AUD"/>
    <x v="742"/>
    <x v="747"/>
    <b v="0"/>
    <b v="1"/>
    <s v="film &amp; video/drama"/>
    <x v="4"/>
    <x v="6"/>
  </r>
  <r>
    <x v="0"/>
    <n v="70"/>
    <m/>
    <x v="1"/>
    <s v="USD"/>
    <x v="202"/>
    <x v="503"/>
    <b v="0"/>
    <b v="0"/>
    <s v="theater/plays"/>
    <x v="3"/>
    <x v="3"/>
  </r>
  <r>
    <x v="0"/>
    <n v="154"/>
    <m/>
    <x v="1"/>
    <s v="USD"/>
    <x v="743"/>
    <x v="748"/>
    <b v="0"/>
    <b v="0"/>
    <s v="theater/plays"/>
    <x v="3"/>
    <x v="3"/>
  </r>
  <r>
    <x v="0"/>
    <n v="22"/>
    <m/>
    <x v="1"/>
    <s v="USD"/>
    <x v="744"/>
    <x v="330"/>
    <b v="0"/>
    <b v="0"/>
    <s v="theater/plays"/>
    <x v="3"/>
    <x v="3"/>
  </r>
  <r>
    <x v="1"/>
    <n v="4233"/>
    <m/>
    <x v="1"/>
    <s v="USD"/>
    <x v="745"/>
    <x v="749"/>
    <b v="0"/>
    <b v="0"/>
    <s v="photography/photography books"/>
    <x v="7"/>
    <x v="14"/>
  </r>
  <r>
    <x v="1"/>
    <n v="1297"/>
    <m/>
    <x v="3"/>
    <s v="DKK"/>
    <x v="746"/>
    <x v="750"/>
    <b v="1"/>
    <b v="0"/>
    <s v="publishing/translations"/>
    <x v="5"/>
    <x v="18"/>
  </r>
  <r>
    <x v="1"/>
    <n v="165"/>
    <m/>
    <x v="3"/>
    <s v="DKK"/>
    <x v="747"/>
    <x v="751"/>
    <b v="0"/>
    <b v="0"/>
    <s v="publishing/translations"/>
    <x v="5"/>
    <x v="18"/>
  </r>
  <r>
    <x v="1"/>
    <n v="119"/>
    <m/>
    <x v="1"/>
    <s v="USD"/>
    <x v="362"/>
    <x v="451"/>
    <b v="0"/>
    <b v="0"/>
    <s v="theater/plays"/>
    <x v="3"/>
    <x v="3"/>
  </r>
  <r>
    <x v="0"/>
    <n v="1758"/>
    <m/>
    <x v="1"/>
    <s v="USD"/>
    <x v="748"/>
    <x v="752"/>
    <b v="0"/>
    <b v="0"/>
    <s v="technology/web"/>
    <x v="2"/>
    <x v="2"/>
  </r>
  <r>
    <x v="0"/>
    <n v="94"/>
    <m/>
    <x v="1"/>
    <s v="USD"/>
    <x v="749"/>
    <x v="753"/>
    <b v="0"/>
    <b v="0"/>
    <s v="music/indie rock"/>
    <x v="1"/>
    <x v="7"/>
  </r>
  <r>
    <x v="1"/>
    <n v="1797"/>
    <m/>
    <x v="1"/>
    <s v="USD"/>
    <x v="643"/>
    <x v="754"/>
    <b v="0"/>
    <b v="0"/>
    <s v="music/jazz"/>
    <x v="1"/>
    <x v="17"/>
  </r>
  <r>
    <x v="1"/>
    <n v="261"/>
    <m/>
    <x v="1"/>
    <s v="USD"/>
    <x v="750"/>
    <x v="755"/>
    <b v="0"/>
    <b v="0"/>
    <s v="theater/plays"/>
    <x v="3"/>
    <x v="3"/>
  </r>
  <r>
    <x v="1"/>
    <n v="157"/>
    <m/>
    <x v="1"/>
    <s v="USD"/>
    <x v="751"/>
    <x v="756"/>
    <b v="0"/>
    <b v="1"/>
    <s v="film &amp; video/documentary"/>
    <x v="4"/>
    <x v="4"/>
  </r>
  <r>
    <x v="1"/>
    <n v="3533"/>
    <m/>
    <x v="1"/>
    <s v="USD"/>
    <x v="752"/>
    <x v="757"/>
    <b v="0"/>
    <b v="1"/>
    <s v="theater/plays"/>
    <x v="3"/>
    <x v="3"/>
  </r>
  <r>
    <x v="1"/>
    <n v="155"/>
    <m/>
    <x v="1"/>
    <s v="USD"/>
    <x v="753"/>
    <x v="758"/>
    <b v="0"/>
    <b v="0"/>
    <s v="technology/web"/>
    <x v="2"/>
    <x v="2"/>
  </r>
  <r>
    <x v="1"/>
    <n v="132"/>
    <m/>
    <x v="6"/>
    <s v="EUR"/>
    <x v="754"/>
    <x v="759"/>
    <b v="0"/>
    <b v="0"/>
    <s v="technology/wearables"/>
    <x v="2"/>
    <x v="8"/>
  </r>
  <r>
    <x v="0"/>
    <n v="33"/>
    <m/>
    <x v="1"/>
    <s v="USD"/>
    <x v="755"/>
    <x v="760"/>
    <b v="0"/>
    <b v="0"/>
    <s v="photography/photography books"/>
    <x v="7"/>
    <x v="14"/>
  </r>
  <r>
    <x v="3"/>
    <n v="94"/>
    <m/>
    <x v="1"/>
    <s v="USD"/>
    <x v="756"/>
    <x v="761"/>
    <b v="0"/>
    <b v="0"/>
    <s v="film &amp; video/documentary"/>
    <x v="4"/>
    <x v="4"/>
  </r>
  <r>
    <x v="1"/>
    <n v="1354"/>
    <m/>
    <x v="4"/>
    <s v="GBP"/>
    <x v="757"/>
    <x v="78"/>
    <b v="0"/>
    <b v="0"/>
    <s v="technology/web"/>
    <x v="2"/>
    <x v="2"/>
  </r>
  <r>
    <x v="1"/>
    <n v="48"/>
    <m/>
    <x v="1"/>
    <s v="USD"/>
    <x v="758"/>
    <x v="762"/>
    <b v="1"/>
    <b v="1"/>
    <s v="technology/web"/>
    <x v="2"/>
    <x v="2"/>
  </r>
  <r>
    <x v="1"/>
    <n v="110"/>
    <m/>
    <x v="1"/>
    <s v="USD"/>
    <x v="759"/>
    <x v="763"/>
    <b v="0"/>
    <b v="0"/>
    <s v="food/food trucks"/>
    <x v="0"/>
    <x v="0"/>
  </r>
  <r>
    <x v="1"/>
    <n v="172"/>
    <m/>
    <x v="1"/>
    <s v="USD"/>
    <x v="760"/>
    <x v="764"/>
    <b v="0"/>
    <b v="0"/>
    <s v="film &amp; video/drama"/>
    <x v="4"/>
    <x v="6"/>
  </r>
  <r>
    <x v="1"/>
    <n v="307"/>
    <m/>
    <x v="1"/>
    <s v="USD"/>
    <x v="761"/>
    <x v="765"/>
    <b v="0"/>
    <b v="1"/>
    <s v="music/indie rock"/>
    <x v="1"/>
    <x v="7"/>
  </r>
  <r>
    <x v="0"/>
    <n v="1"/>
    <m/>
    <x v="1"/>
    <s v="USD"/>
    <x v="762"/>
    <x v="539"/>
    <b v="1"/>
    <b v="0"/>
    <s v="music/rock"/>
    <x v="1"/>
    <x v="1"/>
  </r>
  <r>
    <x v="1"/>
    <n v="160"/>
    <m/>
    <x v="1"/>
    <s v="USD"/>
    <x v="444"/>
    <x v="766"/>
    <b v="0"/>
    <b v="0"/>
    <s v="music/electric music"/>
    <x v="1"/>
    <x v="5"/>
  </r>
  <r>
    <x v="0"/>
    <n v="31"/>
    <m/>
    <x v="1"/>
    <s v="USD"/>
    <x v="763"/>
    <x v="422"/>
    <b v="0"/>
    <b v="1"/>
    <s v="games/video games"/>
    <x v="6"/>
    <x v="11"/>
  </r>
  <r>
    <x v="1"/>
    <n v="1467"/>
    <m/>
    <x v="0"/>
    <s v="CAD"/>
    <x v="764"/>
    <x v="767"/>
    <b v="0"/>
    <b v="1"/>
    <s v="music/indie rock"/>
    <x v="1"/>
    <x v="7"/>
  </r>
  <r>
    <x v="1"/>
    <n v="2662"/>
    <m/>
    <x v="0"/>
    <s v="CAD"/>
    <x v="765"/>
    <x v="768"/>
    <b v="0"/>
    <b v="0"/>
    <s v="publishing/fiction"/>
    <x v="5"/>
    <x v="13"/>
  </r>
  <r>
    <x v="1"/>
    <n v="452"/>
    <m/>
    <x v="2"/>
    <s v="AUD"/>
    <x v="766"/>
    <x v="214"/>
    <b v="0"/>
    <b v="0"/>
    <s v="theater/plays"/>
    <x v="3"/>
    <x v="3"/>
  </r>
  <r>
    <x v="1"/>
    <n v="158"/>
    <m/>
    <x v="1"/>
    <s v="USD"/>
    <x v="767"/>
    <x v="769"/>
    <b v="0"/>
    <b v="0"/>
    <s v="food/food trucks"/>
    <x v="0"/>
    <x v="0"/>
  </r>
  <r>
    <x v="1"/>
    <n v="225"/>
    <m/>
    <x v="5"/>
    <s v="CHF"/>
    <x v="768"/>
    <x v="770"/>
    <b v="1"/>
    <b v="0"/>
    <s v="film &amp; video/shorts"/>
    <x v="4"/>
    <x v="12"/>
  </r>
  <r>
    <x v="0"/>
    <n v="35"/>
    <m/>
    <x v="1"/>
    <s v="USD"/>
    <x v="769"/>
    <x v="771"/>
    <b v="1"/>
    <b v="0"/>
    <s v="food/food trucks"/>
    <x v="0"/>
    <x v="0"/>
  </r>
  <r>
    <x v="0"/>
    <n v="63"/>
    <m/>
    <x v="1"/>
    <s v="USD"/>
    <x v="770"/>
    <x v="250"/>
    <b v="0"/>
    <b v="1"/>
    <s v="theater/plays"/>
    <x v="3"/>
    <x v="3"/>
  </r>
  <r>
    <x v="1"/>
    <n v="65"/>
    <m/>
    <x v="1"/>
    <s v="USD"/>
    <x v="771"/>
    <x v="772"/>
    <b v="0"/>
    <b v="1"/>
    <s v="technology/wearables"/>
    <x v="2"/>
    <x v="8"/>
  </r>
  <r>
    <x v="1"/>
    <n v="163"/>
    <m/>
    <x v="1"/>
    <s v="USD"/>
    <x v="772"/>
    <x v="773"/>
    <b v="0"/>
    <b v="0"/>
    <s v="theater/plays"/>
    <x v="3"/>
    <x v="3"/>
  </r>
  <r>
    <x v="1"/>
    <n v="85"/>
    <m/>
    <x v="1"/>
    <s v="USD"/>
    <x v="773"/>
    <x v="774"/>
    <b v="0"/>
    <b v="0"/>
    <s v="theater/plays"/>
    <x v="3"/>
    <x v="3"/>
  </r>
  <r>
    <x v="1"/>
    <n v="217"/>
    <m/>
    <x v="1"/>
    <s v="USD"/>
    <x v="774"/>
    <x v="331"/>
    <b v="0"/>
    <b v="1"/>
    <s v="film &amp; video/television"/>
    <x v="4"/>
    <x v="19"/>
  </r>
  <r>
    <x v="1"/>
    <n v="150"/>
    <m/>
    <x v="1"/>
    <s v="USD"/>
    <x v="775"/>
    <x v="775"/>
    <b v="0"/>
    <b v="0"/>
    <s v="film &amp; video/shorts"/>
    <x v="4"/>
    <x v="12"/>
  </r>
  <r>
    <x v="1"/>
    <n v="3272"/>
    <m/>
    <x v="1"/>
    <s v="USD"/>
    <x v="776"/>
    <x v="776"/>
    <b v="0"/>
    <b v="0"/>
    <s v="theater/plays"/>
    <x v="3"/>
    <x v="3"/>
  </r>
  <r>
    <x v="3"/>
    <n v="898"/>
    <m/>
    <x v="1"/>
    <s v="USD"/>
    <x v="777"/>
    <x v="777"/>
    <b v="0"/>
    <b v="0"/>
    <s v="photography/photography books"/>
    <x v="7"/>
    <x v="14"/>
  </r>
  <r>
    <x v="1"/>
    <n v="300"/>
    <m/>
    <x v="1"/>
    <s v="USD"/>
    <x v="778"/>
    <x v="778"/>
    <b v="0"/>
    <b v="0"/>
    <s v="food/food trucks"/>
    <x v="0"/>
    <x v="0"/>
  </r>
  <r>
    <x v="1"/>
    <n v="126"/>
    <m/>
    <x v="1"/>
    <s v="USD"/>
    <x v="779"/>
    <x v="779"/>
    <b v="0"/>
    <b v="0"/>
    <s v="theater/plays"/>
    <x v="3"/>
    <x v="3"/>
  </r>
  <r>
    <x v="0"/>
    <n v="526"/>
    <m/>
    <x v="1"/>
    <s v="USD"/>
    <x v="780"/>
    <x v="780"/>
    <b v="0"/>
    <b v="0"/>
    <s v="film &amp; video/drama"/>
    <x v="4"/>
    <x v="6"/>
  </r>
  <r>
    <x v="0"/>
    <n v="121"/>
    <m/>
    <x v="1"/>
    <s v="USD"/>
    <x v="335"/>
    <x v="781"/>
    <b v="0"/>
    <b v="0"/>
    <s v="theater/plays"/>
    <x v="3"/>
    <x v="3"/>
  </r>
  <r>
    <x v="1"/>
    <n v="2320"/>
    <m/>
    <x v="1"/>
    <s v="USD"/>
    <x v="535"/>
    <x v="782"/>
    <b v="0"/>
    <b v="1"/>
    <s v="theater/plays"/>
    <x v="3"/>
    <x v="3"/>
  </r>
  <r>
    <x v="1"/>
    <n v="81"/>
    <m/>
    <x v="2"/>
    <s v="AUD"/>
    <x v="270"/>
    <x v="783"/>
    <b v="0"/>
    <b v="0"/>
    <s v="film &amp; video/science fiction"/>
    <x v="4"/>
    <x v="22"/>
  </r>
  <r>
    <x v="1"/>
    <n v="1887"/>
    <m/>
    <x v="1"/>
    <s v="USD"/>
    <x v="781"/>
    <x v="393"/>
    <b v="0"/>
    <b v="0"/>
    <s v="photography/photography books"/>
    <x v="7"/>
    <x v="14"/>
  </r>
  <r>
    <x v="1"/>
    <n v="4358"/>
    <m/>
    <x v="1"/>
    <s v="USD"/>
    <x v="782"/>
    <x v="784"/>
    <b v="0"/>
    <b v="1"/>
    <s v="photography/photography books"/>
    <x v="7"/>
    <x v="14"/>
  </r>
  <r>
    <x v="0"/>
    <n v="67"/>
    <m/>
    <x v="1"/>
    <s v="USD"/>
    <x v="783"/>
    <x v="785"/>
    <b v="0"/>
    <b v="0"/>
    <s v="music/rock"/>
    <x v="1"/>
    <x v="1"/>
  </r>
  <r>
    <x v="0"/>
    <n v="57"/>
    <m/>
    <x v="0"/>
    <s v="CAD"/>
    <x v="784"/>
    <x v="229"/>
    <b v="0"/>
    <b v="0"/>
    <s v="photography/photography books"/>
    <x v="7"/>
    <x v="14"/>
  </r>
  <r>
    <x v="0"/>
    <n v="1229"/>
    <m/>
    <x v="1"/>
    <s v="USD"/>
    <x v="785"/>
    <x v="786"/>
    <b v="0"/>
    <b v="0"/>
    <s v="food/food trucks"/>
    <x v="0"/>
    <x v="0"/>
  </r>
  <r>
    <x v="0"/>
    <n v="12"/>
    <m/>
    <x v="6"/>
    <s v="EUR"/>
    <x v="786"/>
    <x v="787"/>
    <b v="0"/>
    <b v="0"/>
    <s v="music/metal"/>
    <x v="1"/>
    <x v="16"/>
  </r>
  <r>
    <x v="1"/>
    <n v="53"/>
    <m/>
    <x v="1"/>
    <s v="USD"/>
    <x v="787"/>
    <x v="341"/>
    <b v="0"/>
    <b v="0"/>
    <s v="publishing/nonfiction"/>
    <x v="5"/>
    <x v="9"/>
  </r>
  <r>
    <x v="1"/>
    <n v="2414"/>
    <m/>
    <x v="1"/>
    <s v="USD"/>
    <x v="788"/>
    <x v="788"/>
    <b v="0"/>
    <b v="0"/>
    <s v="music/electric music"/>
    <x v="1"/>
    <x v="5"/>
  </r>
  <r>
    <x v="0"/>
    <n v="452"/>
    <m/>
    <x v="1"/>
    <s v="USD"/>
    <x v="330"/>
    <x v="789"/>
    <b v="0"/>
    <b v="1"/>
    <s v="theater/plays"/>
    <x v="3"/>
    <x v="3"/>
  </r>
  <r>
    <x v="1"/>
    <n v="80"/>
    <m/>
    <x v="1"/>
    <s v="USD"/>
    <x v="789"/>
    <x v="790"/>
    <b v="0"/>
    <b v="0"/>
    <s v="theater/plays"/>
    <x v="3"/>
    <x v="3"/>
  </r>
  <r>
    <x v="1"/>
    <n v="193"/>
    <m/>
    <x v="1"/>
    <s v="USD"/>
    <x v="790"/>
    <x v="791"/>
    <b v="0"/>
    <b v="0"/>
    <s v="film &amp; video/shorts"/>
    <x v="4"/>
    <x v="12"/>
  </r>
  <r>
    <x v="0"/>
    <n v="1886"/>
    <m/>
    <x v="1"/>
    <s v="USD"/>
    <x v="791"/>
    <x v="792"/>
    <b v="0"/>
    <b v="1"/>
    <s v="theater/plays"/>
    <x v="3"/>
    <x v="3"/>
  </r>
  <r>
    <x v="1"/>
    <n v="52"/>
    <m/>
    <x v="1"/>
    <s v="USD"/>
    <x v="792"/>
    <x v="556"/>
    <b v="0"/>
    <b v="0"/>
    <s v="theater/plays"/>
    <x v="3"/>
    <x v="3"/>
  </r>
  <r>
    <x v="0"/>
    <n v="1825"/>
    <m/>
    <x v="1"/>
    <s v="USD"/>
    <x v="793"/>
    <x v="488"/>
    <b v="0"/>
    <b v="0"/>
    <s v="music/indie rock"/>
    <x v="1"/>
    <x v="7"/>
  </r>
  <r>
    <x v="0"/>
    <n v="31"/>
    <m/>
    <x v="1"/>
    <s v="USD"/>
    <x v="794"/>
    <x v="232"/>
    <b v="0"/>
    <b v="1"/>
    <s v="theater/plays"/>
    <x v="3"/>
    <x v="3"/>
  </r>
  <r>
    <x v="1"/>
    <n v="290"/>
    <m/>
    <x v="1"/>
    <s v="USD"/>
    <x v="795"/>
    <x v="793"/>
    <b v="0"/>
    <b v="0"/>
    <s v="theater/plays"/>
    <x v="3"/>
    <x v="3"/>
  </r>
  <r>
    <x v="1"/>
    <n v="122"/>
    <m/>
    <x v="1"/>
    <s v="USD"/>
    <x v="796"/>
    <x v="794"/>
    <b v="0"/>
    <b v="1"/>
    <s v="music/electric music"/>
    <x v="1"/>
    <x v="5"/>
  </r>
  <r>
    <x v="1"/>
    <n v="1470"/>
    <m/>
    <x v="1"/>
    <s v="USD"/>
    <x v="797"/>
    <x v="138"/>
    <b v="0"/>
    <b v="0"/>
    <s v="music/indie rock"/>
    <x v="1"/>
    <x v="7"/>
  </r>
  <r>
    <x v="1"/>
    <n v="165"/>
    <m/>
    <x v="0"/>
    <s v="CAD"/>
    <x v="798"/>
    <x v="795"/>
    <b v="0"/>
    <b v="0"/>
    <s v="film &amp; video/documentary"/>
    <x v="4"/>
    <x v="4"/>
  </r>
  <r>
    <x v="1"/>
    <n v="182"/>
    <m/>
    <x v="1"/>
    <s v="USD"/>
    <x v="799"/>
    <x v="796"/>
    <b v="0"/>
    <b v="0"/>
    <s v="publishing/translations"/>
    <x v="5"/>
    <x v="18"/>
  </r>
  <r>
    <x v="1"/>
    <n v="199"/>
    <m/>
    <x v="6"/>
    <s v="EUR"/>
    <x v="800"/>
    <x v="797"/>
    <b v="0"/>
    <b v="1"/>
    <s v="film &amp; video/documentary"/>
    <x v="4"/>
    <x v="4"/>
  </r>
  <r>
    <x v="1"/>
    <n v="56"/>
    <m/>
    <x v="4"/>
    <s v="GBP"/>
    <x v="801"/>
    <x v="798"/>
    <b v="0"/>
    <b v="1"/>
    <s v="film &amp; video/television"/>
    <x v="4"/>
    <x v="19"/>
  </r>
  <r>
    <x v="0"/>
    <n v="107"/>
    <m/>
    <x v="1"/>
    <s v="USD"/>
    <x v="802"/>
    <x v="799"/>
    <b v="0"/>
    <b v="0"/>
    <s v="theater/plays"/>
    <x v="3"/>
    <x v="3"/>
  </r>
  <r>
    <x v="1"/>
    <n v="1460"/>
    <m/>
    <x v="2"/>
    <s v="AUD"/>
    <x v="803"/>
    <x v="800"/>
    <b v="0"/>
    <b v="1"/>
    <s v="food/food trucks"/>
    <x v="0"/>
    <x v="0"/>
  </r>
  <r>
    <x v="0"/>
    <n v="27"/>
    <m/>
    <x v="1"/>
    <s v="USD"/>
    <x v="212"/>
    <x v="368"/>
    <b v="0"/>
    <b v="0"/>
    <s v="theater/plays"/>
    <x v="3"/>
    <x v="3"/>
  </r>
  <r>
    <x v="0"/>
    <n v="1221"/>
    <m/>
    <x v="1"/>
    <s v="USD"/>
    <x v="804"/>
    <x v="801"/>
    <b v="0"/>
    <b v="0"/>
    <s v="film &amp; video/documentary"/>
    <x v="4"/>
    <x v="4"/>
  </r>
  <r>
    <x v="1"/>
    <n v="123"/>
    <m/>
    <x v="5"/>
    <s v="CHF"/>
    <x v="805"/>
    <x v="802"/>
    <b v="0"/>
    <b v="0"/>
    <s v="music/jazz"/>
    <x v="1"/>
    <x v="17"/>
  </r>
  <r>
    <x v="0"/>
    <n v="1"/>
    <m/>
    <x v="1"/>
    <s v="USD"/>
    <x v="806"/>
    <x v="803"/>
    <b v="0"/>
    <b v="1"/>
    <s v="technology/web"/>
    <x v="2"/>
    <x v="2"/>
  </r>
  <r>
    <x v="1"/>
    <n v="159"/>
    <m/>
    <x v="1"/>
    <s v="USD"/>
    <x v="807"/>
    <x v="482"/>
    <b v="0"/>
    <b v="1"/>
    <s v="music/rock"/>
    <x v="1"/>
    <x v="1"/>
  </r>
  <r>
    <x v="1"/>
    <n v="110"/>
    <m/>
    <x v="1"/>
    <s v="USD"/>
    <x v="722"/>
    <x v="496"/>
    <b v="0"/>
    <b v="0"/>
    <s v="technology/web"/>
    <x v="2"/>
    <x v="2"/>
  </r>
  <r>
    <x v="2"/>
    <n v="14"/>
    <m/>
    <x v="1"/>
    <s v="USD"/>
    <x v="477"/>
    <x v="804"/>
    <b v="0"/>
    <b v="1"/>
    <s v="publishing/nonfiction"/>
    <x v="5"/>
    <x v="9"/>
  </r>
  <r>
    <x v="0"/>
    <n v="16"/>
    <m/>
    <x v="1"/>
    <s v="USD"/>
    <x v="259"/>
    <x v="805"/>
    <b v="0"/>
    <b v="0"/>
    <s v="publishing/radio &amp; podcasts"/>
    <x v="5"/>
    <x v="15"/>
  </r>
  <r>
    <x v="1"/>
    <n v="236"/>
    <m/>
    <x v="1"/>
    <s v="USD"/>
    <x v="9"/>
    <x v="806"/>
    <b v="0"/>
    <b v="0"/>
    <s v="theater/plays"/>
    <x v="3"/>
    <x v="3"/>
  </r>
  <r>
    <x v="1"/>
    <n v="191"/>
    <m/>
    <x v="1"/>
    <s v="USD"/>
    <x v="808"/>
    <x v="807"/>
    <b v="1"/>
    <b v="1"/>
    <s v="film &amp; video/documentary"/>
    <x v="4"/>
    <x v="4"/>
  </r>
  <r>
    <x v="0"/>
    <n v="41"/>
    <m/>
    <x v="1"/>
    <s v="USD"/>
    <x v="809"/>
    <x v="808"/>
    <b v="0"/>
    <b v="0"/>
    <s v="theater/plays"/>
    <x v="3"/>
    <x v="3"/>
  </r>
  <r>
    <x v="1"/>
    <n v="3934"/>
    <m/>
    <x v="1"/>
    <s v="USD"/>
    <x v="444"/>
    <x v="104"/>
    <b v="0"/>
    <b v="0"/>
    <s v="games/video games"/>
    <x v="6"/>
    <x v="11"/>
  </r>
  <r>
    <x v="1"/>
    <n v="80"/>
    <m/>
    <x v="0"/>
    <s v="CAD"/>
    <x v="384"/>
    <x v="809"/>
    <b v="0"/>
    <b v="1"/>
    <s v="theater/plays"/>
    <x v="3"/>
    <x v="3"/>
  </r>
  <r>
    <x v="3"/>
    <n v="296"/>
    <m/>
    <x v="1"/>
    <s v="USD"/>
    <x v="810"/>
    <x v="810"/>
    <b v="0"/>
    <b v="0"/>
    <s v="theater/plays"/>
    <x v="3"/>
    <x v="3"/>
  </r>
  <r>
    <x v="1"/>
    <n v="462"/>
    <m/>
    <x v="1"/>
    <s v="USD"/>
    <x v="811"/>
    <x v="811"/>
    <b v="1"/>
    <b v="0"/>
    <s v="technology/web"/>
    <x v="2"/>
    <x v="2"/>
  </r>
  <r>
    <x v="1"/>
    <n v="179"/>
    <m/>
    <x v="1"/>
    <s v="USD"/>
    <x v="812"/>
    <x v="812"/>
    <b v="1"/>
    <b v="0"/>
    <s v="film &amp; video/drama"/>
    <x v="4"/>
    <x v="6"/>
  </r>
  <r>
    <x v="0"/>
    <n v="523"/>
    <m/>
    <x v="2"/>
    <s v="AUD"/>
    <x v="813"/>
    <x v="813"/>
    <b v="0"/>
    <b v="0"/>
    <s v="film &amp; video/drama"/>
    <x v="4"/>
    <x v="6"/>
  </r>
  <r>
    <x v="0"/>
    <n v="141"/>
    <m/>
    <x v="4"/>
    <s v="GBP"/>
    <x v="814"/>
    <x v="814"/>
    <b v="0"/>
    <b v="0"/>
    <s v="theater/plays"/>
    <x v="3"/>
    <x v="3"/>
  </r>
  <r>
    <x v="1"/>
    <n v="1866"/>
    <m/>
    <x v="4"/>
    <s v="GBP"/>
    <x v="80"/>
    <x v="815"/>
    <b v="0"/>
    <b v="0"/>
    <s v="film &amp; video/television"/>
    <x v="4"/>
    <x v="19"/>
  </r>
  <r>
    <x v="0"/>
    <n v="52"/>
    <m/>
    <x v="1"/>
    <s v="USD"/>
    <x v="815"/>
    <x v="414"/>
    <b v="0"/>
    <b v="0"/>
    <s v="photography/photography books"/>
    <x v="7"/>
    <x v="14"/>
  </r>
  <r>
    <x v="2"/>
    <n v="27"/>
    <m/>
    <x v="4"/>
    <s v="GBP"/>
    <x v="816"/>
    <x v="816"/>
    <b v="0"/>
    <b v="1"/>
    <s v="film &amp; video/shorts"/>
    <x v="4"/>
    <x v="12"/>
  </r>
  <r>
    <x v="1"/>
    <n v="156"/>
    <m/>
    <x v="5"/>
    <s v="CHF"/>
    <x v="474"/>
    <x v="82"/>
    <b v="0"/>
    <b v="0"/>
    <s v="publishing/radio &amp; podcasts"/>
    <x v="5"/>
    <x v="15"/>
  </r>
  <r>
    <x v="0"/>
    <n v="225"/>
    <m/>
    <x v="2"/>
    <s v="AUD"/>
    <x v="817"/>
    <x v="817"/>
    <b v="0"/>
    <b v="1"/>
    <s v="theater/plays"/>
    <x v="3"/>
    <x v="3"/>
  </r>
  <r>
    <x v="1"/>
    <n v="255"/>
    <m/>
    <x v="1"/>
    <s v="USD"/>
    <x v="818"/>
    <x v="818"/>
    <b v="1"/>
    <b v="0"/>
    <s v="film &amp; video/animation"/>
    <x v="4"/>
    <x v="10"/>
  </r>
  <r>
    <x v="0"/>
    <n v="38"/>
    <m/>
    <x v="1"/>
    <s v="USD"/>
    <x v="819"/>
    <x v="819"/>
    <b v="0"/>
    <b v="0"/>
    <s v="technology/web"/>
    <x v="2"/>
    <x v="2"/>
  </r>
  <r>
    <x v="1"/>
    <n v="2261"/>
    <m/>
    <x v="1"/>
    <s v="USD"/>
    <x v="609"/>
    <x v="320"/>
    <b v="0"/>
    <b v="1"/>
    <s v="music/world music"/>
    <x v="1"/>
    <x v="21"/>
  </r>
  <r>
    <x v="1"/>
    <n v="40"/>
    <m/>
    <x v="1"/>
    <s v="USD"/>
    <x v="547"/>
    <x v="820"/>
    <b v="0"/>
    <b v="0"/>
    <s v="theater/plays"/>
    <x v="3"/>
    <x v="3"/>
  </r>
  <r>
    <x v="1"/>
    <n v="2289"/>
    <m/>
    <x v="6"/>
    <s v="EUR"/>
    <x v="820"/>
    <x v="821"/>
    <b v="0"/>
    <b v="0"/>
    <s v="theater/plays"/>
    <x v="3"/>
    <x v="3"/>
  </r>
  <r>
    <x v="1"/>
    <n v="65"/>
    <m/>
    <x v="1"/>
    <s v="USD"/>
    <x v="821"/>
    <x v="822"/>
    <b v="0"/>
    <b v="0"/>
    <s v="theater/plays"/>
    <x v="3"/>
    <x v="3"/>
  </r>
  <r>
    <x v="0"/>
    <n v="15"/>
    <m/>
    <x v="1"/>
    <s v="USD"/>
    <x v="151"/>
    <x v="823"/>
    <b v="0"/>
    <b v="0"/>
    <s v="food/food trucks"/>
    <x v="0"/>
    <x v="0"/>
  </r>
  <r>
    <x v="0"/>
    <n v="37"/>
    <m/>
    <x v="1"/>
    <s v="USD"/>
    <x v="822"/>
    <x v="824"/>
    <b v="0"/>
    <b v="0"/>
    <s v="theater/plays"/>
    <x v="3"/>
    <x v="3"/>
  </r>
  <r>
    <x v="1"/>
    <n v="3777"/>
    <m/>
    <x v="6"/>
    <s v="EUR"/>
    <x v="823"/>
    <x v="497"/>
    <b v="0"/>
    <b v="0"/>
    <s v="technology/web"/>
    <x v="2"/>
    <x v="2"/>
  </r>
  <r>
    <x v="1"/>
    <n v="184"/>
    <m/>
    <x v="4"/>
    <s v="GBP"/>
    <x v="824"/>
    <x v="825"/>
    <b v="0"/>
    <b v="0"/>
    <s v="theater/plays"/>
    <x v="3"/>
    <x v="3"/>
  </r>
  <r>
    <x v="1"/>
    <n v="85"/>
    <m/>
    <x v="1"/>
    <s v="USD"/>
    <x v="825"/>
    <x v="826"/>
    <b v="0"/>
    <b v="1"/>
    <s v="theater/plays"/>
    <x v="3"/>
    <x v="3"/>
  </r>
  <r>
    <x v="0"/>
    <n v="112"/>
    <m/>
    <x v="1"/>
    <s v="USD"/>
    <x v="826"/>
    <x v="827"/>
    <b v="0"/>
    <b v="1"/>
    <s v="theater/plays"/>
    <x v="3"/>
    <x v="3"/>
  </r>
  <r>
    <x v="1"/>
    <n v="144"/>
    <m/>
    <x v="1"/>
    <s v="USD"/>
    <x v="827"/>
    <x v="828"/>
    <b v="0"/>
    <b v="0"/>
    <s v="music/rock"/>
    <x v="1"/>
    <x v="1"/>
  </r>
  <r>
    <x v="1"/>
    <n v="1902"/>
    <m/>
    <x v="1"/>
    <s v="USD"/>
    <x v="828"/>
    <x v="829"/>
    <b v="0"/>
    <b v="0"/>
    <s v="theater/plays"/>
    <x v="3"/>
    <x v="3"/>
  </r>
  <r>
    <x v="1"/>
    <n v="105"/>
    <m/>
    <x v="1"/>
    <s v="USD"/>
    <x v="829"/>
    <x v="830"/>
    <b v="0"/>
    <b v="0"/>
    <s v="theater/plays"/>
    <x v="3"/>
    <x v="3"/>
  </r>
  <r>
    <x v="1"/>
    <n v="132"/>
    <m/>
    <x v="1"/>
    <s v="USD"/>
    <x v="830"/>
    <x v="94"/>
    <b v="0"/>
    <b v="0"/>
    <s v="theater/plays"/>
    <x v="3"/>
    <x v="3"/>
  </r>
  <r>
    <x v="0"/>
    <n v="21"/>
    <m/>
    <x v="1"/>
    <s v="USD"/>
    <x v="831"/>
    <x v="831"/>
    <b v="1"/>
    <b v="0"/>
    <s v="theater/plays"/>
    <x v="3"/>
    <x v="3"/>
  </r>
  <r>
    <x v="3"/>
    <n v="976"/>
    <m/>
    <x v="1"/>
    <s v="USD"/>
    <x v="832"/>
    <x v="832"/>
    <b v="0"/>
    <b v="0"/>
    <s v="film &amp; video/documentary"/>
    <x v="4"/>
    <x v="4"/>
  </r>
  <r>
    <x v="1"/>
    <n v="96"/>
    <m/>
    <x v="1"/>
    <s v="USD"/>
    <x v="833"/>
    <x v="833"/>
    <b v="0"/>
    <b v="1"/>
    <s v="publishing/fiction"/>
    <x v="5"/>
    <x v="13"/>
  </r>
  <r>
    <x v="0"/>
    <n v="67"/>
    <m/>
    <x v="1"/>
    <s v="USD"/>
    <x v="834"/>
    <x v="834"/>
    <b v="0"/>
    <b v="1"/>
    <s v="games/video games"/>
    <x v="6"/>
    <x v="11"/>
  </r>
  <r>
    <x v="2"/>
    <n v="66"/>
    <m/>
    <x v="0"/>
    <s v="CAD"/>
    <x v="835"/>
    <x v="835"/>
    <b v="0"/>
    <b v="0"/>
    <s v="technology/web"/>
    <x v="2"/>
    <x v="2"/>
  </r>
  <r>
    <x v="0"/>
    <n v="78"/>
    <m/>
    <x v="1"/>
    <s v="USD"/>
    <x v="836"/>
    <x v="836"/>
    <b v="1"/>
    <b v="0"/>
    <s v="theater/plays"/>
    <x v="3"/>
    <x v="3"/>
  </r>
  <r>
    <x v="0"/>
    <n v="67"/>
    <m/>
    <x v="2"/>
    <s v="AUD"/>
    <x v="837"/>
    <x v="611"/>
    <b v="0"/>
    <b v="0"/>
    <s v="theater/plays"/>
    <x v="3"/>
    <x v="3"/>
  </r>
  <r>
    <x v="1"/>
    <n v="114"/>
    <m/>
    <x v="1"/>
    <s v="USD"/>
    <x v="219"/>
    <x v="837"/>
    <b v="0"/>
    <b v="0"/>
    <s v="food/food trucks"/>
    <x v="0"/>
    <x v="0"/>
  </r>
  <r>
    <x v="0"/>
    <n v="263"/>
    <m/>
    <x v="2"/>
    <s v="AUD"/>
    <x v="365"/>
    <x v="334"/>
    <b v="0"/>
    <b v="0"/>
    <s v="photography/photography books"/>
    <x v="7"/>
    <x v="14"/>
  </r>
  <r>
    <x v="0"/>
    <n v="1691"/>
    <m/>
    <x v="1"/>
    <s v="USD"/>
    <x v="838"/>
    <x v="838"/>
    <b v="1"/>
    <b v="0"/>
    <s v="photography/photography books"/>
    <x v="7"/>
    <x v="14"/>
  </r>
  <r>
    <x v="0"/>
    <n v="181"/>
    <m/>
    <x v="1"/>
    <s v="USD"/>
    <x v="839"/>
    <x v="839"/>
    <b v="0"/>
    <b v="0"/>
    <s v="theater/plays"/>
    <x v="3"/>
    <x v="3"/>
  </r>
  <r>
    <x v="0"/>
    <n v="13"/>
    <m/>
    <x v="1"/>
    <s v="USD"/>
    <x v="840"/>
    <x v="216"/>
    <b v="0"/>
    <b v="0"/>
    <s v="theater/plays"/>
    <x v="3"/>
    <x v="3"/>
  </r>
  <r>
    <x v="3"/>
    <n v="160"/>
    <m/>
    <x v="1"/>
    <s v="USD"/>
    <x v="841"/>
    <x v="840"/>
    <b v="1"/>
    <b v="1"/>
    <s v="film &amp; video/documentary"/>
    <x v="4"/>
    <x v="4"/>
  </r>
  <r>
    <x v="1"/>
    <n v="203"/>
    <m/>
    <x v="1"/>
    <s v="USD"/>
    <x v="842"/>
    <x v="133"/>
    <b v="0"/>
    <b v="0"/>
    <s v="technology/web"/>
    <x v="2"/>
    <x v="2"/>
  </r>
  <r>
    <x v="0"/>
    <n v="1"/>
    <m/>
    <x v="1"/>
    <s v="USD"/>
    <x v="843"/>
    <x v="354"/>
    <b v="0"/>
    <b v="1"/>
    <s v="theater/plays"/>
    <x v="3"/>
    <x v="3"/>
  </r>
  <r>
    <x v="1"/>
    <n v="1559"/>
    <m/>
    <x v="1"/>
    <s v="USD"/>
    <x v="844"/>
    <x v="721"/>
    <b v="0"/>
    <b v="1"/>
    <s v="music/rock"/>
    <x v="1"/>
    <x v="1"/>
  </r>
  <r>
    <x v="3"/>
    <n v="2266"/>
    <m/>
    <x v="1"/>
    <s v="USD"/>
    <x v="845"/>
    <x v="841"/>
    <b v="0"/>
    <b v="0"/>
    <s v="film &amp; video/documentary"/>
    <x v="4"/>
    <x v="4"/>
  </r>
  <r>
    <x v="0"/>
    <n v="21"/>
    <m/>
    <x v="1"/>
    <s v="USD"/>
    <x v="846"/>
    <x v="842"/>
    <b v="0"/>
    <b v="1"/>
    <s v="film &amp; video/science fiction"/>
    <x v="4"/>
    <x v="22"/>
  </r>
  <r>
    <x v="1"/>
    <n v="1548"/>
    <m/>
    <x v="2"/>
    <s v="AUD"/>
    <x v="110"/>
    <x v="843"/>
    <b v="0"/>
    <b v="0"/>
    <s v="technology/web"/>
    <x v="2"/>
    <x v="2"/>
  </r>
  <r>
    <x v="1"/>
    <n v="80"/>
    <m/>
    <x v="1"/>
    <s v="USD"/>
    <x v="847"/>
    <x v="844"/>
    <b v="0"/>
    <b v="0"/>
    <s v="theater/plays"/>
    <x v="3"/>
    <x v="3"/>
  </r>
  <r>
    <x v="0"/>
    <n v="830"/>
    <m/>
    <x v="1"/>
    <s v="USD"/>
    <x v="848"/>
    <x v="845"/>
    <b v="0"/>
    <b v="0"/>
    <s v="film &amp; video/science fiction"/>
    <x v="4"/>
    <x v="22"/>
  </r>
  <r>
    <x v="1"/>
    <n v="131"/>
    <m/>
    <x v="1"/>
    <s v="USD"/>
    <x v="849"/>
    <x v="846"/>
    <b v="0"/>
    <b v="0"/>
    <s v="theater/plays"/>
    <x v="3"/>
    <x v="3"/>
  </r>
  <r>
    <x v="1"/>
    <n v="112"/>
    <m/>
    <x v="1"/>
    <s v="USD"/>
    <x v="780"/>
    <x v="847"/>
    <b v="0"/>
    <b v="0"/>
    <s v="film &amp; video/animation"/>
    <x v="4"/>
    <x v="10"/>
  </r>
  <r>
    <x v="0"/>
    <n v="130"/>
    <m/>
    <x v="1"/>
    <s v="USD"/>
    <x v="140"/>
    <x v="688"/>
    <b v="0"/>
    <b v="0"/>
    <s v="publishing/translations"/>
    <x v="5"/>
    <x v="18"/>
  </r>
  <r>
    <x v="0"/>
    <n v="55"/>
    <m/>
    <x v="1"/>
    <s v="USD"/>
    <x v="850"/>
    <x v="848"/>
    <b v="0"/>
    <b v="0"/>
    <s v="technology/web"/>
    <x v="2"/>
    <x v="2"/>
  </r>
  <r>
    <x v="1"/>
    <n v="155"/>
    <m/>
    <x v="1"/>
    <s v="USD"/>
    <x v="851"/>
    <x v="248"/>
    <b v="0"/>
    <b v="0"/>
    <s v="publishing/translations"/>
    <x v="5"/>
    <x v="18"/>
  </r>
  <r>
    <x v="1"/>
    <n v="266"/>
    <m/>
    <x v="1"/>
    <s v="USD"/>
    <x v="852"/>
    <x v="849"/>
    <b v="0"/>
    <b v="0"/>
    <s v="food/food trucks"/>
    <x v="0"/>
    <x v="0"/>
  </r>
  <r>
    <x v="0"/>
    <n v="114"/>
    <m/>
    <x v="6"/>
    <s v="EUR"/>
    <x v="853"/>
    <x v="850"/>
    <b v="0"/>
    <b v="1"/>
    <s v="photography/photography books"/>
    <x v="7"/>
    <x v="14"/>
  </r>
  <r>
    <x v="1"/>
    <n v="155"/>
    <m/>
    <x v="1"/>
    <s v="USD"/>
    <x v="854"/>
    <x v="851"/>
    <b v="0"/>
    <b v="0"/>
    <s v="theater/plays"/>
    <x v="3"/>
    <x v="3"/>
  </r>
  <r>
    <x v="1"/>
    <n v="207"/>
    <m/>
    <x v="4"/>
    <s v="GBP"/>
    <x v="67"/>
    <x v="852"/>
    <b v="0"/>
    <b v="0"/>
    <s v="music/rock"/>
    <x v="1"/>
    <x v="1"/>
  </r>
  <r>
    <x v="1"/>
    <n v="245"/>
    <m/>
    <x v="1"/>
    <s v="USD"/>
    <x v="855"/>
    <x v="853"/>
    <b v="0"/>
    <b v="0"/>
    <s v="theater/plays"/>
    <x v="3"/>
    <x v="3"/>
  </r>
  <r>
    <x v="1"/>
    <n v="1573"/>
    <m/>
    <x v="1"/>
    <s v="USD"/>
    <x v="107"/>
    <x v="104"/>
    <b v="0"/>
    <b v="0"/>
    <s v="music/world music"/>
    <x v="1"/>
    <x v="21"/>
  </r>
  <r>
    <x v="1"/>
    <n v="114"/>
    <m/>
    <x v="1"/>
    <s v="USD"/>
    <x v="344"/>
    <x v="854"/>
    <b v="0"/>
    <b v="0"/>
    <s v="food/food trucks"/>
    <x v="0"/>
    <x v="0"/>
  </r>
  <r>
    <x v="1"/>
    <n v="93"/>
    <m/>
    <x v="1"/>
    <s v="USD"/>
    <x v="856"/>
    <x v="855"/>
    <b v="0"/>
    <b v="0"/>
    <s v="theater/plays"/>
    <x v="3"/>
    <x v="3"/>
  </r>
  <r>
    <x v="0"/>
    <n v="594"/>
    <m/>
    <x v="1"/>
    <s v="USD"/>
    <x v="857"/>
    <x v="856"/>
    <b v="0"/>
    <b v="0"/>
    <s v="theater/plays"/>
    <x v="3"/>
    <x v="3"/>
  </r>
  <r>
    <x v="0"/>
    <n v="24"/>
    <m/>
    <x v="1"/>
    <s v="USD"/>
    <x v="858"/>
    <x v="857"/>
    <b v="0"/>
    <b v="0"/>
    <s v="film &amp; video/television"/>
    <x v="4"/>
    <x v="19"/>
  </r>
  <r>
    <x v="1"/>
    <n v="1681"/>
    <m/>
    <x v="1"/>
    <s v="USD"/>
    <x v="859"/>
    <x v="858"/>
    <b v="0"/>
    <b v="1"/>
    <s v="technology/web"/>
    <x v="2"/>
    <x v="2"/>
  </r>
  <r>
    <x v="0"/>
    <n v="252"/>
    <m/>
    <x v="1"/>
    <s v="USD"/>
    <x v="860"/>
    <x v="859"/>
    <b v="0"/>
    <b v="1"/>
    <s v="theater/plays"/>
    <x v="3"/>
    <x v="3"/>
  </r>
  <r>
    <x v="1"/>
    <n v="32"/>
    <m/>
    <x v="1"/>
    <s v="USD"/>
    <x v="170"/>
    <x v="860"/>
    <b v="0"/>
    <b v="0"/>
    <s v="music/indie rock"/>
    <x v="1"/>
    <x v="7"/>
  </r>
  <r>
    <x v="1"/>
    <n v="135"/>
    <m/>
    <x v="1"/>
    <s v="USD"/>
    <x v="861"/>
    <x v="264"/>
    <b v="0"/>
    <b v="1"/>
    <s v="theater/plays"/>
    <x v="3"/>
    <x v="3"/>
  </r>
  <r>
    <x v="1"/>
    <n v="140"/>
    <m/>
    <x v="1"/>
    <s v="USD"/>
    <x v="862"/>
    <x v="65"/>
    <b v="0"/>
    <b v="1"/>
    <s v="theater/plays"/>
    <x v="3"/>
    <x v="3"/>
  </r>
  <r>
    <x v="0"/>
    <n v="67"/>
    <m/>
    <x v="1"/>
    <s v="USD"/>
    <x v="863"/>
    <x v="861"/>
    <b v="0"/>
    <b v="0"/>
    <s v="food/food trucks"/>
    <x v="0"/>
    <x v="0"/>
  </r>
  <r>
    <x v="1"/>
    <n v="92"/>
    <m/>
    <x v="1"/>
    <s v="USD"/>
    <x v="864"/>
    <x v="862"/>
    <b v="0"/>
    <b v="0"/>
    <s v="games/video games"/>
    <x v="6"/>
    <x v="11"/>
  </r>
  <r>
    <x v="1"/>
    <n v="1015"/>
    <m/>
    <x v="4"/>
    <s v="GBP"/>
    <x v="527"/>
    <x v="454"/>
    <b v="0"/>
    <b v="0"/>
    <s v="theater/plays"/>
    <x v="3"/>
    <x v="3"/>
  </r>
  <r>
    <x v="0"/>
    <n v="742"/>
    <m/>
    <x v="1"/>
    <s v="USD"/>
    <x v="865"/>
    <x v="863"/>
    <b v="1"/>
    <b v="0"/>
    <s v="publishing/nonfiction"/>
    <x v="5"/>
    <x v="9"/>
  </r>
  <r>
    <x v="1"/>
    <n v="323"/>
    <m/>
    <x v="1"/>
    <s v="USD"/>
    <x v="866"/>
    <x v="864"/>
    <b v="0"/>
    <b v="0"/>
    <s v="technology/web"/>
    <x v="2"/>
    <x v="2"/>
  </r>
  <r>
    <x v="0"/>
    <n v="75"/>
    <m/>
    <x v="1"/>
    <s v="USD"/>
    <x v="867"/>
    <x v="865"/>
    <b v="0"/>
    <b v="1"/>
    <s v="film &amp; video/documentary"/>
    <x v="4"/>
    <x v="4"/>
  </r>
  <r>
    <x v="1"/>
    <n v="2326"/>
    <m/>
    <x v="1"/>
    <s v="USD"/>
    <x v="868"/>
    <x v="866"/>
    <b v="0"/>
    <b v="0"/>
    <s v="film &amp; video/documentary"/>
    <x v="4"/>
    <x v="4"/>
  </r>
  <r>
    <x v="1"/>
    <n v="381"/>
    <m/>
    <x v="1"/>
    <s v="USD"/>
    <x v="105"/>
    <x v="867"/>
    <b v="0"/>
    <b v="0"/>
    <s v="theater/plays"/>
    <x v="3"/>
    <x v="3"/>
  </r>
  <r>
    <x v="0"/>
    <n v="4405"/>
    <m/>
    <x v="1"/>
    <s v="USD"/>
    <x v="481"/>
    <x v="868"/>
    <b v="0"/>
    <b v="1"/>
    <s v="music/rock"/>
    <x v="1"/>
    <x v="1"/>
  </r>
  <r>
    <x v="0"/>
    <n v="92"/>
    <m/>
    <x v="1"/>
    <s v="USD"/>
    <x v="253"/>
    <x v="296"/>
    <b v="0"/>
    <b v="0"/>
    <s v="music/rock"/>
    <x v="1"/>
    <x v="1"/>
  </r>
  <r>
    <x v="1"/>
    <n v="480"/>
    <m/>
    <x v="1"/>
    <s v="USD"/>
    <x v="869"/>
    <x v="869"/>
    <b v="0"/>
    <b v="0"/>
    <s v="film &amp; video/documentary"/>
    <x v="4"/>
    <x v="4"/>
  </r>
  <r>
    <x v="0"/>
    <n v="64"/>
    <m/>
    <x v="1"/>
    <s v="USD"/>
    <x v="864"/>
    <x v="274"/>
    <b v="0"/>
    <b v="0"/>
    <s v="publishing/radio &amp; podcasts"/>
    <x v="5"/>
    <x v="15"/>
  </r>
  <r>
    <x v="1"/>
    <n v="226"/>
    <m/>
    <x v="1"/>
    <s v="USD"/>
    <x v="843"/>
    <x v="354"/>
    <b v="0"/>
    <b v="0"/>
    <s v="publishing/translations"/>
    <x v="5"/>
    <x v="18"/>
  </r>
  <r>
    <x v="0"/>
    <n v="64"/>
    <m/>
    <x v="1"/>
    <s v="USD"/>
    <x v="289"/>
    <x v="870"/>
    <b v="0"/>
    <b v="1"/>
    <s v="film &amp; video/drama"/>
    <x v="4"/>
    <x v="6"/>
  </r>
  <r>
    <x v="1"/>
    <n v="241"/>
    <m/>
    <x v="1"/>
    <s v="USD"/>
    <x v="870"/>
    <x v="871"/>
    <b v="0"/>
    <b v="1"/>
    <s v="music/rock"/>
    <x v="1"/>
    <x v="1"/>
  </r>
  <r>
    <x v="1"/>
    <n v="132"/>
    <m/>
    <x v="1"/>
    <s v="USD"/>
    <x v="871"/>
    <x v="98"/>
    <b v="0"/>
    <b v="1"/>
    <s v="film &amp; video/drama"/>
    <x v="4"/>
    <x v="6"/>
  </r>
  <r>
    <x v="3"/>
    <n v="75"/>
    <m/>
    <x v="6"/>
    <s v="EUR"/>
    <x v="872"/>
    <x v="872"/>
    <b v="0"/>
    <b v="1"/>
    <s v="photography/photography books"/>
    <x v="7"/>
    <x v="14"/>
  </r>
  <r>
    <x v="0"/>
    <n v="842"/>
    <m/>
    <x v="1"/>
    <s v="USD"/>
    <x v="873"/>
    <x v="873"/>
    <b v="0"/>
    <b v="1"/>
    <s v="publishing/translations"/>
    <x v="5"/>
    <x v="18"/>
  </r>
  <r>
    <x v="1"/>
    <n v="2043"/>
    <m/>
    <x v="1"/>
    <s v="USD"/>
    <x v="874"/>
    <x v="526"/>
    <b v="0"/>
    <b v="1"/>
    <s v="food/food trucks"/>
    <x v="0"/>
    <x v="0"/>
  </r>
  <r>
    <x v="0"/>
    <n v="112"/>
    <m/>
    <x v="1"/>
    <s v="USD"/>
    <x v="875"/>
    <x v="874"/>
    <b v="0"/>
    <b v="0"/>
    <s v="theater/plays"/>
    <x v="3"/>
    <x v="3"/>
  </r>
  <r>
    <x v="3"/>
    <n v="139"/>
    <m/>
    <x v="6"/>
    <s v="EUR"/>
    <x v="876"/>
    <x v="875"/>
    <b v="0"/>
    <b v="0"/>
    <s v="theater/plays"/>
    <x v="3"/>
    <x v="3"/>
  </r>
  <r>
    <x v="0"/>
    <n v="374"/>
    <m/>
    <x v="1"/>
    <s v="USD"/>
    <x v="877"/>
    <x v="876"/>
    <b v="0"/>
    <b v="1"/>
    <s v="music/indie rock"/>
    <x v="1"/>
    <x v="7"/>
  </r>
  <r>
    <x v="3"/>
    <n v="1122"/>
    <m/>
    <x v="1"/>
    <s v="USD"/>
    <x v="878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m/>
    <s v="CA"/>
    <s v="CAD"/>
    <n v="1448690400"/>
    <n v="1450159200"/>
    <x v="0"/>
    <x v="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m/>
    <s v="US"/>
    <s v="USD"/>
    <n v="1408424400"/>
    <n v="1408597200"/>
    <x v="1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m/>
    <s v="AU"/>
    <s v="AUD"/>
    <n v="1384668000"/>
    <n v="1384840800"/>
    <x v="2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m/>
    <s v="US"/>
    <s v="USD"/>
    <n v="1565499600"/>
    <n v="1568955600"/>
    <x v="3"/>
    <x v="3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m/>
    <s v="US"/>
    <s v="USD"/>
    <n v="1547964000"/>
    <n v="1548309600"/>
    <x v="4"/>
    <x v="4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m/>
    <s v="DK"/>
    <s v="DKK"/>
    <n v="1346130000"/>
    <n v="1347080400"/>
    <x v="5"/>
    <x v="5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m/>
    <s v="GB"/>
    <s v="GBP"/>
    <n v="1505278800"/>
    <n v="1505365200"/>
    <x v="6"/>
    <x v="6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m/>
    <s v="DK"/>
    <s v="DKK"/>
    <n v="1439442000"/>
    <n v="1439614800"/>
    <x v="7"/>
    <x v="7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m/>
    <s v="DK"/>
    <s v="DKK"/>
    <n v="1281330000"/>
    <n v="1281502800"/>
    <x v="8"/>
    <x v="8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m/>
    <s v="US"/>
    <s v="USD"/>
    <n v="1379566800"/>
    <n v="1383804000"/>
    <x v="9"/>
    <x v="9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m/>
    <s v="US"/>
    <s v="USD"/>
    <n v="1281762000"/>
    <n v="1285909200"/>
    <x v="1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m/>
    <s v="US"/>
    <s v="USD"/>
    <n v="1285045200"/>
    <n v="1285563600"/>
    <x v="11"/>
    <x v="11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m/>
    <s v="US"/>
    <s v="USD"/>
    <n v="1571720400"/>
    <n v="1572411600"/>
    <x v="12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m/>
    <s v="US"/>
    <s v="USD"/>
    <n v="1465621200"/>
    <n v="1466658000"/>
    <x v="13"/>
    <x v="13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m/>
    <s v="US"/>
    <s v="USD"/>
    <n v="1331013600"/>
    <n v="1333342800"/>
    <x v="14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m/>
    <s v="US"/>
    <s v="USD"/>
    <n v="1575957600"/>
    <n v="1576303200"/>
    <x v="15"/>
    <x v="15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m/>
    <s v="US"/>
    <s v="USD"/>
    <n v="1390370400"/>
    <n v="1392271200"/>
    <x v="16"/>
    <x v="16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m/>
    <s v="US"/>
    <s v="USD"/>
    <n v="1294812000"/>
    <n v="1294898400"/>
    <x v="17"/>
    <x v="17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m/>
    <s v="US"/>
    <s v="USD"/>
    <n v="1536382800"/>
    <n v="1537074000"/>
    <x v="18"/>
    <x v="18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m/>
    <s v="US"/>
    <s v="USD"/>
    <n v="1551679200"/>
    <n v="1553490000"/>
    <x v="19"/>
    <x v="19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m/>
    <s v="US"/>
    <s v="USD"/>
    <n v="1406523600"/>
    <n v="1406523600"/>
    <x v="20"/>
    <x v="2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m/>
    <s v="US"/>
    <s v="USD"/>
    <n v="1313384400"/>
    <n v="1316322000"/>
    <x v="21"/>
    <x v="21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m/>
    <s v="US"/>
    <s v="USD"/>
    <n v="1522731600"/>
    <n v="1524027600"/>
    <x v="22"/>
    <x v="22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m/>
    <s v="GB"/>
    <s v="GBP"/>
    <n v="1550124000"/>
    <n v="1554699600"/>
    <x v="23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m/>
    <s v="US"/>
    <s v="USD"/>
    <n v="1403326800"/>
    <n v="1403499600"/>
    <x v="24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m/>
    <s v="US"/>
    <s v="USD"/>
    <n v="1305694800"/>
    <n v="1307422800"/>
    <x v="25"/>
    <x v="25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m/>
    <s v="US"/>
    <s v="USD"/>
    <n v="1533013200"/>
    <n v="1535346000"/>
    <x v="26"/>
    <x v="26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m/>
    <s v="US"/>
    <s v="USD"/>
    <n v="1443848400"/>
    <n v="1444539600"/>
    <x v="27"/>
    <x v="27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m/>
    <s v="US"/>
    <s v="USD"/>
    <n v="1265695200"/>
    <n v="1267682400"/>
    <x v="28"/>
    <x v="28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m/>
    <s v="CH"/>
    <s v="CHF"/>
    <n v="1532062800"/>
    <n v="1535518800"/>
    <x v="29"/>
    <x v="29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m/>
    <s v="US"/>
    <s v="USD"/>
    <n v="1558674000"/>
    <n v="1559106000"/>
    <x v="3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m/>
    <s v="GB"/>
    <s v="GBP"/>
    <n v="1451973600"/>
    <n v="1454392800"/>
    <x v="31"/>
    <x v="31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m/>
    <s v="IT"/>
    <s v="EUR"/>
    <n v="1515564000"/>
    <n v="1517896800"/>
    <x v="32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m/>
    <s v="US"/>
    <s v="USD"/>
    <n v="1412485200"/>
    <n v="1415685600"/>
    <x v="33"/>
    <x v="33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m/>
    <s v="US"/>
    <s v="USD"/>
    <n v="1490245200"/>
    <n v="1490677200"/>
    <x v="34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m/>
    <s v="DK"/>
    <s v="DKK"/>
    <n v="1547877600"/>
    <n v="1551506400"/>
    <x v="35"/>
    <x v="35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m/>
    <s v="US"/>
    <s v="USD"/>
    <n v="1298700000"/>
    <n v="1300856400"/>
    <x v="36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m/>
    <s v="US"/>
    <s v="USD"/>
    <n v="1570338000"/>
    <n v="1573192800"/>
    <x v="37"/>
    <x v="37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m/>
    <s v="US"/>
    <s v="USD"/>
    <n v="1287378000"/>
    <n v="1287810000"/>
    <x v="38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m/>
    <s v="DK"/>
    <s v="DKK"/>
    <n v="1361772000"/>
    <n v="1362978000"/>
    <x v="39"/>
    <x v="39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m/>
    <s v="US"/>
    <s v="USD"/>
    <n v="1275714000"/>
    <n v="1277355600"/>
    <x v="40"/>
    <x v="4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m/>
    <s v="IT"/>
    <s v="EUR"/>
    <n v="1346734800"/>
    <n v="1348981200"/>
    <x v="41"/>
    <x v="41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m/>
    <s v="US"/>
    <s v="USD"/>
    <n v="1309755600"/>
    <n v="1310533200"/>
    <x v="42"/>
    <x v="42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m/>
    <s v="US"/>
    <s v="USD"/>
    <n v="1406178000"/>
    <n v="1407560400"/>
    <x v="43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m/>
    <s v="DK"/>
    <s v="DKK"/>
    <n v="1552798800"/>
    <n v="1552885200"/>
    <x v="44"/>
    <x v="44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m/>
    <s v="US"/>
    <s v="USD"/>
    <n v="1478062800"/>
    <n v="1479362400"/>
    <x v="45"/>
    <x v="45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m/>
    <s v="US"/>
    <s v="USD"/>
    <n v="1278565200"/>
    <n v="1280552400"/>
    <x v="46"/>
    <x v="46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m/>
    <s v="US"/>
    <s v="USD"/>
    <n v="1396069200"/>
    <n v="1398661200"/>
    <x v="47"/>
    <x v="47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m/>
    <s v="US"/>
    <s v="USD"/>
    <n v="1435208400"/>
    <n v="1436245200"/>
    <x v="48"/>
    <x v="48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m/>
    <s v="US"/>
    <s v="USD"/>
    <n v="1571547600"/>
    <n v="1575439200"/>
    <x v="49"/>
    <x v="49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m/>
    <s v="IT"/>
    <s v="EUR"/>
    <n v="1375333200"/>
    <n v="1377752400"/>
    <x v="50"/>
    <x v="5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m/>
    <s v="GB"/>
    <s v="GBP"/>
    <n v="1332824400"/>
    <n v="1334206800"/>
    <x v="51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m/>
    <s v="US"/>
    <s v="USD"/>
    <n v="1284526800"/>
    <n v="1284872400"/>
    <x v="52"/>
    <x v="52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m/>
    <s v="US"/>
    <s v="USD"/>
    <n v="1400562000"/>
    <n v="1403931600"/>
    <x v="53"/>
    <x v="53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m/>
    <s v="US"/>
    <s v="USD"/>
    <n v="1520748000"/>
    <n v="1521262800"/>
    <x v="54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m/>
    <s v="US"/>
    <s v="USD"/>
    <n v="1532926800"/>
    <n v="1533358800"/>
    <x v="55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m/>
    <s v="US"/>
    <s v="USD"/>
    <n v="1420869600"/>
    <n v="1421474400"/>
    <x v="56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m/>
    <s v="US"/>
    <s v="USD"/>
    <n v="1504242000"/>
    <n v="1505278800"/>
    <x v="57"/>
    <x v="57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m/>
    <s v="US"/>
    <s v="USD"/>
    <n v="1442811600"/>
    <n v="1443934800"/>
    <x v="58"/>
    <x v="58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m/>
    <s v="US"/>
    <s v="USD"/>
    <n v="1497243600"/>
    <n v="1498539600"/>
    <x v="59"/>
    <x v="59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m/>
    <s v="CA"/>
    <s v="CAD"/>
    <n v="1342501200"/>
    <n v="1342760400"/>
    <x v="60"/>
    <x v="6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m/>
    <s v="CA"/>
    <s v="CAD"/>
    <n v="1298268000"/>
    <n v="1301720400"/>
    <x v="61"/>
    <x v="61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m/>
    <s v="US"/>
    <s v="USD"/>
    <n v="1433480400"/>
    <n v="1433566800"/>
    <x v="62"/>
    <x v="62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m/>
    <s v="US"/>
    <s v="USD"/>
    <n v="1493355600"/>
    <n v="1493874000"/>
    <x v="63"/>
    <x v="63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m/>
    <s v="US"/>
    <s v="USD"/>
    <n v="1530507600"/>
    <n v="1531803600"/>
    <x v="64"/>
    <x v="64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m/>
    <s v="US"/>
    <s v="USD"/>
    <n v="1296108000"/>
    <n v="1296712800"/>
    <x v="65"/>
    <x v="65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m/>
    <s v="US"/>
    <s v="USD"/>
    <n v="1428469200"/>
    <n v="1428901200"/>
    <x v="66"/>
    <x v="66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m/>
    <s v="GB"/>
    <s v="GBP"/>
    <n v="1264399200"/>
    <n v="1264831200"/>
    <x v="67"/>
    <x v="67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m/>
    <s v="IT"/>
    <s v="EUR"/>
    <n v="1501131600"/>
    <n v="1505192400"/>
    <x v="68"/>
    <x v="68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m/>
    <s v="US"/>
    <s v="USD"/>
    <n v="1292738400"/>
    <n v="1295676000"/>
    <x v="69"/>
    <x v="69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m/>
    <s v="IT"/>
    <s v="EUR"/>
    <n v="1288674000"/>
    <n v="1292911200"/>
    <x v="7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m/>
    <s v="US"/>
    <s v="USD"/>
    <n v="1575093600"/>
    <n v="1575439200"/>
    <x v="71"/>
    <x v="49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m/>
    <s v="US"/>
    <s v="USD"/>
    <n v="1435726800"/>
    <n v="1438837200"/>
    <x v="72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m/>
    <s v="US"/>
    <s v="USD"/>
    <n v="1480226400"/>
    <n v="1480485600"/>
    <x v="73"/>
    <x v="72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m/>
    <s v="GB"/>
    <s v="GBP"/>
    <n v="1459054800"/>
    <n v="1459141200"/>
    <x v="74"/>
    <x v="73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m/>
    <s v="US"/>
    <s v="USD"/>
    <n v="1531630800"/>
    <n v="1532322000"/>
    <x v="75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m/>
    <s v="US"/>
    <s v="USD"/>
    <n v="1421992800"/>
    <n v="1426222800"/>
    <x v="76"/>
    <x v="75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m/>
    <s v="US"/>
    <s v="USD"/>
    <n v="1285563600"/>
    <n v="1286773200"/>
    <x v="77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m/>
    <s v="US"/>
    <s v="USD"/>
    <n v="1523854800"/>
    <n v="1523941200"/>
    <x v="78"/>
    <x v="77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m/>
    <s v="US"/>
    <s v="USD"/>
    <n v="1529125200"/>
    <n v="1529557200"/>
    <x v="79"/>
    <x v="78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m/>
    <s v="US"/>
    <s v="USD"/>
    <n v="1503982800"/>
    <n v="1506574800"/>
    <x v="8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m/>
    <s v="US"/>
    <s v="USD"/>
    <n v="1511416800"/>
    <n v="1513576800"/>
    <x v="81"/>
    <x v="8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m/>
    <s v="GB"/>
    <s v="GBP"/>
    <n v="1547704800"/>
    <n v="1548309600"/>
    <x v="82"/>
    <x v="4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m/>
    <s v="US"/>
    <s v="USD"/>
    <n v="1469682000"/>
    <n v="1471582800"/>
    <x v="83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m/>
    <s v="US"/>
    <s v="USD"/>
    <n v="1343451600"/>
    <n v="1344315600"/>
    <x v="84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m/>
    <s v="AU"/>
    <s v="AUD"/>
    <n v="1315717200"/>
    <n v="1316408400"/>
    <x v="85"/>
    <x v="83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m/>
    <s v="US"/>
    <s v="USD"/>
    <n v="1430715600"/>
    <n v="1431838800"/>
    <x v="86"/>
    <x v="84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m/>
    <s v="AU"/>
    <s v="AUD"/>
    <n v="1299564000"/>
    <n v="1300510800"/>
    <x v="87"/>
    <x v="85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m/>
    <s v="US"/>
    <s v="USD"/>
    <n v="1429160400"/>
    <n v="1431061200"/>
    <x v="88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m/>
    <s v="US"/>
    <s v="USD"/>
    <n v="1271307600"/>
    <n v="1271480400"/>
    <x v="89"/>
    <x v="87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m/>
    <s v="US"/>
    <s v="USD"/>
    <n v="1456380000"/>
    <n v="1456380000"/>
    <x v="90"/>
    <x v="88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m/>
    <s v="IT"/>
    <s v="EUR"/>
    <n v="1470459600"/>
    <n v="1472878800"/>
    <x v="91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m/>
    <s v="CH"/>
    <s v="CHF"/>
    <n v="1277269200"/>
    <n v="1277355600"/>
    <x v="92"/>
    <x v="4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m/>
    <s v="US"/>
    <s v="USD"/>
    <n v="1350709200"/>
    <n v="1351054800"/>
    <x v="93"/>
    <x v="9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m/>
    <s v="GB"/>
    <s v="GBP"/>
    <n v="1554613200"/>
    <n v="1555563600"/>
    <x v="94"/>
    <x v="91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m/>
    <s v="US"/>
    <s v="USD"/>
    <n v="1571029200"/>
    <n v="1571634000"/>
    <x v="95"/>
    <x v="92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m/>
    <s v="US"/>
    <s v="USD"/>
    <n v="1299736800"/>
    <n v="1300856400"/>
    <x v="96"/>
    <x v="36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m/>
    <s v="US"/>
    <s v="USD"/>
    <n v="1435208400"/>
    <n v="1439874000"/>
    <x v="48"/>
    <x v="93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m/>
    <s v="AU"/>
    <s v="AUD"/>
    <n v="1437973200"/>
    <n v="1438318800"/>
    <x v="97"/>
    <x v="94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m/>
    <s v="US"/>
    <s v="USD"/>
    <n v="1416895200"/>
    <n v="1419400800"/>
    <x v="98"/>
    <x v="95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m/>
    <s v="US"/>
    <s v="USD"/>
    <n v="1319000400"/>
    <n v="1320555600"/>
    <x v="99"/>
    <x v="96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m/>
    <s v="US"/>
    <s v="USD"/>
    <n v="1424498400"/>
    <n v="1425103200"/>
    <x v="100"/>
    <x v="97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m/>
    <s v="US"/>
    <s v="USD"/>
    <n v="1526274000"/>
    <n v="1526878800"/>
    <x v="101"/>
    <x v="98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m/>
    <s v="IT"/>
    <s v="EUR"/>
    <n v="1287896400"/>
    <n v="1288674000"/>
    <x v="102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m/>
    <s v="US"/>
    <s v="USD"/>
    <n v="1495515600"/>
    <n v="1495602000"/>
    <x v="103"/>
    <x v="1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m/>
    <s v="US"/>
    <s v="USD"/>
    <n v="1364878800"/>
    <n v="1366434000"/>
    <x v="104"/>
    <x v="101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m/>
    <s v="US"/>
    <s v="USD"/>
    <n v="1567918800"/>
    <n v="1568350800"/>
    <x v="105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m/>
    <s v="US"/>
    <s v="USD"/>
    <n v="1524459600"/>
    <n v="1525928400"/>
    <x v="106"/>
    <x v="103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m/>
    <s v="US"/>
    <s v="USD"/>
    <n v="1333688400"/>
    <n v="1336885200"/>
    <x v="107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m/>
    <s v="US"/>
    <s v="USD"/>
    <n v="1389506400"/>
    <n v="1389679200"/>
    <x v="108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m/>
    <s v="US"/>
    <s v="USD"/>
    <n v="1536642000"/>
    <n v="1538283600"/>
    <x v="109"/>
    <x v="106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m/>
    <s v="US"/>
    <s v="USD"/>
    <n v="1348290000"/>
    <n v="1348808400"/>
    <x v="11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m/>
    <s v="AU"/>
    <s v="AUD"/>
    <n v="1408856400"/>
    <n v="1410152400"/>
    <x v="111"/>
    <x v="108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m/>
    <s v="US"/>
    <s v="USD"/>
    <n v="1505192400"/>
    <n v="1505797200"/>
    <x v="112"/>
    <x v="109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m/>
    <s v="US"/>
    <s v="USD"/>
    <n v="1554786000"/>
    <n v="1554872400"/>
    <x v="113"/>
    <x v="11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m/>
    <s v="IT"/>
    <s v="EUR"/>
    <n v="1510898400"/>
    <n v="1513922400"/>
    <x v="114"/>
    <x v="111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m/>
    <s v="US"/>
    <s v="USD"/>
    <n v="1442552400"/>
    <n v="1442638800"/>
    <x v="115"/>
    <x v="112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m/>
    <s v="US"/>
    <s v="USD"/>
    <n v="1316667600"/>
    <n v="1317186000"/>
    <x v="116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m/>
    <s v="US"/>
    <s v="USD"/>
    <n v="1390716000"/>
    <n v="1391234400"/>
    <x v="117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m/>
    <s v="US"/>
    <s v="USD"/>
    <n v="1402894800"/>
    <n v="1404363600"/>
    <x v="118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m/>
    <s v="US"/>
    <s v="USD"/>
    <n v="1429246800"/>
    <n v="1429592400"/>
    <x v="119"/>
    <x v="116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m/>
    <s v="US"/>
    <s v="USD"/>
    <n v="1412485200"/>
    <n v="1413608400"/>
    <x v="33"/>
    <x v="117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m/>
    <s v="US"/>
    <s v="USD"/>
    <n v="1417068000"/>
    <n v="1419400800"/>
    <x v="120"/>
    <x v="95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m/>
    <s v="CA"/>
    <s v="CAD"/>
    <n v="1448344800"/>
    <n v="1448604000"/>
    <x v="121"/>
    <x v="118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m/>
    <s v="IT"/>
    <s v="EUR"/>
    <n v="1557723600"/>
    <n v="1562302800"/>
    <x v="122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m/>
    <s v="US"/>
    <s v="USD"/>
    <n v="1537333200"/>
    <n v="1537678800"/>
    <x v="123"/>
    <x v="12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m/>
    <s v="US"/>
    <s v="USD"/>
    <n v="1471150800"/>
    <n v="1473570000"/>
    <x v="124"/>
    <x v="121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m/>
    <s v="CA"/>
    <s v="CAD"/>
    <n v="1273640400"/>
    <n v="1273899600"/>
    <x v="125"/>
    <x v="122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m/>
    <s v="US"/>
    <s v="USD"/>
    <n v="1282885200"/>
    <n v="1284008400"/>
    <x v="126"/>
    <x v="123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m/>
    <s v="AU"/>
    <s v="AUD"/>
    <n v="1422943200"/>
    <n v="1425103200"/>
    <x v="127"/>
    <x v="97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m/>
    <s v="DK"/>
    <s v="DKK"/>
    <n v="1319605200"/>
    <n v="1320991200"/>
    <x v="128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m/>
    <s v="GB"/>
    <s v="GBP"/>
    <n v="1385704800"/>
    <n v="1386828000"/>
    <x v="129"/>
    <x v="125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m/>
    <s v="US"/>
    <s v="USD"/>
    <n v="1515736800"/>
    <n v="1517119200"/>
    <x v="130"/>
    <x v="126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m/>
    <s v="US"/>
    <s v="USD"/>
    <n v="1313125200"/>
    <n v="1315026000"/>
    <x v="131"/>
    <x v="127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m/>
    <s v="CH"/>
    <s v="CHF"/>
    <n v="1308459600"/>
    <n v="1312693200"/>
    <x v="132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m/>
    <s v="US"/>
    <s v="USD"/>
    <n v="1362636000"/>
    <n v="1363064400"/>
    <x v="133"/>
    <x v="129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m/>
    <s v="US"/>
    <s v="USD"/>
    <n v="1402117200"/>
    <n v="1403154000"/>
    <x v="134"/>
    <x v="13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m/>
    <s v="US"/>
    <s v="USD"/>
    <n v="1286341200"/>
    <n v="1286859600"/>
    <x v="135"/>
    <x v="131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m/>
    <s v="US"/>
    <s v="USD"/>
    <n v="1348808400"/>
    <n v="1349326800"/>
    <x v="136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m/>
    <s v="US"/>
    <s v="USD"/>
    <n v="1429592400"/>
    <n v="1430974800"/>
    <x v="137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m/>
    <s v="US"/>
    <s v="USD"/>
    <n v="1519538400"/>
    <n v="1519970400"/>
    <x v="138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m/>
    <s v="US"/>
    <s v="USD"/>
    <n v="1434085200"/>
    <n v="1434603600"/>
    <x v="139"/>
    <x v="135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m/>
    <s v="US"/>
    <s v="USD"/>
    <n v="1333688400"/>
    <n v="1337230800"/>
    <x v="107"/>
    <x v="136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m/>
    <s v="US"/>
    <s v="USD"/>
    <n v="1277701200"/>
    <n v="1279429200"/>
    <x v="14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m/>
    <s v="US"/>
    <s v="USD"/>
    <n v="1560747600"/>
    <n v="1561438800"/>
    <x v="141"/>
    <x v="138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m/>
    <s v="CH"/>
    <s v="CHF"/>
    <n v="1410066000"/>
    <n v="1410498000"/>
    <x v="142"/>
    <x v="139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m/>
    <s v="US"/>
    <s v="USD"/>
    <n v="1320732000"/>
    <n v="1322460000"/>
    <x v="143"/>
    <x v="14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m/>
    <s v="US"/>
    <s v="USD"/>
    <n v="1465794000"/>
    <n v="1466312400"/>
    <x v="144"/>
    <x v="141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m/>
    <s v="US"/>
    <s v="USD"/>
    <n v="1500958800"/>
    <n v="1501736400"/>
    <x v="145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m/>
    <s v="US"/>
    <s v="USD"/>
    <n v="1357020000"/>
    <n v="1361512800"/>
    <x v="146"/>
    <x v="143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m/>
    <s v="US"/>
    <s v="USD"/>
    <n v="1544940000"/>
    <n v="1545026400"/>
    <x v="147"/>
    <x v="144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m/>
    <s v="US"/>
    <s v="USD"/>
    <n v="1402290000"/>
    <n v="1406696400"/>
    <x v="148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m/>
    <s v="US"/>
    <s v="USD"/>
    <n v="1487311200"/>
    <n v="1487916000"/>
    <x v="149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m/>
    <s v="US"/>
    <s v="USD"/>
    <n v="1350622800"/>
    <n v="1351141200"/>
    <x v="150"/>
    <x v="147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m/>
    <s v="US"/>
    <s v="USD"/>
    <n v="1463029200"/>
    <n v="1465016400"/>
    <x v="151"/>
    <x v="148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m/>
    <s v="US"/>
    <s v="USD"/>
    <n v="1269493200"/>
    <n v="1270789200"/>
    <x v="152"/>
    <x v="149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m/>
    <s v="AU"/>
    <s v="AUD"/>
    <n v="1570251600"/>
    <n v="1572325200"/>
    <x v="153"/>
    <x v="15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m/>
    <s v="AU"/>
    <s v="AUD"/>
    <n v="1388383200"/>
    <n v="1389420000"/>
    <x v="154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m/>
    <s v="US"/>
    <s v="USD"/>
    <n v="1449554400"/>
    <n v="1449640800"/>
    <x v="155"/>
    <x v="152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m/>
    <s v="US"/>
    <s v="USD"/>
    <n v="1553662800"/>
    <n v="1555218000"/>
    <x v="156"/>
    <x v="153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m/>
    <s v="US"/>
    <s v="USD"/>
    <n v="1556341200"/>
    <n v="1557723600"/>
    <x v="157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m/>
    <s v="US"/>
    <s v="USD"/>
    <n v="1442984400"/>
    <n v="1443502800"/>
    <x v="158"/>
    <x v="155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m/>
    <s v="CH"/>
    <s v="CHF"/>
    <n v="1544248800"/>
    <n v="1546840800"/>
    <x v="159"/>
    <x v="156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m/>
    <s v="US"/>
    <s v="USD"/>
    <n v="1508475600"/>
    <n v="1512712800"/>
    <x v="16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m/>
    <s v="US"/>
    <s v="USD"/>
    <n v="1507438800"/>
    <n v="1507525200"/>
    <x v="161"/>
    <x v="158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m/>
    <s v="US"/>
    <s v="USD"/>
    <n v="1501563600"/>
    <n v="1504328400"/>
    <x v="162"/>
    <x v="159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m/>
    <s v="US"/>
    <s v="USD"/>
    <n v="1292997600"/>
    <n v="1293343200"/>
    <x v="163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m/>
    <s v="AU"/>
    <s v="AUD"/>
    <n v="1370840400"/>
    <n v="1371704400"/>
    <x v="164"/>
    <x v="161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m/>
    <s v="DK"/>
    <s v="DKK"/>
    <n v="1550815200"/>
    <n v="1552798800"/>
    <x v="165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m/>
    <s v="US"/>
    <s v="USD"/>
    <n v="1339909200"/>
    <n v="1342328400"/>
    <x v="166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m/>
    <s v="US"/>
    <s v="USD"/>
    <n v="1501736400"/>
    <n v="1502341200"/>
    <x v="167"/>
    <x v="164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m/>
    <s v="US"/>
    <s v="USD"/>
    <n v="1395291600"/>
    <n v="1397192400"/>
    <x v="168"/>
    <x v="165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m/>
    <s v="US"/>
    <s v="USD"/>
    <n v="1405746000"/>
    <n v="1407042000"/>
    <x v="169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m/>
    <s v="US"/>
    <s v="USD"/>
    <n v="1368853200"/>
    <n v="1369371600"/>
    <x v="170"/>
    <x v="167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m/>
    <s v="US"/>
    <s v="USD"/>
    <n v="1444021200"/>
    <n v="1444107600"/>
    <x v="171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m/>
    <s v="US"/>
    <s v="USD"/>
    <n v="1472619600"/>
    <n v="1474261200"/>
    <x v="172"/>
    <x v="169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m/>
    <s v="US"/>
    <s v="USD"/>
    <n v="1472878800"/>
    <n v="1473656400"/>
    <x v="173"/>
    <x v="17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m/>
    <s v="US"/>
    <s v="USD"/>
    <n v="1289800800"/>
    <n v="1291960800"/>
    <x v="174"/>
    <x v="171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m/>
    <s v="US"/>
    <s v="USD"/>
    <n v="1505970000"/>
    <n v="1506747600"/>
    <x v="175"/>
    <x v="172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m/>
    <s v="CA"/>
    <s v="CAD"/>
    <n v="1363496400"/>
    <n v="1363582800"/>
    <x v="176"/>
    <x v="173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m/>
    <s v="AU"/>
    <s v="AUD"/>
    <n v="1269234000"/>
    <n v="1269666000"/>
    <x v="177"/>
    <x v="174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m/>
    <s v="US"/>
    <s v="USD"/>
    <n v="1507093200"/>
    <n v="1508648400"/>
    <x v="178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m/>
    <s v="DK"/>
    <s v="DKK"/>
    <n v="1560574800"/>
    <n v="1561957200"/>
    <x v="179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m/>
    <s v="CA"/>
    <s v="CAD"/>
    <n v="1284008400"/>
    <n v="1285131600"/>
    <x v="180"/>
    <x v="177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m/>
    <s v="US"/>
    <s v="USD"/>
    <n v="1556859600"/>
    <n v="1556946000"/>
    <x v="181"/>
    <x v="178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m/>
    <s v="US"/>
    <s v="USD"/>
    <n v="1526187600"/>
    <n v="1527138000"/>
    <x v="182"/>
    <x v="179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m/>
    <s v="US"/>
    <s v="USD"/>
    <n v="1400821200"/>
    <n v="1402117200"/>
    <x v="183"/>
    <x v="18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m/>
    <s v="CA"/>
    <s v="CAD"/>
    <n v="1361599200"/>
    <n v="1364014800"/>
    <x v="184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m/>
    <s v="IT"/>
    <s v="EUR"/>
    <n v="1417500000"/>
    <n v="1417586400"/>
    <x v="185"/>
    <x v="182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m/>
    <s v="US"/>
    <s v="USD"/>
    <n v="1457071200"/>
    <n v="1457071200"/>
    <x v="186"/>
    <x v="183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m/>
    <s v="US"/>
    <s v="USD"/>
    <n v="1370322000"/>
    <n v="1370408400"/>
    <x v="187"/>
    <x v="184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m/>
    <s v="IT"/>
    <s v="EUR"/>
    <n v="1552366800"/>
    <n v="1552626000"/>
    <x v="188"/>
    <x v="185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m/>
    <s v="US"/>
    <s v="USD"/>
    <n v="1403845200"/>
    <n v="1404190800"/>
    <x v="189"/>
    <x v="186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m/>
    <s v="US"/>
    <s v="USD"/>
    <n v="1523163600"/>
    <n v="1523509200"/>
    <x v="190"/>
    <x v="187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m/>
    <s v="US"/>
    <s v="USD"/>
    <n v="1442206800"/>
    <n v="1443589200"/>
    <x v="191"/>
    <x v="188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m/>
    <s v="US"/>
    <s v="USD"/>
    <n v="1532840400"/>
    <n v="1533445200"/>
    <x v="192"/>
    <x v="189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m/>
    <s v="DK"/>
    <s v="DKK"/>
    <n v="1472878800"/>
    <n v="1474520400"/>
    <x v="173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m/>
    <s v="US"/>
    <s v="USD"/>
    <n v="1498194000"/>
    <n v="1499403600"/>
    <x v="193"/>
    <x v="191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m/>
    <s v="US"/>
    <s v="USD"/>
    <n v="1281070800"/>
    <n v="1283576400"/>
    <x v="194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m/>
    <s v="US"/>
    <s v="USD"/>
    <n v="1436245200"/>
    <n v="1436590800"/>
    <x v="195"/>
    <x v="193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m/>
    <s v="CA"/>
    <s v="CAD"/>
    <n v="1269493200"/>
    <n v="1270443600"/>
    <x v="152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m/>
    <s v="US"/>
    <s v="USD"/>
    <n v="1406264400"/>
    <n v="1407819600"/>
    <x v="196"/>
    <x v="195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m/>
    <s v="US"/>
    <s v="USD"/>
    <n v="1317531600"/>
    <n v="1317877200"/>
    <x v="197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m/>
    <s v="AU"/>
    <s v="AUD"/>
    <n v="1484632800"/>
    <n v="1484805600"/>
    <x v="198"/>
    <x v="197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m/>
    <s v="US"/>
    <s v="USD"/>
    <n v="1301806800"/>
    <n v="1302670800"/>
    <x v="199"/>
    <x v="198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m/>
    <s v="US"/>
    <s v="USD"/>
    <n v="1539752400"/>
    <n v="1540789200"/>
    <x v="200"/>
    <x v="199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m/>
    <s v="US"/>
    <s v="USD"/>
    <n v="1267250400"/>
    <n v="1268028000"/>
    <x v="201"/>
    <x v="2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m/>
    <s v="US"/>
    <s v="USD"/>
    <n v="1535432400"/>
    <n v="1537160400"/>
    <x v="202"/>
    <x v="201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m/>
    <s v="US"/>
    <s v="USD"/>
    <n v="1510207200"/>
    <n v="1512280800"/>
    <x v="203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m/>
    <s v="AU"/>
    <s v="AUD"/>
    <n v="1462510800"/>
    <n v="1463115600"/>
    <x v="204"/>
    <x v="203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m/>
    <s v="DK"/>
    <s v="DKK"/>
    <n v="1488520800"/>
    <n v="1490850000"/>
    <x v="205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m/>
    <s v="US"/>
    <s v="USD"/>
    <n v="1377579600"/>
    <n v="1379653200"/>
    <x v="206"/>
    <x v="205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m/>
    <s v="US"/>
    <s v="USD"/>
    <n v="1576389600"/>
    <n v="1580364000"/>
    <x v="207"/>
    <x v="206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m/>
    <s v="US"/>
    <s v="USD"/>
    <n v="1289019600"/>
    <n v="1289714400"/>
    <x v="208"/>
    <x v="207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m/>
    <s v="US"/>
    <s v="USD"/>
    <n v="1282194000"/>
    <n v="1282712400"/>
    <x v="209"/>
    <x v="208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m/>
    <s v="US"/>
    <s v="USD"/>
    <n v="1550037600"/>
    <n v="1550210400"/>
    <x v="210"/>
    <x v="209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m/>
    <s v="US"/>
    <s v="USD"/>
    <n v="1321941600"/>
    <n v="1322114400"/>
    <x v="211"/>
    <x v="21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m/>
    <s v="US"/>
    <s v="USD"/>
    <n v="1556427600"/>
    <n v="1557205200"/>
    <x v="212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m/>
    <s v="GB"/>
    <s v="GBP"/>
    <n v="1320991200"/>
    <n v="1323928800"/>
    <x v="213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m/>
    <s v="US"/>
    <s v="USD"/>
    <n v="1345093200"/>
    <n v="1346130000"/>
    <x v="214"/>
    <x v="213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m/>
    <s v="US"/>
    <s v="USD"/>
    <n v="1309496400"/>
    <n v="1311051600"/>
    <x v="215"/>
    <x v="214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m/>
    <s v="US"/>
    <s v="USD"/>
    <n v="1340254800"/>
    <n v="1340427600"/>
    <x v="216"/>
    <x v="215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m/>
    <s v="US"/>
    <s v="USD"/>
    <n v="1412226000"/>
    <n v="1412312400"/>
    <x v="217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m/>
    <s v="US"/>
    <s v="USD"/>
    <n v="1458104400"/>
    <n v="1459314000"/>
    <x v="218"/>
    <x v="217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m/>
    <s v="US"/>
    <s v="USD"/>
    <n v="1411534800"/>
    <n v="1415426400"/>
    <x v="219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m/>
    <s v="US"/>
    <s v="USD"/>
    <n v="1399093200"/>
    <n v="1399093200"/>
    <x v="220"/>
    <x v="219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m/>
    <s v="US"/>
    <s v="USD"/>
    <n v="1270702800"/>
    <n v="1273899600"/>
    <x v="221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m/>
    <s v="US"/>
    <s v="USD"/>
    <n v="1431666000"/>
    <n v="1432184400"/>
    <x v="222"/>
    <x v="22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m/>
    <s v="US"/>
    <s v="USD"/>
    <n v="1472619600"/>
    <n v="1474779600"/>
    <x v="172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m/>
    <s v="US"/>
    <s v="USD"/>
    <n v="1496293200"/>
    <n v="1500440400"/>
    <x v="223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m/>
    <s v="US"/>
    <s v="USD"/>
    <n v="1575612000"/>
    <n v="1575612000"/>
    <x v="224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m/>
    <s v="US"/>
    <s v="USD"/>
    <n v="1369112400"/>
    <n v="1374123600"/>
    <x v="225"/>
    <x v="224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m/>
    <s v="US"/>
    <s v="USD"/>
    <n v="1469422800"/>
    <n v="1469509200"/>
    <x v="226"/>
    <x v="225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m/>
    <s v="US"/>
    <s v="USD"/>
    <n v="1307854800"/>
    <n v="1309237200"/>
    <x v="227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m/>
    <s v="IT"/>
    <s v="EUR"/>
    <n v="1503378000"/>
    <n v="1503982800"/>
    <x v="228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m/>
    <s v="US"/>
    <s v="USD"/>
    <n v="1486965600"/>
    <n v="1487397600"/>
    <x v="229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m/>
    <s v="AU"/>
    <s v="AUD"/>
    <n v="1561438800"/>
    <n v="1562043600"/>
    <x v="230"/>
    <x v="229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m/>
    <s v="US"/>
    <s v="USD"/>
    <n v="1398402000"/>
    <n v="1398574800"/>
    <x v="231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m/>
    <s v="DK"/>
    <s v="DKK"/>
    <n v="1513231200"/>
    <n v="1515391200"/>
    <x v="232"/>
    <x v="231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m/>
    <s v="US"/>
    <s v="USD"/>
    <n v="1440824400"/>
    <n v="1441170000"/>
    <x v="233"/>
    <x v="232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m/>
    <s v="US"/>
    <s v="USD"/>
    <n v="1281070800"/>
    <n v="1281157200"/>
    <x v="194"/>
    <x v="233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m/>
    <s v="AU"/>
    <s v="AUD"/>
    <n v="1397365200"/>
    <n v="1398229200"/>
    <x v="234"/>
    <x v="234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m/>
    <s v="US"/>
    <s v="USD"/>
    <n v="1494392400"/>
    <n v="1495256400"/>
    <x v="235"/>
    <x v="235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m/>
    <s v="US"/>
    <s v="USD"/>
    <n v="1520143200"/>
    <n v="1520402400"/>
    <x v="236"/>
    <x v="236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m/>
    <s v="US"/>
    <s v="USD"/>
    <n v="1405314000"/>
    <n v="1409806800"/>
    <x v="237"/>
    <x v="237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m/>
    <s v="US"/>
    <s v="USD"/>
    <n v="1396846800"/>
    <n v="1396933200"/>
    <x v="238"/>
    <x v="238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m/>
    <s v="US"/>
    <s v="USD"/>
    <n v="1375678800"/>
    <n v="1376024400"/>
    <x v="239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m/>
    <s v="US"/>
    <s v="USD"/>
    <n v="1482386400"/>
    <n v="1483682400"/>
    <x v="240"/>
    <x v="24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m/>
    <s v="AU"/>
    <s v="AUD"/>
    <n v="1420005600"/>
    <n v="1420437600"/>
    <x v="241"/>
    <x v="241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m/>
    <s v="US"/>
    <s v="USD"/>
    <n v="1420178400"/>
    <n v="1420783200"/>
    <x v="242"/>
    <x v="242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m/>
    <s v="US"/>
    <s v="USD"/>
    <n v="1264399200"/>
    <n v="1267423200"/>
    <x v="67"/>
    <x v="243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m/>
    <s v="US"/>
    <s v="USD"/>
    <n v="1355032800"/>
    <n v="1355205600"/>
    <x v="243"/>
    <x v="244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m/>
    <s v="US"/>
    <s v="USD"/>
    <n v="1382677200"/>
    <n v="1383109200"/>
    <x v="244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m/>
    <s v="CA"/>
    <s v="CAD"/>
    <n v="1302238800"/>
    <n v="1303275600"/>
    <x v="245"/>
    <x v="246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m/>
    <s v="US"/>
    <s v="USD"/>
    <n v="1487656800"/>
    <n v="1487829600"/>
    <x v="246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m/>
    <s v="US"/>
    <s v="USD"/>
    <n v="1297836000"/>
    <n v="1298268000"/>
    <x v="247"/>
    <x v="248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m/>
    <s v="GB"/>
    <s v="GBP"/>
    <n v="1453615200"/>
    <n v="1456812000"/>
    <x v="248"/>
    <x v="249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m/>
    <s v="US"/>
    <s v="USD"/>
    <n v="1362463200"/>
    <n v="1363669200"/>
    <x v="249"/>
    <x v="25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m/>
    <s v="US"/>
    <s v="USD"/>
    <n v="1481176800"/>
    <n v="1482904800"/>
    <x v="250"/>
    <x v="251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m/>
    <s v="US"/>
    <s v="USD"/>
    <n v="1354946400"/>
    <n v="1356588000"/>
    <x v="251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m/>
    <s v="US"/>
    <s v="USD"/>
    <n v="1348808400"/>
    <n v="1349845200"/>
    <x v="136"/>
    <x v="253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m/>
    <s v="US"/>
    <s v="USD"/>
    <n v="1282712400"/>
    <n v="1283058000"/>
    <x v="252"/>
    <x v="254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m/>
    <s v="US"/>
    <s v="USD"/>
    <n v="1301979600"/>
    <n v="1304226000"/>
    <x v="253"/>
    <x v="255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m/>
    <s v="US"/>
    <s v="USD"/>
    <n v="1263016800"/>
    <n v="1263016800"/>
    <x v="254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m/>
    <s v="US"/>
    <s v="USD"/>
    <n v="1360648800"/>
    <n v="1362031200"/>
    <x v="255"/>
    <x v="257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m/>
    <s v="US"/>
    <s v="USD"/>
    <n v="1451800800"/>
    <n v="1455602400"/>
    <x v="256"/>
    <x v="258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m/>
    <s v="IT"/>
    <s v="EUR"/>
    <n v="1415340000"/>
    <n v="1418191200"/>
    <x v="257"/>
    <x v="259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m/>
    <s v="AU"/>
    <s v="AUD"/>
    <n v="1351054800"/>
    <n v="1352440800"/>
    <x v="258"/>
    <x v="26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m/>
    <s v="US"/>
    <s v="USD"/>
    <n v="1349326800"/>
    <n v="1353304800"/>
    <x v="259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m/>
    <s v="US"/>
    <s v="USD"/>
    <n v="1548914400"/>
    <n v="1550728800"/>
    <x v="26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m/>
    <s v="US"/>
    <s v="USD"/>
    <n v="1291269600"/>
    <n v="1291442400"/>
    <x v="261"/>
    <x v="263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m/>
    <s v="US"/>
    <s v="USD"/>
    <n v="1449468000"/>
    <n v="1452146400"/>
    <x v="262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m/>
    <s v="US"/>
    <s v="USD"/>
    <n v="1562734800"/>
    <n v="1564894800"/>
    <x v="263"/>
    <x v="265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m/>
    <s v="CA"/>
    <s v="CAD"/>
    <n v="1505624400"/>
    <n v="1505883600"/>
    <x v="264"/>
    <x v="266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m/>
    <s v="US"/>
    <s v="USD"/>
    <n v="1509948000"/>
    <n v="1510380000"/>
    <x v="265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m/>
    <s v="US"/>
    <s v="USD"/>
    <n v="1554526800"/>
    <n v="1555218000"/>
    <x v="266"/>
    <x v="153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m/>
    <s v="US"/>
    <s v="USD"/>
    <n v="1334811600"/>
    <n v="1335243600"/>
    <x v="267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m/>
    <s v="US"/>
    <s v="USD"/>
    <n v="1279515600"/>
    <n v="1279688400"/>
    <x v="268"/>
    <x v="269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m/>
    <s v="US"/>
    <s v="USD"/>
    <n v="1353909600"/>
    <n v="1356069600"/>
    <x v="269"/>
    <x v="27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m/>
    <s v="US"/>
    <s v="USD"/>
    <n v="1535950800"/>
    <n v="1536210000"/>
    <x v="270"/>
    <x v="271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m/>
    <s v="US"/>
    <s v="USD"/>
    <n v="1511244000"/>
    <n v="1511762400"/>
    <x v="271"/>
    <x v="272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m/>
    <s v="US"/>
    <s v="USD"/>
    <n v="1331445600"/>
    <n v="1333256400"/>
    <x v="272"/>
    <x v="273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m/>
    <s v="US"/>
    <s v="USD"/>
    <n v="1480226400"/>
    <n v="1480744800"/>
    <x v="73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m/>
    <s v="DK"/>
    <s v="DKK"/>
    <n v="1464584400"/>
    <n v="1465016400"/>
    <x v="273"/>
    <x v="148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m/>
    <s v="US"/>
    <s v="USD"/>
    <n v="1335848400"/>
    <n v="1336280400"/>
    <x v="274"/>
    <x v="275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m/>
    <s v="US"/>
    <s v="USD"/>
    <n v="1473483600"/>
    <n v="1476766800"/>
    <x v="275"/>
    <x v="276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m/>
    <s v="US"/>
    <s v="USD"/>
    <n v="1479880800"/>
    <n v="1480485600"/>
    <x v="276"/>
    <x v="72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m/>
    <s v="US"/>
    <s v="USD"/>
    <n v="1430197200"/>
    <n v="1430197200"/>
    <x v="277"/>
    <x v="277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m/>
    <s v="DK"/>
    <s v="DKK"/>
    <n v="1331701200"/>
    <n v="1331787600"/>
    <x v="278"/>
    <x v="278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m/>
    <s v="CA"/>
    <s v="CAD"/>
    <n v="1438578000"/>
    <n v="1438837200"/>
    <x v="279"/>
    <x v="71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m/>
    <s v="US"/>
    <s v="USD"/>
    <n v="1368162000"/>
    <n v="1370926800"/>
    <x v="28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m/>
    <s v="US"/>
    <s v="USD"/>
    <n v="1318654800"/>
    <n v="1319000400"/>
    <x v="281"/>
    <x v="28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m/>
    <s v="US"/>
    <s v="USD"/>
    <n v="1331874000"/>
    <n v="1333429200"/>
    <x v="282"/>
    <x v="281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m/>
    <s v="IT"/>
    <s v="EUR"/>
    <n v="1286254800"/>
    <n v="1287032400"/>
    <x v="283"/>
    <x v="282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m/>
    <s v="US"/>
    <s v="USD"/>
    <n v="1540530000"/>
    <n v="1541570400"/>
    <x v="284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m/>
    <s v="CH"/>
    <s v="CHF"/>
    <n v="1381813200"/>
    <n v="1383976800"/>
    <x v="285"/>
    <x v="284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m/>
    <s v="AU"/>
    <s v="AUD"/>
    <n v="1548655200"/>
    <n v="1550556000"/>
    <x v="286"/>
    <x v="285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m/>
    <s v="AU"/>
    <s v="AUD"/>
    <n v="1389679200"/>
    <n v="1390456800"/>
    <x v="287"/>
    <x v="286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m/>
    <s v="US"/>
    <s v="USD"/>
    <n v="1456466400"/>
    <n v="1458018000"/>
    <x v="288"/>
    <x v="287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m/>
    <s v="US"/>
    <s v="USD"/>
    <n v="1456984800"/>
    <n v="1461819600"/>
    <x v="289"/>
    <x v="288"/>
    <b v="0"/>
    <b v="0"/>
    <s v="food/food trucks"/>
    <x v="0"/>
    <s v="food trucks"/>
  </r>
  <r>
    <n v="300"/>
    <s v="Cooke PLC"/>
    <s v="Focused executive core"/>
    <n v="100"/>
    <n v="5"/>
    <n v="0.05"/>
    <x v="0"/>
    <n v="1"/>
    <m/>
    <s v="DK"/>
    <s v="DKK"/>
    <n v="1504069200"/>
    <n v="1504155600"/>
    <x v="29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m/>
    <s v="US"/>
    <s v="USD"/>
    <n v="1424930400"/>
    <n v="1426395600"/>
    <x v="291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m/>
    <s v="US"/>
    <s v="USD"/>
    <n v="1535864400"/>
    <n v="1537074000"/>
    <x v="292"/>
    <x v="18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m/>
    <s v="US"/>
    <s v="USD"/>
    <n v="1452146400"/>
    <n v="1452578400"/>
    <x v="293"/>
    <x v="291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m/>
    <s v="US"/>
    <s v="USD"/>
    <n v="1470546000"/>
    <n v="1474088400"/>
    <x v="294"/>
    <x v="292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m/>
    <s v="US"/>
    <s v="USD"/>
    <n v="1458363600"/>
    <n v="1461906000"/>
    <x v="295"/>
    <x v="293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m/>
    <s v="US"/>
    <s v="USD"/>
    <n v="1500008400"/>
    <n v="1500267600"/>
    <x v="296"/>
    <x v="294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m/>
    <s v="DK"/>
    <s v="DKK"/>
    <n v="1338958800"/>
    <n v="1340686800"/>
    <x v="297"/>
    <x v="295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m/>
    <s v="US"/>
    <s v="USD"/>
    <n v="1303102800"/>
    <n v="1303189200"/>
    <x v="298"/>
    <x v="296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m/>
    <s v="US"/>
    <s v="USD"/>
    <n v="1316581200"/>
    <n v="1318309200"/>
    <x v="299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m/>
    <s v="US"/>
    <s v="USD"/>
    <n v="1270789200"/>
    <n v="1272171600"/>
    <x v="300"/>
    <x v="298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m/>
    <s v="US"/>
    <s v="USD"/>
    <n v="1297836000"/>
    <n v="1298872800"/>
    <x v="247"/>
    <x v="299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m/>
    <s v="US"/>
    <s v="USD"/>
    <n v="1382677200"/>
    <n v="1383282000"/>
    <x v="244"/>
    <x v="3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m/>
    <s v="US"/>
    <s v="USD"/>
    <n v="1330322400"/>
    <n v="1330495200"/>
    <x v="301"/>
    <x v="301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m/>
    <s v="US"/>
    <s v="USD"/>
    <n v="1552366800"/>
    <n v="1552798800"/>
    <x v="188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m/>
    <s v="US"/>
    <s v="USD"/>
    <n v="1400907600"/>
    <n v="1403413200"/>
    <x v="302"/>
    <x v="302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m/>
    <s v="IT"/>
    <s v="EUR"/>
    <n v="1574143200"/>
    <n v="1574229600"/>
    <x v="303"/>
    <x v="303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m/>
    <s v="US"/>
    <s v="USD"/>
    <n v="1494738000"/>
    <n v="1495861200"/>
    <x v="304"/>
    <x v="304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m/>
    <s v="US"/>
    <s v="USD"/>
    <n v="1392357600"/>
    <n v="1392530400"/>
    <x v="305"/>
    <x v="305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m/>
    <s v="US"/>
    <s v="USD"/>
    <n v="1281589200"/>
    <n v="1283662800"/>
    <x v="306"/>
    <x v="306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m/>
    <s v="US"/>
    <s v="USD"/>
    <n v="1305003600"/>
    <n v="1305781200"/>
    <x v="307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m/>
    <s v="US"/>
    <s v="USD"/>
    <n v="1301634000"/>
    <n v="1302325200"/>
    <x v="308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m/>
    <s v="US"/>
    <s v="USD"/>
    <n v="1290664800"/>
    <n v="1291788000"/>
    <x v="309"/>
    <x v="309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m/>
    <s v="GB"/>
    <s v="GBP"/>
    <n v="1395896400"/>
    <n v="1396069200"/>
    <x v="31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m/>
    <s v="US"/>
    <s v="USD"/>
    <n v="1434862800"/>
    <n v="1435899600"/>
    <x v="311"/>
    <x v="311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m/>
    <s v="US"/>
    <s v="USD"/>
    <n v="1529125200"/>
    <n v="1531112400"/>
    <x v="79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m/>
    <s v="US"/>
    <s v="USD"/>
    <n v="1451109600"/>
    <n v="1451628000"/>
    <x v="312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m/>
    <s v="US"/>
    <s v="USD"/>
    <n v="1566968400"/>
    <n v="1567314000"/>
    <x v="313"/>
    <x v="314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m/>
    <s v="US"/>
    <s v="USD"/>
    <n v="1543557600"/>
    <n v="1544508000"/>
    <x v="314"/>
    <x v="315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m/>
    <s v="US"/>
    <s v="USD"/>
    <n v="1481522400"/>
    <n v="1482472800"/>
    <x v="315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m/>
    <s v="GB"/>
    <s v="GBP"/>
    <n v="1512712800"/>
    <n v="1512799200"/>
    <x v="316"/>
    <x v="317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m/>
    <s v="US"/>
    <s v="USD"/>
    <n v="1324274400"/>
    <n v="1324360800"/>
    <x v="317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m/>
    <s v="US"/>
    <s v="USD"/>
    <n v="1364446800"/>
    <n v="1364533200"/>
    <x v="318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m/>
    <s v="US"/>
    <s v="USD"/>
    <n v="1542693600"/>
    <n v="1545112800"/>
    <x v="319"/>
    <x v="32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m/>
    <s v="US"/>
    <s v="USD"/>
    <n v="1515564000"/>
    <n v="1516168800"/>
    <x v="32"/>
    <x v="321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m/>
    <s v="US"/>
    <s v="USD"/>
    <n v="1573797600"/>
    <n v="1574920800"/>
    <x v="320"/>
    <x v="322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m/>
    <s v="US"/>
    <s v="USD"/>
    <n v="1292392800"/>
    <n v="1292479200"/>
    <x v="321"/>
    <x v="323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m/>
    <s v="US"/>
    <s v="USD"/>
    <n v="1573452000"/>
    <n v="1573538400"/>
    <x v="322"/>
    <x v="324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m/>
    <s v="US"/>
    <s v="USD"/>
    <n v="1317790800"/>
    <n v="1320382800"/>
    <x v="323"/>
    <x v="325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m/>
    <s v="CA"/>
    <s v="CAD"/>
    <n v="1501650000"/>
    <n v="1502859600"/>
    <x v="324"/>
    <x v="326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m/>
    <s v="US"/>
    <s v="USD"/>
    <n v="1323669600"/>
    <n v="1323756000"/>
    <x v="325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m/>
    <s v="US"/>
    <s v="USD"/>
    <n v="1440738000"/>
    <n v="1441342800"/>
    <x v="326"/>
    <x v="328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m/>
    <s v="US"/>
    <s v="USD"/>
    <n v="1374296400"/>
    <n v="1375333200"/>
    <x v="327"/>
    <x v="329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m/>
    <s v="US"/>
    <s v="USD"/>
    <n v="1384840800"/>
    <n v="1389420000"/>
    <x v="328"/>
    <x v="151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m/>
    <s v="US"/>
    <s v="USD"/>
    <n v="1516600800"/>
    <n v="1520056800"/>
    <x v="329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m/>
    <s v="GB"/>
    <s v="GBP"/>
    <n v="1436418000"/>
    <n v="1436504400"/>
    <x v="330"/>
    <x v="331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m/>
    <s v="US"/>
    <s v="USD"/>
    <n v="1503550800"/>
    <n v="1508302800"/>
    <x v="331"/>
    <x v="332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m/>
    <s v="US"/>
    <s v="USD"/>
    <n v="1423634400"/>
    <n v="1425708000"/>
    <x v="332"/>
    <x v="333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m/>
    <s v="US"/>
    <s v="USD"/>
    <n v="1487224800"/>
    <n v="1488348000"/>
    <x v="333"/>
    <x v="334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m/>
    <s v="US"/>
    <s v="USD"/>
    <n v="1500008400"/>
    <n v="1502600400"/>
    <x v="296"/>
    <x v="335"/>
    <b v="0"/>
    <b v="0"/>
    <s v="theater/plays"/>
    <x v="3"/>
    <s v="plays"/>
  </r>
  <r>
    <n v="350"/>
    <s v="Shannon Ltd"/>
    <s v="Pre-emptive neutral capacity"/>
    <n v="100"/>
    <n v="5"/>
    <n v="0.05"/>
    <x v="0"/>
    <n v="1"/>
    <m/>
    <s v="US"/>
    <s v="USD"/>
    <n v="1432098000"/>
    <n v="1433653200"/>
    <x v="334"/>
    <x v="336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m/>
    <s v="US"/>
    <s v="USD"/>
    <n v="1440392400"/>
    <n v="1441602000"/>
    <x v="335"/>
    <x v="337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m/>
    <s v="CA"/>
    <s v="CAD"/>
    <n v="1446876000"/>
    <n v="1447567200"/>
    <x v="336"/>
    <x v="338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m/>
    <s v="US"/>
    <s v="USD"/>
    <n v="1562302800"/>
    <n v="1562389200"/>
    <x v="337"/>
    <x v="339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m/>
    <s v="DK"/>
    <s v="DKK"/>
    <n v="1378184400"/>
    <n v="1378789200"/>
    <x v="338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m/>
    <s v="US"/>
    <s v="USD"/>
    <n v="1485064800"/>
    <n v="1488520800"/>
    <x v="339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m/>
    <s v="IT"/>
    <s v="EUR"/>
    <n v="1326520800"/>
    <n v="1327298400"/>
    <x v="340"/>
    <x v="342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m/>
    <s v="US"/>
    <s v="USD"/>
    <n v="1441256400"/>
    <n v="1443416400"/>
    <x v="341"/>
    <x v="343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m/>
    <s v="CA"/>
    <s v="CAD"/>
    <n v="1533877200"/>
    <n v="1534136400"/>
    <x v="342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m/>
    <s v="US"/>
    <s v="USD"/>
    <n v="1314421200"/>
    <n v="1315026000"/>
    <x v="343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m/>
    <s v="GB"/>
    <s v="GBP"/>
    <n v="1293861600"/>
    <n v="1295071200"/>
    <x v="344"/>
    <x v="345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m/>
    <s v="US"/>
    <s v="USD"/>
    <n v="1507352400"/>
    <n v="1509426000"/>
    <x v="345"/>
    <x v="346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m/>
    <s v="US"/>
    <s v="USD"/>
    <n v="1296108000"/>
    <n v="1299391200"/>
    <x v="65"/>
    <x v="347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m/>
    <s v="US"/>
    <s v="USD"/>
    <n v="1324965600"/>
    <n v="1325052000"/>
    <x v="346"/>
    <x v="348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m/>
    <s v="US"/>
    <s v="USD"/>
    <n v="1520229600"/>
    <n v="1522818000"/>
    <x v="347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m/>
    <s v="AU"/>
    <s v="AUD"/>
    <n v="1482991200"/>
    <n v="1485324000"/>
    <x v="348"/>
    <x v="35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m/>
    <s v="US"/>
    <s v="USD"/>
    <n v="1294034400"/>
    <n v="1294120800"/>
    <x v="349"/>
    <x v="351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m/>
    <s v="US"/>
    <s v="USD"/>
    <n v="1413608400"/>
    <n v="1415685600"/>
    <x v="350"/>
    <x v="33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m/>
    <s v="GB"/>
    <s v="GBP"/>
    <n v="1286946000"/>
    <n v="1288933200"/>
    <x v="351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m/>
    <s v="US"/>
    <s v="USD"/>
    <n v="1359871200"/>
    <n v="1363237200"/>
    <x v="352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m/>
    <s v="US"/>
    <s v="USD"/>
    <n v="1555304400"/>
    <n v="1555822800"/>
    <x v="353"/>
    <x v="354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m/>
    <s v="US"/>
    <s v="USD"/>
    <n v="1423375200"/>
    <n v="1427778000"/>
    <x v="354"/>
    <x v="355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m/>
    <s v="US"/>
    <s v="USD"/>
    <n v="1420696800"/>
    <n v="1422424800"/>
    <x v="355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m/>
    <s v="US"/>
    <s v="USD"/>
    <n v="1502946000"/>
    <n v="1503637200"/>
    <x v="356"/>
    <x v="357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m/>
    <s v="US"/>
    <s v="USD"/>
    <n v="1547186400"/>
    <n v="1547618400"/>
    <x v="357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m/>
    <s v="US"/>
    <s v="USD"/>
    <n v="1444971600"/>
    <n v="1449900000"/>
    <x v="358"/>
    <x v="359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m/>
    <s v="US"/>
    <s v="USD"/>
    <n v="1404622800"/>
    <n v="1405141200"/>
    <x v="359"/>
    <x v="36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m/>
    <s v="US"/>
    <s v="USD"/>
    <n v="1571720400"/>
    <n v="1572933600"/>
    <x v="12"/>
    <x v="361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m/>
    <s v="US"/>
    <s v="USD"/>
    <n v="1526878800"/>
    <n v="1530162000"/>
    <x v="36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m/>
    <s v="GB"/>
    <s v="GBP"/>
    <n v="1319691600"/>
    <n v="1320904800"/>
    <x v="361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m/>
    <s v="US"/>
    <s v="USD"/>
    <n v="1371963600"/>
    <n v="1372395600"/>
    <x v="362"/>
    <x v="364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m/>
    <s v="US"/>
    <s v="USD"/>
    <n v="1433739600"/>
    <n v="1437714000"/>
    <x v="363"/>
    <x v="365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m/>
    <s v="US"/>
    <s v="USD"/>
    <n v="1508130000"/>
    <n v="1509771600"/>
    <x v="364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m/>
    <s v="US"/>
    <s v="USD"/>
    <n v="1550037600"/>
    <n v="1550556000"/>
    <x v="21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m/>
    <s v="US"/>
    <s v="USD"/>
    <n v="1486706400"/>
    <n v="1489039200"/>
    <x v="365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m/>
    <s v="US"/>
    <s v="USD"/>
    <n v="1553835600"/>
    <n v="1556600400"/>
    <x v="366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m/>
    <s v="US"/>
    <s v="USD"/>
    <n v="1277528400"/>
    <n v="1278565200"/>
    <x v="367"/>
    <x v="369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m/>
    <s v="US"/>
    <s v="USD"/>
    <n v="1339477200"/>
    <n v="1339909200"/>
    <x v="368"/>
    <x v="37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m/>
    <s v="CH"/>
    <s v="CHF"/>
    <n v="1325656800"/>
    <n v="1325829600"/>
    <x v="369"/>
    <x v="371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m/>
    <s v="US"/>
    <s v="USD"/>
    <n v="1288242000"/>
    <n v="1290578400"/>
    <x v="370"/>
    <x v="372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m/>
    <s v="US"/>
    <s v="USD"/>
    <n v="1379048400"/>
    <n v="1380344400"/>
    <x v="371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m/>
    <s v="US"/>
    <s v="USD"/>
    <n v="1389679200"/>
    <n v="1389852000"/>
    <x v="287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m/>
    <s v="US"/>
    <s v="USD"/>
    <n v="1294293600"/>
    <n v="1294466400"/>
    <x v="372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m/>
    <s v="CA"/>
    <s v="CAD"/>
    <n v="1500267600"/>
    <n v="1500354000"/>
    <x v="373"/>
    <x v="376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m/>
    <s v="US"/>
    <s v="USD"/>
    <n v="1375074000"/>
    <n v="1375938000"/>
    <x v="374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m/>
    <s v="US"/>
    <s v="USD"/>
    <n v="1323324000"/>
    <n v="1323410400"/>
    <x v="375"/>
    <x v="378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m/>
    <s v="AU"/>
    <s v="AUD"/>
    <n v="1538715600"/>
    <n v="1539406800"/>
    <x v="376"/>
    <x v="379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m/>
    <s v="US"/>
    <s v="USD"/>
    <n v="1369285200"/>
    <n v="1369803600"/>
    <x v="377"/>
    <x v="38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m/>
    <s v="IT"/>
    <s v="EUR"/>
    <n v="1525755600"/>
    <n v="1525928400"/>
    <x v="378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m/>
    <s v="US"/>
    <s v="USD"/>
    <n v="1296626400"/>
    <n v="1297231200"/>
    <x v="379"/>
    <x v="381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m/>
    <s v="US"/>
    <s v="USD"/>
    <n v="1376629200"/>
    <n v="1378530000"/>
    <x v="38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m/>
    <s v="US"/>
    <s v="USD"/>
    <n v="1572152400"/>
    <n v="1572152400"/>
    <x v="381"/>
    <x v="383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m/>
    <s v="US"/>
    <s v="USD"/>
    <n v="1325829600"/>
    <n v="1329890400"/>
    <x v="382"/>
    <x v="384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m/>
    <s v="CA"/>
    <s v="CAD"/>
    <n v="1273640400"/>
    <n v="1276750800"/>
    <x v="125"/>
    <x v="385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m/>
    <s v="US"/>
    <s v="USD"/>
    <n v="1510639200"/>
    <n v="1510898400"/>
    <x v="383"/>
    <x v="386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m/>
    <s v="US"/>
    <s v="USD"/>
    <n v="1528088400"/>
    <n v="1532408400"/>
    <x v="384"/>
    <x v="387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m/>
    <s v="US"/>
    <s v="USD"/>
    <n v="1359525600"/>
    <n v="1360562400"/>
    <x v="385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m/>
    <s v="DK"/>
    <s v="DKK"/>
    <n v="1570942800"/>
    <n v="1571547600"/>
    <x v="386"/>
    <x v="389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m/>
    <s v="CA"/>
    <s v="CAD"/>
    <n v="1466398800"/>
    <n v="1468126800"/>
    <x v="387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m/>
    <s v="US"/>
    <s v="USD"/>
    <n v="1492491600"/>
    <n v="1492837200"/>
    <x v="388"/>
    <x v="391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m/>
    <s v="US"/>
    <s v="USD"/>
    <n v="1430197200"/>
    <n v="1430197200"/>
    <x v="277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m/>
    <s v="US"/>
    <s v="USD"/>
    <n v="1496034000"/>
    <n v="1496206800"/>
    <x v="389"/>
    <x v="392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m/>
    <s v="US"/>
    <s v="USD"/>
    <n v="1388728800"/>
    <n v="1389592800"/>
    <x v="390"/>
    <x v="393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m/>
    <s v="US"/>
    <s v="USD"/>
    <n v="1543298400"/>
    <n v="1545631200"/>
    <x v="391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m/>
    <s v="US"/>
    <s v="USD"/>
    <n v="1271739600"/>
    <n v="1272430800"/>
    <x v="392"/>
    <x v="395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m/>
    <s v="US"/>
    <s v="USD"/>
    <n v="1326434400"/>
    <n v="1327903200"/>
    <x v="393"/>
    <x v="396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m/>
    <s v="US"/>
    <s v="USD"/>
    <n v="1295244000"/>
    <n v="1296021600"/>
    <x v="394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m/>
    <s v="US"/>
    <s v="USD"/>
    <n v="1541221200"/>
    <n v="1543298400"/>
    <x v="395"/>
    <x v="398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m/>
    <s v="CA"/>
    <s v="CAD"/>
    <n v="1336280400"/>
    <n v="1336366800"/>
    <x v="396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m/>
    <s v="US"/>
    <s v="USD"/>
    <n v="1324533600"/>
    <n v="1325052000"/>
    <x v="397"/>
    <x v="348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m/>
    <s v="US"/>
    <s v="USD"/>
    <n v="1498366800"/>
    <n v="1499576400"/>
    <x v="398"/>
    <x v="4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m/>
    <s v="US"/>
    <s v="USD"/>
    <n v="1498712400"/>
    <n v="1501304400"/>
    <x v="399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m/>
    <s v="US"/>
    <s v="USD"/>
    <n v="1271480400"/>
    <n v="1273208400"/>
    <x v="400"/>
    <x v="402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m/>
    <s v="US"/>
    <s v="USD"/>
    <n v="1316667600"/>
    <n v="1316840400"/>
    <x v="116"/>
    <x v="403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m/>
    <s v="US"/>
    <s v="USD"/>
    <n v="1524027600"/>
    <n v="1524546000"/>
    <x v="401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m/>
    <s v="US"/>
    <s v="USD"/>
    <n v="1438059600"/>
    <n v="1438578000"/>
    <x v="402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m/>
    <s v="US"/>
    <s v="USD"/>
    <n v="1361944800"/>
    <n v="1362549600"/>
    <x v="403"/>
    <x v="406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m/>
    <s v="US"/>
    <s v="USD"/>
    <n v="1410584400"/>
    <n v="1413349200"/>
    <x v="404"/>
    <x v="407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m/>
    <s v="US"/>
    <s v="USD"/>
    <n v="1297404000"/>
    <n v="1298008800"/>
    <x v="405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m/>
    <s v="US"/>
    <s v="USD"/>
    <n v="1392012000"/>
    <n v="1394427600"/>
    <x v="406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m/>
    <s v="US"/>
    <s v="USD"/>
    <n v="1569733200"/>
    <n v="1572670800"/>
    <x v="407"/>
    <x v="41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m/>
    <s v="US"/>
    <s v="USD"/>
    <n v="1529643600"/>
    <n v="1531112400"/>
    <x v="408"/>
    <x v="312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m/>
    <s v="US"/>
    <s v="USD"/>
    <n v="1399006800"/>
    <n v="1400734800"/>
    <x v="409"/>
    <x v="411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m/>
    <s v="US"/>
    <s v="USD"/>
    <n v="1385359200"/>
    <n v="1386741600"/>
    <x v="410"/>
    <x v="412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m/>
    <s v="CA"/>
    <s v="CAD"/>
    <n v="1480572000"/>
    <n v="1481781600"/>
    <x v="411"/>
    <x v="413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m/>
    <s v="IT"/>
    <s v="EUR"/>
    <n v="1418623200"/>
    <n v="1419660000"/>
    <x v="412"/>
    <x v="414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m/>
    <s v="US"/>
    <s v="USD"/>
    <n v="1555736400"/>
    <n v="1555822800"/>
    <x v="413"/>
    <x v="354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m/>
    <s v="US"/>
    <s v="USD"/>
    <n v="1442120400"/>
    <n v="1442379600"/>
    <x v="414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m/>
    <s v="US"/>
    <s v="USD"/>
    <n v="1362376800"/>
    <n v="1364965200"/>
    <x v="415"/>
    <x v="416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m/>
    <s v="US"/>
    <s v="USD"/>
    <n v="1478408400"/>
    <n v="1479016800"/>
    <x v="416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m/>
    <s v="US"/>
    <s v="USD"/>
    <n v="1498798800"/>
    <n v="1499662800"/>
    <x v="417"/>
    <x v="418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m/>
    <s v="US"/>
    <s v="USD"/>
    <n v="1335416400"/>
    <n v="1337835600"/>
    <x v="418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m/>
    <s v="IT"/>
    <s v="EUR"/>
    <n v="1504328400"/>
    <n v="1505710800"/>
    <x v="419"/>
    <x v="42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m/>
    <s v="US"/>
    <s v="USD"/>
    <n v="1285822800"/>
    <n v="1287464400"/>
    <x v="420"/>
    <x v="421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m/>
    <s v="US"/>
    <s v="USD"/>
    <n v="1311483600"/>
    <n v="1311656400"/>
    <x v="421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m/>
    <s v="US"/>
    <s v="USD"/>
    <n v="1291356000"/>
    <n v="1293170400"/>
    <x v="422"/>
    <x v="423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m/>
    <s v="US"/>
    <s v="USD"/>
    <n v="1355810400"/>
    <n v="1355983200"/>
    <x v="423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m/>
    <s v="GB"/>
    <s v="GBP"/>
    <n v="1513663200"/>
    <n v="1515045600"/>
    <x v="424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m/>
    <s v="US"/>
    <s v="USD"/>
    <n v="1365915600"/>
    <n v="1366088400"/>
    <x v="425"/>
    <x v="426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m/>
    <s v="DK"/>
    <s v="DKK"/>
    <n v="1551852000"/>
    <n v="1553317200"/>
    <x v="426"/>
    <x v="427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m/>
    <s v="CA"/>
    <s v="CAD"/>
    <n v="1540098000"/>
    <n v="1542088800"/>
    <x v="427"/>
    <x v="428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m/>
    <s v="US"/>
    <s v="USD"/>
    <n v="1500440400"/>
    <n v="1503118800"/>
    <x v="428"/>
    <x v="429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m/>
    <s v="US"/>
    <s v="USD"/>
    <n v="1278392400"/>
    <n v="1278478800"/>
    <x v="429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m/>
    <s v="US"/>
    <s v="USD"/>
    <n v="1480572000"/>
    <n v="1484114400"/>
    <x v="411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m/>
    <s v="US"/>
    <s v="USD"/>
    <n v="1382331600"/>
    <n v="1385445600"/>
    <x v="43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m/>
    <s v="US"/>
    <s v="USD"/>
    <n v="1316754000"/>
    <n v="1318741200"/>
    <x v="431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m/>
    <s v="US"/>
    <s v="USD"/>
    <n v="1518242400"/>
    <n v="1518242400"/>
    <x v="432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m/>
    <s v="US"/>
    <s v="USD"/>
    <n v="1476421200"/>
    <n v="1476594000"/>
    <x v="433"/>
    <x v="435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m/>
    <s v="US"/>
    <s v="USD"/>
    <n v="1269752400"/>
    <n v="1273554000"/>
    <x v="434"/>
    <x v="436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m/>
    <s v="US"/>
    <s v="USD"/>
    <n v="1419746400"/>
    <n v="1421906400"/>
    <x v="435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m/>
    <s v="US"/>
    <s v="USD"/>
    <n v="1281330000"/>
    <n v="1281589200"/>
    <x v="8"/>
    <x v="438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m/>
    <s v="US"/>
    <s v="USD"/>
    <n v="1398661200"/>
    <n v="1400389200"/>
    <x v="436"/>
    <x v="439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m/>
    <s v="US"/>
    <s v="USD"/>
    <n v="1359525600"/>
    <n v="1362808800"/>
    <x v="385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m/>
    <s v="US"/>
    <s v="USD"/>
    <n v="1388469600"/>
    <n v="1388815200"/>
    <x v="437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m/>
    <s v="US"/>
    <s v="USD"/>
    <n v="1518328800"/>
    <n v="1519538400"/>
    <x v="438"/>
    <x v="442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m/>
    <s v="US"/>
    <s v="USD"/>
    <n v="1517032800"/>
    <n v="1517810400"/>
    <x v="439"/>
    <x v="443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m/>
    <s v="US"/>
    <s v="USD"/>
    <n v="1368594000"/>
    <n v="1370581200"/>
    <x v="440"/>
    <x v="444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m/>
    <s v="CA"/>
    <s v="CAD"/>
    <n v="1448258400"/>
    <n v="1448863200"/>
    <x v="441"/>
    <x v="445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m/>
    <s v="US"/>
    <s v="USD"/>
    <n v="1555218000"/>
    <n v="1556600400"/>
    <x v="442"/>
    <x v="368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m/>
    <s v="US"/>
    <s v="USD"/>
    <n v="1431925200"/>
    <n v="1432098000"/>
    <x v="443"/>
    <x v="446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m/>
    <s v="US"/>
    <s v="USD"/>
    <n v="1481522400"/>
    <n v="1482127200"/>
    <x v="315"/>
    <x v="447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m/>
    <s v="GB"/>
    <s v="GBP"/>
    <n v="1335934800"/>
    <n v="1335934800"/>
    <x v="444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m/>
    <s v="US"/>
    <s v="USD"/>
    <n v="1552280400"/>
    <n v="1556946000"/>
    <x v="445"/>
    <x v="178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m/>
    <s v="US"/>
    <s v="USD"/>
    <n v="1529989200"/>
    <n v="1530075600"/>
    <x v="446"/>
    <x v="449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m/>
    <s v="US"/>
    <s v="USD"/>
    <n v="1418709600"/>
    <n v="1418796000"/>
    <x v="447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m/>
    <s v="US"/>
    <s v="USD"/>
    <n v="1372136400"/>
    <n v="1372482000"/>
    <x v="448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m/>
    <s v="US"/>
    <s v="USD"/>
    <n v="1533877200"/>
    <n v="1534395600"/>
    <x v="342"/>
    <x v="452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m/>
    <s v="US"/>
    <s v="USD"/>
    <n v="1309064400"/>
    <n v="1311397200"/>
    <x v="449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m/>
    <s v="US"/>
    <s v="USD"/>
    <n v="1425877200"/>
    <n v="1426914000"/>
    <x v="450"/>
    <x v="454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m/>
    <s v="GB"/>
    <s v="GBP"/>
    <n v="1501304400"/>
    <n v="1501477200"/>
    <x v="451"/>
    <x v="455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m/>
    <s v="US"/>
    <s v="USD"/>
    <n v="1268287200"/>
    <n v="1269061200"/>
    <x v="452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m/>
    <s v="US"/>
    <s v="USD"/>
    <n v="1412139600"/>
    <n v="1415772000"/>
    <x v="453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m/>
    <s v="US"/>
    <s v="USD"/>
    <n v="1330063200"/>
    <n v="1331013600"/>
    <x v="454"/>
    <x v="458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m/>
    <s v="US"/>
    <s v="USD"/>
    <n v="1576130400"/>
    <n v="1576735200"/>
    <x v="455"/>
    <x v="459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m/>
    <s v="GB"/>
    <s v="GBP"/>
    <n v="1407128400"/>
    <n v="1411362000"/>
    <x v="456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m/>
    <s v="GB"/>
    <s v="GBP"/>
    <n v="1560142800"/>
    <n v="1563685200"/>
    <x v="457"/>
    <x v="461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m/>
    <s v="GB"/>
    <s v="GBP"/>
    <n v="1520575200"/>
    <n v="1521867600"/>
    <x v="458"/>
    <x v="462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m/>
    <s v="US"/>
    <s v="USD"/>
    <n v="1492664400"/>
    <n v="1495515600"/>
    <x v="459"/>
    <x v="463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m/>
    <s v="US"/>
    <s v="USD"/>
    <n v="1454479200"/>
    <n v="1455948000"/>
    <x v="460"/>
    <x v="464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m/>
    <s v="IT"/>
    <s v="EUR"/>
    <n v="1281934800"/>
    <n v="1282366800"/>
    <x v="461"/>
    <x v="465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m/>
    <s v="US"/>
    <s v="USD"/>
    <n v="1573970400"/>
    <n v="1574575200"/>
    <x v="462"/>
    <x v="466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m/>
    <s v="US"/>
    <s v="USD"/>
    <n v="1372654800"/>
    <n v="1374901200"/>
    <x v="463"/>
    <x v="467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m/>
    <s v="US"/>
    <s v="USD"/>
    <n v="1275886800"/>
    <n v="1278910800"/>
    <x v="464"/>
    <x v="468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m/>
    <s v="US"/>
    <s v="USD"/>
    <n v="1561784400"/>
    <n v="1562907600"/>
    <x v="465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m/>
    <s v="US"/>
    <s v="USD"/>
    <n v="1332392400"/>
    <n v="1332478800"/>
    <x v="466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m/>
    <s v="DK"/>
    <s v="DKK"/>
    <n v="1402376400"/>
    <n v="1402722000"/>
    <x v="467"/>
    <x v="471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m/>
    <s v="US"/>
    <s v="USD"/>
    <n v="1495342800"/>
    <n v="1496811600"/>
    <x v="468"/>
    <x v="472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m/>
    <s v="US"/>
    <s v="USD"/>
    <n v="1482213600"/>
    <n v="1482213600"/>
    <x v="469"/>
    <x v="473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m/>
    <s v="DK"/>
    <s v="DKK"/>
    <n v="1420092000"/>
    <n v="1420264800"/>
    <x v="470"/>
    <x v="474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m/>
    <s v="US"/>
    <s v="USD"/>
    <n v="1458018000"/>
    <n v="1458450000"/>
    <x v="471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m/>
    <s v="US"/>
    <s v="USD"/>
    <n v="1367384400"/>
    <n v="1369803600"/>
    <x v="472"/>
    <x v="38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m/>
    <s v="US"/>
    <s v="USD"/>
    <n v="1363064400"/>
    <n v="1363237200"/>
    <x v="473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m/>
    <s v="AU"/>
    <s v="AUD"/>
    <n v="1343365200"/>
    <n v="1345870800"/>
    <x v="474"/>
    <x v="476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m/>
    <s v="US"/>
    <s v="USD"/>
    <n v="1435726800"/>
    <n v="1437454800"/>
    <x v="72"/>
    <x v="477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m/>
    <s v="IT"/>
    <s v="EUR"/>
    <n v="1431925200"/>
    <n v="1432011600"/>
    <x v="443"/>
    <x v="478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m/>
    <s v="US"/>
    <s v="USD"/>
    <n v="1362722400"/>
    <n v="1366347600"/>
    <x v="475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m/>
    <s v="US"/>
    <s v="USD"/>
    <n v="1511416800"/>
    <n v="1512885600"/>
    <x v="81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m/>
    <s v="US"/>
    <s v="USD"/>
    <n v="1365483600"/>
    <n v="1369717200"/>
    <x v="476"/>
    <x v="481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m/>
    <s v="US"/>
    <s v="USD"/>
    <n v="1532840400"/>
    <n v="1534654800"/>
    <x v="192"/>
    <x v="482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m/>
    <s v="US"/>
    <s v="USD"/>
    <n v="1336194000"/>
    <n v="1337058000"/>
    <x v="477"/>
    <x v="483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m/>
    <s v="AU"/>
    <s v="AUD"/>
    <n v="1527742800"/>
    <n v="1529816400"/>
    <x v="478"/>
    <x v="484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m/>
    <s v="US"/>
    <s v="USD"/>
    <n v="1564030800"/>
    <n v="1564894800"/>
    <x v="479"/>
    <x v="265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m/>
    <s v="US"/>
    <s v="USD"/>
    <n v="1404536400"/>
    <n v="1404622800"/>
    <x v="48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m/>
    <s v="US"/>
    <s v="USD"/>
    <n v="1284008400"/>
    <n v="1284181200"/>
    <x v="18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m/>
    <s v="CH"/>
    <s v="CHF"/>
    <n v="1386309600"/>
    <n v="1386741600"/>
    <x v="481"/>
    <x v="412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m/>
    <s v="CA"/>
    <s v="CAD"/>
    <n v="1324620000"/>
    <n v="1324792800"/>
    <x v="482"/>
    <x v="487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m/>
    <s v="US"/>
    <s v="USD"/>
    <n v="1281070800"/>
    <n v="1284354000"/>
    <x v="194"/>
    <x v="488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m/>
    <s v="US"/>
    <s v="USD"/>
    <n v="1493960400"/>
    <n v="1494392400"/>
    <x v="483"/>
    <x v="489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m/>
    <s v="US"/>
    <s v="USD"/>
    <n v="1519365600"/>
    <n v="1519538400"/>
    <x v="484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m/>
    <s v="US"/>
    <s v="USD"/>
    <n v="1420696800"/>
    <n v="1421906400"/>
    <x v="355"/>
    <x v="437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m/>
    <s v="US"/>
    <s v="USD"/>
    <n v="1555650000"/>
    <n v="1555909200"/>
    <x v="485"/>
    <x v="49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m/>
    <s v="US"/>
    <s v="USD"/>
    <n v="1471928400"/>
    <n v="1472446800"/>
    <x v="486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m/>
    <s v="US"/>
    <s v="USD"/>
    <n v="1341291600"/>
    <n v="1342328400"/>
    <x v="487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m/>
    <s v="US"/>
    <s v="USD"/>
    <n v="1267682400"/>
    <n v="1268114400"/>
    <x v="488"/>
    <x v="492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m/>
    <s v="US"/>
    <s v="USD"/>
    <n v="1272258000"/>
    <n v="1273381200"/>
    <x v="489"/>
    <x v="493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m/>
    <s v="US"/>
    <s v="USD"/>
    <n v="1290492000"/>
    <n v="1290837600"/>
    <x v="49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m/>
    <s v="US"/>
    <s v="USD"/>
    <n v="1451109600"/>
    <n v="1454306400"/>
    <x v="312"/>
    <x v="495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m/>
    <s v="CA"/>
    <s v="CAD"/>
    <n v="1454652000"/>
    <n v="1457762400"/>
    <x v="491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m/>
    <s v="GB"/>
    <s v="GBP"/>
    <n v="1385186400"/>
    <n v="1389074400"/>
    <x v="492"/>
    <x v="497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m/>
    <s v="US"/>
    <s v="USD"/>
    <n v="1399698000"/>
    <n v="1402117200"/>
    <x v="493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m/>
    <s v="US"/>
    <s v="USD"/>
    <n v="1283230800"/>
    <n v="1284440400"/>
    <x v="494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m/>
    <s v="CH"/>
    <s v="CHF"/>
    <n v="1384149600"/>
    <n v="1388988000"/>
    <x v="495"/>
    <x v="499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m/>
    <s v="CA"/>
    <s v="CAD"/>
    <n v="1516860000"/>
    <n v="1516946400"/>
    <x v="496"/>
    <x v="5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m/>
    <s v="GB"/>
    <s v="GBP"/>
    <n v="1374642000"/>
    <n v="1377752400"/>
    <x v="497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m/>
    <s v="US"/>
    <s v="USD"/>
    <n v="1534482000"/>
    <n v="1534568400"/>
    <x v="498"/>
    <x v="501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m/>
    <s v="IT"/>
    <s v="EUR"/>
    <n v="1528434000"/>
    <n v="1528606800"/>
    <x v="499"/>
    <x v="502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m/>
    <s v="IT"/>
    <s v="EUR"/>
    <n v="1282626000"/>
    <n v="1284872400"/>
    <x v="5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m/>
    <s v="DK"/>
    <s v="DKK"/>
    <n v="1535605200"/>
    <n v="1537592400"/>
    <x v="501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m/>
    <s v="US"/>
    <s v="USD"/>
    <n v="1379826000"/>
    <n v="1381208400"/>
    <x v="502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m/>
    <s v="US"/>
    <s v="USD"/>
    <n v="1561957200"/>
    <n v="1562475600"/>
    <x v="503"/>
    <x v="505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m/>
    <s v="US"/>
    <s v="USD"/>
    <n v="1525496400"/>
    <n v="1527397200"/>
    <x v="504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m/>
    <s v="IT"/>
    <s v="EUR"/>
    <n v="1433912400"/>
    <n v="1436158800"/>
    <x v="505"/>
    <x v="507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m/>
    <s v="GB"/>
    <s v="GBP"/>
    <n v="1453442400"/>
    <n v="1456034400"/>
    <x v="506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m/>
    <s v="US"/>
    <s v="USD"/>
    <n v="1378875600"/>
    <n v="1380171600"/>
    <x v="507"/>
    <x v="509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m/>
    <s v="US"/>
    <s v="USD"/>
    <n v="1452232800"/>
    <n v="1453356000"/>
    <x v="508"/>
    <x v="51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m/>
    <s v="US"/>
    <s v="USD"/>
    <n v="1577253600"/>
    <n v="1578981600"/>
    <x v="509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m/>
    <s v="US"/>
    <s v="USD"/>
    <n v="1537160400"/>
    <n v="1537419600"/>
    <x v="510"/>
    <x v="512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m/>
    <s v="US"/>
    <s v="USD"/>
    <n v="1422165600"/>
    <n v="1423202400"/>
    <x v="511"/>
    <x v="513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m/>
    <s v="US"/>
    <s v="USD"/>
    <n v="1459486800"/>
    <n v="1460610000"/>
    <x v="512"/>
    <x v="514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m/>
    <s v="US"/>
    <s v="USD"/>
    <n v="1369717200"/>
    <n v="1370494800"/>
    <x v="513"/>
    <x v="515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m/>
    <s v="CH"/>
    <s v="CHF"/>
    <n v="1330495200"/>
    <n v="1332306000"/>
    <x v="514"/>
    <x v="516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m/>
    <s v="AU"/>
    <s v="AUD"/>
    <n v="1419055200"/>
    <n v="1422511200"/>
    <x v="515"/>
    <x v="517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m/>
    <s v="US"/>
    <s v="USD"/>
    <n v="1480140000"/>
    <n v="1480312800"/>
    <x v="516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m/>
    <s v="US"/>
    <s v="USD"/>
    <n v="1293948000"/>
    <n v="1294034400"/>
    <x v="517"/>
    <x v="519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m/>
    <s v="CA"/>
    <s v="CAD"/>
    <n v="1482127200"/>
    <n v="1482645600"/>
    <x v="518"/>
    <x v="52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m/>
    <s v="DK"/>
    <s v="DKK"/>
    <n v="1396414800"/>
    <n v="1399093200"/>
    <x v="519"/>
    <x v="219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m/>
    <s v="US"/>
    <s v="USD"/>
    <n v="1315285200"/>
    <n v="1315890000"/>
    <x v="520"/>
    <x v="521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m/>
    <s v="US"/>
    <s v="USD"/>
    <n v="1443762000"/>
    <n v="1444021200"/>
    <x v="521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m/>
    <s v="US"/>
    <s v="USD"/>
    <n v="1456293600"/>
    <n v="1460005200"/>
    <x v="522"/>
    <x v="523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m/>
    <s v="US"/>
    <s v="USD"/>
    <n v="1470114000"/>
    <n v="1470718800"/>
    <x v="523"/>
    <x v="524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m/>
    <s v="US"/>
    <s v="USD"/>
    <n v="1321596000"/>
    <n v="1325052000"/>
    <x v="524"/>
    <x v="348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m/>
    <s v="CH"/>
    <s v="CHF"/>
    <n v="1318827600"/>
    <n v="1319000400"/>
    <x v="525"/>
    <x v="28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m/>
    <s v="CH"/>
    <s v="CHF"/>
    <n v="1552366800"/>
    <n v="1552539600"/>
    <x v="188"/>
    <x v="525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m/>
    <s v="AU"/>
    <s v="AUD"/>
    <n v="1542088800"/>
    <n v="1543816800"/>
    <x v="526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m/>
    <s v="US"/>
    <s v="USD"/>
    <n v="1426395600"/>
    <n v="1427086800"/>
    <x v="527"/>
    <x v="527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m/>
    <s v="US"/>
    <s v="USD"/>
    <n v="1321336800"/>
    <n v="1323064800"/>
    <x v="528"/>
    <x v="528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m/>
    <s v="US"/>
    <s v="USD"/>
    <n v="1456293600"/>
    <n v="1458277200"/>
    <x v="522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m/>
    <s v="US"/>
    <s v="USD"/>
    <n v="1404968400"/>
    <n v="1405141200"/>
    <x v="529"/>
    <x v="36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m/>
    <s v="US"/>
    <s v="USD"/>
    <n v="1279170000"/>
    <n v="1283058000"/>
    <x v="530"/>
    <x v="254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m/>
    <s v="IT"/>
    <s v="EUR"/>
    <n v="1294725600"/>
    <n v="1295762400"/>
    <x v="531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m/>
    <s v="US"/>
    <s v="USD"/>
    <n v="1419055200"/>
    <n v="1419573600"/>
    <x v="515"/>
    <x v="531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m/>
    <s v="IT"/>
    <s v="EUR"/>
    <n v="1434690000"/>
    <n v="1438750800"/>
    <x v="532"/>
    <x v="532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m/>
    <s v="US"/>
    <s v="USD"/>
    <n v="1443416400"/>
    <n v="1444798800"/>
    <x v="533"/>
    <x v="533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m/>
    <s v="US"/>
    <s v="USD"/>
    <n v="1399006800"/>
    <n v="1399179600"/>
    <x v="409"/>
    <x v="534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m/>
    <s v="US"/>
    <s v="USD"/>
    <n v="1575698400"/>
    <n v="1576562400"/>
    <x v="534"/>
    <x v="535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m/>
    <s v="US"/>
    <s v="USD"/>
    <n v="1400562000"/>
    <n v="1400821200"/>
    <x v="53"/>
    <x v="536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m/>
    <s v="US"/>
    <s v="USD"/>
    <n v="1509512400"/>
    <n v="1510984800"/>
    <x v="535"/>
    <x v="537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m/>
    <s v="US"/>
    <s v="USD"/>
    <n v="1299823200"/>
    <n v="1302066000"/>
    <x v="536"/>
    <x v="538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m/>
    <s v="US"/>
    <s v="USD"/>
    <n v="1322719200"/>
    <n v="1322978400"/>
    <x v="537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m/>
    <s v="US"/>
    <s v="USD"/>
    <n v="1312693200"/>
    <n v="1313730000"/>
    <x v="538"/>
    <x v="54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m/>
    <s v="US"/>
    <s v="USD"/>
    <n v="1393394400"/>
    <n v="1394085600"/>
    <x v="539"/>
    <x v="541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m/>
    <s v="US"/>
    <s v="USD"/>
    <n v="1304053200"/>
    <n v="1305349200"/>
    <x v="540"/>
    <x v="542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m/>
    <s v="US"/>
    <s v="USD"/>
    <n v="1433912400"/>
    <n v="1434344400"/>
    <x v="505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m/>
    <s v="US"/>
    <s v="USD"/>
    <n v="1329717600"/>
    <n v="1331186400"/>
    <x v="541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m/>
    <s v="US"/>
    <s v="USD"/>
    <n v="1335330000"/>
    <n v="1336539600"/>
    <x v="542"/>
    <x v="545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m/>
    <s v="US"/>
    <s v="USD"/>
    <n v="1268888400"/>
    <n v="1269752400"/>
    <x v="543"/>
    <x v="546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m/>
    <s v="US"/>
    <s v="USD"/>
    <n v="1289973600"/>
    <n v="1291615200"/>
    <x v="544"/>
    <x v="547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m/>
    <s v="CA"/>
    <s v="CAD"/>
    <n v="1547877600"/>
    <n v="1552366800"/>
    <x v="35"/>
    <x v="548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m/>
    <s v="GB"/>
    <s v="GBP"/>
    <n v="1269493200"/>
    <n v="1272171600"/>
    <x v="152"/>
    <x v="298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m/>
    <s v="US"/>
    <s v="USD"/>
    <n v="1436072400"/>
    <n v="1436677200"/>
    <x v="545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m/>
    <s v="AU"/>
    <s v="AUD"/>
    <n v="1419141600"/>
    <n v="1420092000"/>
    <x v="546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m/>
    <s v="US"/>
    <s v="USD"/>
    <n v="1279083600"/>
    <n v="1279947600"/>
    <x v="547"/>
    <x v="551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m/>
    <s v="US"/>
    <s v="USD"/>
    <n v="1401426000"/>
    <n v="1402203600"/>
    <x v="548"/>
    <x v="552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m/>
    <s v="US"/>
    <s v="USD"/>
    <n v="1395810000"/>
    <n v="1396933200"/>
    <x v="549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m/>
    <s v="US"/>
    <s v="USD"/>
    <n v="1467003600"/>
    <n v="1467262800"/>
    <x v="550"/>
    <x v="553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m/>
    <s v="US"/>
    <s v="USD"/>
    <n v="1268715600"/>
    <n v="1270530000"/>
    <x v="551"/>
    <x v="554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m/>
    <s v="US"/>
    <s v="USD"/>
    <n v="1457157600"/>
    <n v="1457762400"/>
    <x v="552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m/>
    <s v="US"/>
    <s v="USD"/>
    <n v="1573970400"/>
    <n v="1575525600"/>
    <x v="462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m/>
    <s v="IT"/>
    <s v="EUR"/>
    <n v="1276578000"/>
    <n v="1279083600"/>
    <x v="553"/>
    <x v="556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m/>
    <s v="DK"/>
    <s v="DKK"/>
    <n v="1423720800"/>
    <n v="1424412000"/>
    <x v="554"/>
    <x v="557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m/>
    <s v="GB"/>
    <s v="GBP"/>
    <n v="1375160400"/>
    <n v="1376197200"/>
    <x v="555"/>
    <x v="558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m/>
    <s v="US"/>
    <s v="USD"/>
    <n v="1401426000"/>
    <n v="1402894800"/>
    <x v="548"/>
    <x v="559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m/>
    <s v="US"/>
    <s v="USD"/>
    <n v="1433480400"/>
    <n v="1434430800"/>
    <x v="62"/>
    <x v="56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m/>
    <s v="US"/>
    <s v="USD"/>
    <n v="1555563600"/>
    <n v="1557896400"/>
    <x v="556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m/>
    <s v="US"/>
    <s v="USD"/>
    <n v="1295676000"/>
    <n v="1297490400"/>
    <x v="557"/>
    <x v="562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m/>
    <s v="US"/>
    <s v="USD"/>
    <n v="1443848400"/>
    <n v="1447394400"/>
    <x v="27"/>
    <x v="563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m/>
    <s v="GB"/>
    <s v="GBP"/>
    <n v="1457330400"/>
    <n v="1458277200"/>
    <x v="558"/>
    <x v="529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m/>
    <s v="US"/>
    <s v="USD"/>
    <n v="1395550800"/>
    <n v="1395723600"/>
    <x v="559"/>
    <x v="564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m/>
    <s v="US"/>
    <s v="USD"/>
    <n v="1551852000"/>
    <n v="1552197600"/>
    <x v="426"/>
    <x v="565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m/>
    <s v="US"/>
    <s v="USD"/>
    <n v="1547618400"/>
    <n v="1549087200"/>
    <x v="56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m/>
    <s v="US"/>
    <s v="USD"/>
    <n v="1355637600"/>
    <n v="1356847200"/>
    <x v="561"/>
    <x v="567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m/>
    <s v="US"/>
    <s v="USD"/>
    <n v="1374728400"/>
    <n v="1375765200"/>
    <x v="562"/>
    <x v="568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m/>
    <s v="US"/>
    <s v="USD"/>
    <n v="1287810000"/>
    <n v="1289800800"/>
    <x v="563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m/>
    <s v="CA"/>
    <s v="CAD"/>
    <n v="1503723600"/>
    <n v="1504501200"/>
    <x v="564"/>
    <x v="57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m/>
    <s v="US"/>
    <s v="USD"/>
    <n v="1484114400"/>
    <n v="1485669600"/>
    <x v="565"/>
    <x v="571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m/>
    <s v="IT"/>
    <s v="EUR"/>
    <n v="1461906000"/>
    <n v="1462770000"/>
    <x v="566"/>
    <x v="572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m/>
    <s v="GB"/>
    <s v="GBP"/>
    <n v="1379653200"/>
    <n v="1379739600"/>
    <x v="567"/>
    <x v="573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m/>
    <s v="US"/>
    <s v="USD"/>
    <n v="1401858000"/>
    <n v="1402722000"/>
    <x v="568"/>
    <x v="471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m/>
    <s v="US"/>
    <s v="USD"/>
    <n v="1367470800"/>
    <n v="1369285200"/>
    <x v="569"/>
    <x v="574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m/>
    <s v="US"/>
    <s v="USD"/>
    <n v="1304658000"/>
    <n v="1304744400"/>
    <x v="570"/>
    <x v="575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m/>
    <s v="AU"/>
    <s v="AUD"/>
    <n v="1467954000"/>
    <n v="1468299600"/>
    <x v="571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m/>
    <s v="US"/>
    <s v="USD"/>
    <n v="1473742800"/>
    <n v="1474174800"/>
    <x v="572"/>
    <x v="577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m/>
    <s v="US"/>
    <s v="USD"/>
    <n v="1523768400"/>
    <n v="1526014800"/>
    <x v="573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m/>
    <s v="GB"/>
    <s v="GBP"/>
    <n v="1437022800"/>
    <n v="1437454800"/>
    <x v="574"/>
    <x v="477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m/>
    <s v="US"/>
    <s v="USD"/>
    <n v="1422165600"/>
    <n v="1422684000"/>
    <x v="511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m/>
    <s v="US"/>
    <s v="USD"/>
    <n v="1580104800"/>
    <n v="1581314400"/>
    <x v="575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m/>
    <s v="US"/>
    <s v="USD"/>
    <n v="1285650000"/>
    <n v="1286427600"/>
    <x v="576"/>
    <x v="581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m/>
    <s v="GB"/>
    <s v="GBP"/>
    <n v="1276664400"/>
    <n v="1278738000"/>
    <x v="577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m/>
    <s v="US"/>
    <s v="USD"/>
    <n v="1286168400"/>
    <n v="1286427600"/>
    <x v="578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m/>
    <s v="US"/>
    <s v="USD"/>
    <n v="1467781200"/>
    <n v="1467954000"/>
    <x v="579"/>
    <x v="583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m/>
    <s v="US"/>
    <s v="USD"/>
    <n v="1556686800"/>
    <n v="1557637200"/>
    <x v="580"/>
    <x v="584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m/>
    <s v="US"/>
    <s v="USD"/>
    <n v="1553576400"/>
    <n v="1553922000"/>
    <x v="581"/>
    <x v="585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m/>
    <s v="US"/>
    <s v="USD"/>
    <n v="1414904400"/>
    <n v="1416463200"/>
    <x v="582"/>
    <x v="586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m/>
    <s v="US"/>
    <s v="USD"/>
    <n v="1446876000"/>
    <n v="1447221600"/>
    <x v="336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m/>
    <s v="US"/>
    <s v="USD"/>
    <n v="1490418000"/>
    <n v="1491627600"/>
    <x v="583"/>
    <x v="588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m/>
    <s v="US"/>
    <s v="USD"/>
    <n v="1360389600"/>
    <n v="1363150800"/>
    <x v="584"/>
    <x v="589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m/>
    <s v="DK"/>
    <s v="DKK"/>
    <n v="1326866400"/>
    <n v="1330754400"/>
    <x v="585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m/>
    <s v="US"/>
    <s v="USD"/>
    <n v="1479103200"/>
    <n v="1479794400"/>
    <x v="586"/>
    <x v="591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m/>
    <s v="US"/>
    <s v="USD"/>
    <n v="1280206800"/>
    <n v="1281243600"/>
    <x v="587"/>
    <x v="592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m/>
    <s v="US"/>
    <s v="USD"/>
    <n v="1532754000"/>
    <n v="1532754000"/>
    <x v="588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m/>
    <s v="US"/>
    <s v="USD"/>
    <n v="1453096800"/>
    <n v="1453356000"/>
    <x v="589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m/>
    <s v="CH"/>
    <s v="CHF"/>
    <n v="1487570400"/>
    <n v="1489986000"/>
    <x v="590"/>
    <x v="594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m/>
    <s v="CA"/>
    <s v="CAD"/>
    <n v="1545026400"/>
    <n v="1545804000"/>
    <x v="591"/>
    <x v="595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m/>
    <s v="US"/>
    <s v="USD"/>
    <n v="1488348000"/>
    <n v="1489899600"/>
    <x v="592"/>
    <x v="596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m/>
    <s v="CA"/>
    <s v="CAD"/>
    <n v="1545112800"/>
    <n v="1546495200"/>
    <x v="593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m/>
    <s v="US"/>
    <s v="USD"/>
    <n v="1537938000"/>
    <n v="1539752400"/>
    <x v="594"/>
    <x v="598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m/>
    <s v="US"/>
    <s v="USD"/>
    <n v="1363150800"/>
    <n v="1364101200"/>
    <x v="595"/>
    <x v="599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m/>
    <s v="US"/>
    <s v="USD"/>
    <n v="1523250000"/>
    <n v="1525323600"/>
    <x v="596"/>
    <x v="6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m/>
    <s v="US"/>
    <s v="USD"/>
    <n v="1499317200"/>
    <n v="1500872400"/>
    <x v="597"/>
    <x v="601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m/>
    <s v="CH"/>
    <s v="CHF"/>
    <n v="1287550800"/>
    <n v="1288501200"/>
    <x v="598"/>
    <x v="602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m/>
    <s v="US"/>
    <s v="USD"/>
    <n v="1404795600"/>
    <n v="1407128400"/>
    <x v="599"/>
    <x v="603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m/>
    <s v="IT"/>
    <s v="EUR"/>
    <n v="1393048800"/>
    <n v="1394344800"/>
    <x v="600"/>
    <x v="604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m/>
    <s v="US"/>
    <s v="USD"/>
    <n v="1470373200"/>
    <n v="1474088400"/>
    <x v="601"/>
    <x v="292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m/>
    <s v="US"/>
    <s v="USD"/>
    <n v="1460091600"/>
    <n v="1460264400"/>
    <x v="602"/>
    <x v="605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m/>
    <s v="US"/>
    <s v="USD"/>
    <n v="1440392400"/>
    <n v="1440824400"/>
    <x v="335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m/>
    <s v="US"/>
    <s v="USD"/>
    <n v="1488434400"/>
    <n v="1489554000"/>
    <x v="603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m/>
    <s v="AU"/>
    <s v="AUD"/>
    <n v="1514440800"/>
    <n v="1514872800"/>
    <x v="604"/>
    <x v="608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m/>
    <s v="US"/>
    <s v="USD"/>
    <n v="1514354400"/>
    <n v="1515736800"/>
    <x v="605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m/>
    <s v="US"/>
    <s v="USD"/>
    <n v="1440910800"/>
    <n v="1442898000"/>
    <x v="606"/>
    <x v="61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m/>
    <s v="GB"/>
    <s v="GBP"/>
    <n v="1296108000"/>
    <n v="1296194400"/>
    <x v="65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m/>
    <s v="US"/>
    <s v="USD"/>
    <n v="1440133200"/>
    <n v="1440910800"/>
    <x v="607"/>
    <x v="612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m/>
    <s v="DK"/>
    <s v="DKK"/>
    <n v="1332910800"/>
    <n v="1335502800"/>
    <x v="608"/>
    <x v="613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m/>
    <s v="US"/>
    <s v="USD"/>
    <n v="1544335200"/>
    <n v="1544680800"/>
    <x v="609"/>
    <x v="614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m/>
    <s v="US"/>
    <s v="USD"/>
    <n v="1286427600"/>
    <n v="1288414800"/>
    <x v="610"/>
    <x v="615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m/>
    <s v="US"/>
    <s v="USD"/>
    <n v="1329717600"/>
    <n v="1330581600"/>
    <x v="541"/>
    <x v="616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m/>
    <s v="US"/>
    <s v="USD"/>
    <n v="1310187600"/>
    <n v="1311397200"/>
    <x v="611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m/>
    <s v="US"/>
    <s v="USD"/>
    <n v="1377838800"/>
    <n v="1378357200"/>
    <x v="612"/>
    <x v="617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m/>
    <s v="US"/>
    <s v="USD"/>
    <n v="1410325200"/>
    <n v="1411102800"/>
    <x v="613"/>
    <x v="618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m/>
    <s v="US"/>
    <s v="USD"/>
    <n v="1343797200"/>
    <n v="1344834000"/>
    <x v="614"/>
    <x v="619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m/>
    <s v="IT"/>
    <s v="EUR"/>
    <n v="1498453200"/>
    <n v="1499230800"/>
    <x v="615"/>
    <x v="62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m/>
    <s v="US"/>
    <s v="USD"/>
    <n v="1456380000"/>
    <n v="1457416800"/>
    <x v="9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m/>
    <s v="US"/>
    <s v="USD"/>
    <n v="1280552400"/>
    <n v="1280898000"/>
    <x v="616"/>
    <x v="622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m/>
    <s v="AU"/>
    <s v="AUD"/>
    <n v="1521608400"/>
    <n v="1522472400"/>
    <x v="617"/>
    <x v="623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m/>
    <s v="IT"/>
    <s v="EUR"/>
    <n v="1460696400"/>
    <n v="1462510800"/>
    <x v="618"/>
    <x v="624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m/>
    <s v="US"/>
    <s v="USD"/>
    <n v="1313730000"/>
    <n v="1317790800"/>
    <x v="619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m/>
    <s v="US"/>
    <s v="USD"/>
    <n v="1568178000"/>
    <n v="1568782800"/>
    <x v="620"/>
    <x v="626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m/>
    <s v="US"/>
    <s v="USD"/>
    <n v="1348635600"/>
    <n v="1349413200"/>
    <x v="621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m/>
    <s v="US"/>
    <s v="USD"/>
    <n v="1468126800"/>
    <n v="1472446800"/>
    <x v="622"/>
    <x v="491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m/>
    <s v="US"/>
    <s v="USD"/>
    <n v="1547877600"/>
    <n v="1548050400"/>
    <x v="35"/>
    <x v="628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m/>
    <s v="US"/>
    <s v="USD"/>
    <n v="1571374800"/>
    <n v="1571806800"/>
    <x v="623"/>
    <x v="629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m/>
    <s v="US"/>
    <s v="USD"/>
    <n v="1576303200"/>
    <n v="1576476000"/>
    <x v="624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m/>
    <s v="US"/>
    <s v="USD"/>
    <n v="1324447200"/>
    <n v="1324965600"/>
    <x v="625"/>
    <x v="631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m/>
    <s v="US"/>
    <s v="USD"/>
    <n v="1386741600"/>
    <n v="1387519200"/>
    <x v="626"/>
    <x v="632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m/>
    <s v="US"/>
    <s v="USD"/>
    <n v="1537074000"/>
    <n v="1537246800"/>
    <x v="627"/>
    <x v="633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m/>
    <s v="CA"/>
    <s v="CAD"/>
    <n v="1277787600"/>
    <n v="1279515600"/>
    <x v="628"/>
    <x v="634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m/>
    <s v="CA"/>
    <s v="CAD"/>
    <n v="1440306000"/>
    <n v="1442379600"/>
    <x v="629"/>
    <x v="415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m/>
    <s v="US"/>
    <s v="USD"/>
    <n v="1522126800"/>
    <n v="1523077200"/>
    <x v="63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m/>
    <s v="US"/>
    <s v="USD"/>
    <n v="1489298400"/>
    <n v="1489554000"/>
    <x v="631"/>
    <x v="607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m/>
    <s v="US"/>
    <s v="USD"/>
    <n v="1547100000"/>
    <n v="1548482400"/>
    <x v="632"/>
    <x v="636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m/>
    <s v="US"/>
    <s v="USD"/>
    <n v="1383022800"/>
    <n v="1384063200"/>
    <x v="633"/>
    <x v="637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m/>
    <s v="US"/>
    <s v="USD"/>
    <n v="1322373600"/>
    <n v="1322892000"/>
    <x v="634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m/>
    <s v="US"/>
    <s v="USD"/>
    <n v="1349240400"/>
    <n v="1350709200"/>
    <x v="635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m/>
    <s v="GB"/>
    <s v="GBP"/>
    <n v="1562648400"/>
    <n v="1564203600"/>
    <x v="636"/>
    <x v="64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m/>
    <s v="US"/>
    <s v="USD"/>
    <n v="1508216400"/>
    <n v="1509685200"/>
    <x v="637"/>
    <x v="641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m/>
    <s v="US"/>
    <s v="USD"/>
    <n v="1511762400"/>
    <n v="1514959200"/>
    <x v="638"/>
    <x v="642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m/>
    <s v="IT"/>
    <s v="EUR"/>
    <n v="1447480800"/>
    <n v="1448863200"/>
    <x v="639"/>
    <x v="445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m/>
    <s v="US"/>
    <s v="USD"/>
    <n v="1429506000"/>
    <n v="1429592400"/>
    <x v="640"/>
    <x v="116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m/>
    <s v="US"/>
    <s v="USD"/>
    <n v="1522472400"/>
    <n v="1522645200"/>
    <x v="641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m/>
    <s v="CA"/>
    <s v="CAD"/>
    <n v="1322114400"/>
    <n v="1323324000"/>
    <x v="642"/>
    <x v="644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m/>
    <s v="US"/>
    <s v="USD"/>
    <n v="1561438800"/>
    <n v="1561525200"/>
    <x v="23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m/>
    <s v="US"/>
    <s v="USD"/>
    <n v="1264399200"/>
    <n v="1265695200"/>
    <x v="67"/>
    <x v="646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m/>
    <s v="US"/>
    <s v="USD"/>
    <n v="1301202000"/>
    <n v="1301806800"/>
    <x v="643"/>
    <x v="647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m/>
    <s v="US"/>
    <s v="USD"/>
    <n v="1374469200"/>
    <n v="1374901200"/>
    <x v="644"/>
    <x v="467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m/>
    <s v="US"/>
    <s v="USD"/>
    <n v="1334984400"/>
    <n v="1336453200"/>
    <x v="645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m/>
    <s v="US"/>
    <s v="USD"/>
    <n v="1467608400"/>
    <n v="1468904400"/>
    <x v="646"/>
    <x v="649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m/>
    <s v="GB"/>
    <s v="GBP"/>
    <n v="1386741600"/>
    <n v="1387087200"/>
    <x v="626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m/>
    <s v="AU"/>
    <s v="AUD"/>
    <n v="1546754400"/>
    <n v="1547445600"/>
    <x v="647"/>
    <x v="651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m/>
    <s v="US"/>
    <s v="USD"/>
    <n v="1544248800"/>
    <n v="1547359200"/>
    <x v="159"/>
    <x v="652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m/>
    <s v="CH"/>
    <s v="CHF"/>
    <n v="1495429200"/>
    <n v="1496293200"/>
    <x v="648"/>
    <x v="653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m/>
    <s v="IT"/>
    <s v="EUR"/>
    <n v="1334811600"/>
    <n v="1335416400"/>
    <x v="267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m/>
    <s v="US"/>
    <s v="USD"/>
    <n v="1531544400"/>
    <n v="1532149200"/>
    <x v="649"/>
    <x v="655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m/>
    <s v="IT"/>
    <s v="EUR"/>
    <n v="1453615200"/>
    <n v="1453788000"/>
    <x v="248"/>
    <x v="656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m/>
    <s v="US"/>
    <s v="USD"/>
    <n v="1467954000"/>
    <n v="1471496400"/>
    <x v="571"/>
    <x v="657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m/>
    <s v="US"/>
    <s v="USD"/>
    <n v="1471842000"/>
    <n v="1472878800"/>
    <x v="65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m/>
    <s v="US"/>
    <s v="USD"/>
    <n v="1408424400"/>
    <n v="1408510800"/>
    <x v="1"/>
    <x v="658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m/>
    <s v="US"/>
    <s v="USD"/>
    <n v="1281157200"/>
    <n v="1281589200"/>
    <x v="651"/>
    <x v="438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m/>
    <s v="US"/>
    <s v="USD"/>
    <n v="1373432400"/>
    <n v="1375851600"/>
    <x v="652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m/>
    <s v="US"/>
    <s v="USD"/>
    <n v="1313989200"/>
    <n v="1315803600"/>
    <x v="653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m/>
    <s v="US"/>
    <s v="USD"/>
    <n v="1371445200"/>
    <n v="1373691600"/>
    <x v="654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m/>
    <s v="US"/>
    <s v="USD"/>
    <n v="1338267600"/>
    <n v="1339218000"/>
    <x v="655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m/>
    <s v="DK"/>
    <s v="DKK"/>
    <n v="1519192800"/>
    <n v="1520402400"/>
    <x v="656"/>
    <x v="236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m/>
    <s v="US"/>
    <s v="USD"/>
    <n v="1522818000"/>
    <n v="1523336400"/>
    <x v="657"/>
    <x v="663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m/>
    <s v="US"/>
    <s v="USD"/>
    <n v="1509948000"/>
    <n v="1512280800"/>
    <x v="265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m/>
    <s v="AU"/>
    <s v="AUD"/>
    <n v="1456898400"/>
    <n v="1458709200"/>
    <x v="658"/>
    <x v="664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m/>
    <s v="GB"/>
    <s v="GBP"/>
    <n v="1413954000"/>
    <n v="1414126800"/>
    <x v="659"/>
    <x v="665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m/>
    <s v="US"/>
    <s v="USD"/>
    <n v="1416031200"/>
    <n v="1416204000"/>
    <x v="66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m/>
    <s v="US"/>
    <s v="USD"/>
    <n v="1287982800"/>
    <n v="1288501200"/>
    <x v="661"/>
    <x v="602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m/>
    <s v="US"/>
    <s v="USD"/>
    <n v="1547964000"/>
    <n v="1552971600"/>
    <x v="4"/>
    <x v="667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m/>
    <s v="US"/>
    <s v="USD"/>
    <n v="1464152400"/>
    <n v="1465102800"/>
    <x v="662"/>
    <x v="668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m/>
    <s v="US"/>
    <s v="USD"/>
    <n v="1359957600"/>
    <n v="1360130400"/>
    <x v="663"/>
    <x v="669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m/>
    <s v="CA"/>
    <s v="CAD"/>
    <n v="1432357200"/>
    <n v="1432875600"/>
    <x v="664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m/>
    <s v="US"/>
    <s v="USD"/>
    <n v="1500786000"/>
    <n v="1500872400"/>
    <x v="665"/>
    <x v="601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m/>
    <s v="US"/>
    <s v="USD"/>
    <n v="1490158800"/>
    <n v="1492146000"/>
    <x v="666"/>
    <x v="671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m/>
    <s v="US"/>
    <s v="USD"/>
    <n v="1406178000"/>
    <n v="1407301200"/>
    <x v="43"/>
    <x v="672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m/>
    <s v="US"/>
    <s v="USD"/>
    <n v="1485583200"/>
    <n v="1486620000"/>
    <x v="667"/>
    <x v="673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m/>
    <s v="US"/>
    <s v="USD"/>
    <n v="1459314000"/>
    <n v="1459918800"/>
    <x v="668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m/>
    <s v="US"/>
    <s v="USD"/>
    <n v="1424412000"/>
    <n v="1424757600"/>
    <x v="669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m/>
    <s v="US"/>
    <s v="USD"/>
    <n v="1478844000"/>
    <n v="1479880800"/>
    <x v="670"/>
    <x v="676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m/>
    <s v="US"/>
    <s v="USD"/>
    <n v="1416117600"/>
    <n v="1418018400"/>
    <x v="671"/>
    <x v="677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m/>
    <s v="US"/>
    <s v="USD"/>
    <n v="1340946000"/>
    <n v="1341032400"/>
    <x v="672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m/>
    <s v="US"/>
    <s v="USD"/>
    <n v="1486101600"/>
    <n v="1486360800"/>
    <x v="673"/>
    <x v="679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m/>
    <s v="US"/>
    <s v="USD"/>
    <n v="1274590800"/>
    <n v="1274677200"/>
    <x v="674"/>
    <x v="68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m/>
    <s v="US"/>
    <s v="USD"/>
    <n v="1263880800"/>
    <n v="1267509600"/>
    <x v="675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m/>
    <s v="US"/>
    <s v="USD"/>
    <n v="1445403600"/>
    <n v="1445922000"/>
    <x v="676"/>
    <x v="682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m/>
    <s v="US"/>
    <s v="USD"/>
    <n v="1533877200"/>
    <n v="1534050000"/>
    <x v="342"/>
    <x v="683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m/>
    <s v="US"/>
    <s v="USD"/>
    <n v="1275195600"/>
    <n v="1277528400"/>
    <x v="677"/>
    <x v="684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m/>
    <s v="US"/>
    <s v="USD"/>
    <n v="1318136400"/>
    <n v="1318568400"/>
    <x v="678"/>
    <x v="685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m/>
    <s v="US"/>
    <s v="USD"/>
    <n v="1283403600"/>
    <n v="1284354000"/>
    <x v="679"/>
    <x v="488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m/>
    <s v="US"/>
    <s v="USD"/>
    <n v="1267423200"/>
    <n v="1269579600"/>
    <x v="68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m/>
    <s v="IT"/>
    <s v="EUR"/>
    <n v="1412744400"/>
    <n v="1413781200"/>
    <x v="681"/>
    <x v="687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m/>
    <s v="GB"/>
    <s v="GBP"/>
    <n v="1277960400"/>
    <n v="1280120400"/>
    <x v="682"/>
    <x v="688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m/>
    <s v="US"/>
    <s v="USD"/>
    <n v="1458190800"/>
    <n v="1459486800"/>
    <x v="683"/>
    <x v="689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m/>
    <s v="US"/>
    <s v="USD"/>
    <n v="1280984400"/>
    <n v="1282539600"/>
    <x v="684"/>
    <x v="69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m/>
    <s v="US"/>
    <s v="USD"/>
    <n v="1274590800"/>
    <n v="1275886800"/>
    <x v="674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m/>
    <s v="US"/>
    <s v="USD"/>
    <n v="1351400400"/>
    <n v="1355983200"/>
    <x v="685"/>
    <x v="424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m/>
    <s v="DK"/>
    <s v="DKK"/>
    <n v="1514354400"/>
    <n v="1515391200"/>
    <x v="605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m/>
    <s v="US"/>
    <s v="USD"/>
    <n v="1421733600"/>
    <n v="1422252000"/>
    <x v="686"/>
    <x v="692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m/>
    <s v="US"/>
    <s v="USD"/>
    <n v="1305176400"/>
    <n v="1305522000"/>
    <x v="687"/>
    <x v="693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m/>
    <s v="CA"/>
    <s v="CAD"/>
    <n v="1414126800"/>
    <n v="1414904400"/>
    <x v="688"/>
    <x v="694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m/>
    <s v="US"/>
    <s v="USD"/>
    <n v="1517810400"/>
    <n v="1520402400"/>
    <x v="689"/>
    <x v="236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m/>
    <s v="IT"/>
    <s v="EUR"/>
    <n v="1564635600"/>
    <n v="1567141200"/>
    <x v="690"/>
    <x v="695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m/>
    <s v="US"/>
    <s v="USD"/>
    <n v="1500699600"/>
    <n v="1501131600"/>
    <x v="691"/>
    <x v="696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m/>
    <s v="AU"/>
    <s v="AUD"/>
    <n v="1354082400"/>
    <n v="1355032800"/>
    <x v="692"/>
    <x v="697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m/>
    <s v="US"/>
    <s v="USD"/>
    <n v="1336453200"/>
    <n v="1339477200"/>
    <x v="693"/>
    <x v="698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m/>
    <s v="US"/>
    <s v="USD"/>
    <n v="1305262800"/>
    <n v="1305954000"/>
    <x v="694"/>
    <x v="699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m/>
    <s v="US"/>
    <s v="USD"/>
    <n v="1492232400"/>
    <n v="1494392400"/>
    <x v="695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m/>
    <s v="AU"/>
    <s v="AUD"/>
    <n v="1537333200"/>
    <n v="1537419600"/>
    <x v="123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m/>
    <s v="US"/>
    <s v="USD"/>
    <n v="1444107600"/>
    <n v="1447999200"/>
    <x v="696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m/>
    <s v="US"/>
    <s v="USD"/>
    <n v="1386741600"/>
    <n v="1388037600"/>
    <x v="626"/>
    <x v="701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m/>
    <s v="US"/>
    <s v="USD"/>
    <n v="1376542800"/>
    <n v="1378789200"/>
    <x v="697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m/>
    <s v="IT"/>
    <s v="EUR"/>
    <n v="1397451600"/>
    <n v="1398056400"/>
    <x v="698"/>
    <x v="702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m/>
    <s v="US"/>
    <s v="USD"/>
    <n v="1548482400"/>
    <n v="1550815200"/>
    <x v="699"/>
    <x v="703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m/>
    <s v="US"/>
    <s v="USD"/>
    <n v="1549692000"/>
    <n v="1550037600"/>
    <x v="7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m/>
    <s v="US"/>
    <s v="USD"/>
    <n v="1492059600"/>
    <n v="1492923600"/>
    <x v="701"/>
    <x v="705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m/>
    <s v="IT"/>
    <s v="EUR"/>
    <n v="1463979600"/>
    <n v="1467522000"/>
    <x v="702"/>
    <x v="706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m/>
    <s v="US"/>
    <s v="USD"/>
    <n v="1415253600"/>
    <n v="1416117600"/>
    <x v="703"/>
    <x v="707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m/>
    <s v="US"/>
    <s v="USD"/>
    <n v="1562216400"/>
    <n v="1563771600"/>
    <x v="704"/>
    <x v="708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m/>
    <s v="US"/>
    <s v="USD"/>
    <n v="1316754000"/>
    <n v="1319259600"/>
    <x v="431"/>
    <x v="709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m/>
    <s v="CH"/>
    <s v="CHF"/>
    <n v="1313211600"/>
    <n v="1313643600"/>
    <x v="705"/>
    <x v="71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m/>
    <s v="US"/>
    <s v="USD"/>
    <n v="1439528400"/>
    <n v="1440306000"/>
    <x v="706"/>
    <x v="711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m/>
    <s v="US"/>
    <s v="USD"/>
    <n v="1469163600"/>
    <n v="1470805200"/>
    <x v="707"/>
    <x v="712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m/>
    <s v="CH"/>
    <s v="CHF"/>
    <n v="1288501200"/>
    <n v="1292911200"/>
    <x v="708"/>
    <x v="7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m/>
    <s v="US"/>
    <s v="USD"/>
    <n v="1298959200"/>
    <n v="1301374800"/>
    <x v="709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m/>
    <s v="US"/>
    <s v="USD"/>
    <n v="1387260000"/>
    <n v="1387864800"/>
    <x v="710"/>
    <x v="714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m/>
    <s v="US"/>
    <s v="USD"/>
    <n v="1457244000"/>
    <n v="1458190800"/>
    <x v="711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m/>
    <s v="AU"/>
    <s v="AUD"/>
    <n v="1556341200"/>
    <n v="1559278800"/>
    <x v="157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m/>
    <s v="IT"/>
    <s v="EUR"/>
    <n v="1522126800"/>
    <n v="1522731600"/>
    <x v="630"/>
    <x v="717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m/>
    <s v="CA"/>
    <s v="CAD"/>
    <n v="1305954000"/>
    <n v="1306731600"/>
    <x v="712"/>
    <x v="718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m/>
    <s v="US"/>
    <s v="USD"/>
    <n v="1350709200"/>
    <n v="1352527200"/>
    <x v="93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m/>
    <s v="US"/>
    <s v="USD"/>
    <n v="1401166800"/>
    <n v="1404363600"/>
    <x v="713"/>
    <x v="115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m/>
    <s v="US"/>
    <s v="USD"/>
    <n v="1266127200"/>
    <n v="1266645600"/>
    <x v="714"/>
    <x v="72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m/>
    <s v="US"/>
    <s v="USD"/>
    <n v="1481436000"/>
    <n v="1482818400"/>
    <x v="715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m/>
    <s v="US"/>
    <s v="USD"/>
    <n v="1372222800"/>
    <n v="1374642000"/>
    <x v="716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m/>
    <s v="CH"/>
    <s v="CHF"/>
    <n v="1372136400"/>
    <n v="1372482000"/>
    <x v="448"/>
    <x v="451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m/>
    <s v="US"/>
    <s v="USD"/>
    <n v="1513922400"/>
    <n v="1514959200"/>
    <x v="717"/>
    <x v="642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m/>
    <s v="US"/>
    <s v="USD"/>
    <n v="1477976400"/>
    <n v="1478235600"/>
    <x v="718"/>
    <x v="723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m/>
    <s v="US"/>
    <s v="USD"/>
    <n v="1407474000"/>
    <n v="1408078800"/>
    <x v="719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m/>
    <s v="US"/>
    <s v="USD"/>
    <n v="1546149600"/>
    <n v="1548136800"/>
    <x v="720"/>
    <x v="725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m/>
    <s v="US"/>
    <s v="USD"/>
    <n v="1338440400"/>
    <n v="1340859600"/>
    <x v="721"/>
    <x v="726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m/>
    <s v="GB"/>
    <s v="GBP"/>
    <n v="1454133600"/>
    <n v="1454479200"/>
    <x v="722"/>
    <x v="727"/>
    <b v="0"/>
    <b v="0"/>
    <s v="theater/plays"/>
    <x v="3"/>
    <s v="plays"/>
  </r>
  <r>
    <n v="800"/>
    <s v="Wallace LLC"/>
    <s v="Centralized regional function"/>
    <n v="100"/>
    <n v="1"/>
    <n v="0.01"/>
    <x v="0"/>
    <n v="1"/>
    <m/>
    <s v="CH"/>
    <s v="CHF"/>
    <n v="1434085200"/>
    <n v="1434430800"/>
    <x v="139"/>
    <x v="56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m/>
    <s v="US"/>
    <s v="USD"/>
    <n v="1577772000"/>
    <n v="1579672800"/>
    <x v="723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m/>
    <s v="US"/>
    <s v="USD"/>
    <n v="1562216400"/>
    <n v="1562389200"/>
    <x v="704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m/>
    <s v="US"/>
    <s v="USD"/>
    <n v="1548568800"/>
    <n v="1551506400"/>
    <x v="724"/>
    <x v="35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m/>
    <s v="US"/>
    <s v="USD"/>
    <n v="1514872800"/>
    <n v="1516600800"/>
    <x v="725"/>
    <x v="729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m/>
    <s v="AU"/>
    <s v="AUD"/>
    <n v="1416031200"/>
    <n v="1420437600"/>
    <x v="660"/>
    <x v="241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m/>
    <s v="US"/>
    <s v="USD"/>
    <n v="1330927200"/>
    <n v="1332997200"/>
    <x v="726"/>
    <x v="73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m/>
    <s v="US"/>
    <s v="USD"/>
    <n v="1571115600"/>
    <n v="1574920800"/>
    <x v="727"/>
    <x v="322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m/>
    <s v="US"/>
    <s v="USD"/>
    <n v="1463461200"/>
    <n v="1464930000"/>
    <x v="728"/>
    <x v="731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m/>
    <s v="CH"/>
    <s v="CHF"/>
    <n v="1344920400"/>
    <n v="1345006800"/>
    <x v="729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m/>
    <s v="US"/>
    <s v="USD"/>
    <n v="1511848800"/>
    <n v="1512712800"/>
    <x v="730"/>
    <x v="157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m/>
    <s v="US"/>
    <s v="USD"/>
    <n v="1452319200"/>
    <n v="1452492000"/>
    <x v="731"/>
    <x v="733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m/>
    <s v="CA"/>
    <s v="CAD"/>
    <n v="1523854800"/>
    <n v="1524286800"/>
    <x v="78"/>
    <x v="734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m/>
    <s v="US"/>
    <s v="USD"/>
    <n v="1346043600"/>
    <n v="1346907600"/>
    <x v="732"/>
    <x v="735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m/>
    <s v="DK"/>
    <s v="DKK"/>
    <n v="1464325200"/>
    <n v="1464498000"/>
    <x v="733"/>
    <x v="736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m/>
    <s v="CA"/>
    <s v="CAD"/>
    <n v="1511935200"/>
    <n v="1514181600"/>
    <x v="734"/>
    <x v="737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m/>
    <s v="US"/>
    <s v="USD"/>
    <n v="1392012000"/>
    <n v="1392184800"/>
    <x v="406"/>
    <x v="738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m/>
    <s v="IT"/>
    <s v="EUR"/>
    <n v="1556946000"/>
    <n v="1559365200"/>
    <x v="735"/>
    <x v="739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m/>
    <s v="US"/>
    <s v="USD"/>
    <n v="1548050400"/>
    <n v="1549173600"/>
    <x v="736"/>
    <x v="74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m/>
    <s v="US"/>
    <s v="USD"/>
    <n v="1353736800"/>
    <n v="1355032800"/>
    <x v="737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m/>
    <s v="GB"/>
    <s v="GBP"/>
    <n v="1532840400"/>
    <n v="1533963600"/>
    <x v="192"/>
    <x v="741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m/>
    <s v="US"/>
    <s v="USD"/>
    <n v="1488261600"/>
    <n v="1489381200"/>
    <x v="738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m/>
    <s v="US"/>
    <s v="USD"/>
    <n v="1393567200"/>
    <n v="1395032400"/>
    <x v="739"/>
    <x v="743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m/>
    <s v="US"/>
    <s v="USD"/>
    <n v="1410325200"/>
    <n v="1412485200"/>
    <x v="613"/>
    <x v="744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m/>
    <s v="US"/>
    <s v="USD"/>
    <n v="1276923600"/>
    <n v="1279688400"/>
    <x v="740"/>
    <x v="269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m/>
    <s v="GB"/>
    <s v="GBP"/>
    <n v="1500958800"/>
    <n v="1501995600"/>
    <x v="145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m/>
    <s v="US"/>
    <s v="USD"/>
    <n v="1292220000"/>
    <n v="1294639200"/>
    <x v="741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m/>
    <s v="AU"/>
    <s v="AUD"/>
    <n v="1304398800"/>
    <n v="1305435600"/>
    <x v="742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m/>
    <s v="US"/>
    <s v="USD"/>
    <n v="1535432400"/>
    <n v="1537592400"/>
    <x v="202"/>
    <x v="503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m/>
    <s v="US"/>
    <s v="USD"/>
    <n v="1433826000"/>
    <n v="1435122000"/>
    <x v="743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m/>
    <s v="US"/>
    <s v="USD"/>
    <n v="1514959200"/>
    <n v="1520056800"/>
    <x v="744"/>
    <x v="33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m/>
    <s v="US"/>
    <s v="USD"/>
    <n v="1332738000"/>
    <n v="1335675600"/>
    <x v="745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m/>
    <s v="DK"/>
    <s v="DKK"/>
    <n v="1445490000"/>
    <n v="1448431200"/>
    <x v="746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m/>
    <s v="DK"/>
    <s v="DKK"/>
    <n v="1297663200"/>
    <n v="1298613600"/>
    <x v="747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m/>
    <s v="US"/>
    <s v="USD"/>
    <n v="1371963600"/>
    <n v="1372482000"/>
    <x v="362"/>
    <x v="451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m/>
    <s v="US"/>
    <s v="USD"/>
    <n v="1425103200"/>
    <n v="1425621600"/>
    <x v="748"/>
    <x v="752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m/>
    <s v="US"/>
    <s v="USD"/>
    <n v="1265349600"/>
    <n v="1266300000"/>
    <x v="749"/>
    <x v="753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m/>
    <s v="US"/>
    <s v="USD"/>
    <n v="1301202000"/>
    <n v="1305867600"/>
    <x v="643"/>
    <x v="754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m/>
    <s v="US"/>
    <s v="USD"/>
    <n v="1538024400"/>
    <n v="1538802000"/>
    <x v="750"/>
    <x v="755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m/>
    <s v="US"/>
    <s v="USD"/>
    <n v="1395032400"/>
    <n v="1398920400"/>
    <x v="751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m/>
    <s v="US"/>
    <s v="USD"/>
    <n v="1405486800"/>
    <n v="1405659600"/>
    <x v="752"/>
    <x v="757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m/>
    <s v="US"/>
    <s v="USD"/>
    <n v="1455861600"/>
    <n v="1457244000"/>
    <x v="753"/>
    <x v="758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m/>
    <s v="IT"/>
    <s v="EUR"/>
    <n v="1529038800"/>
    <n v="1529298000"/>
    <x v="754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m/>
    <s v="US"/>
    <s v="USD"/>
    <n v="1535259600"/>
    <n v="1535778000"/>
    <x v="755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m/>
    <s v="US"/>
    <s v="USD"/>
    <n v="1327212000"/>
    <n v="1327471200"/>
    <x v="756"/>
    <x v="761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m/>
    <s v="GB"/>
    <s v="GBP"/>
    <n v="1526360400"/>
    <n v="1529557200"/>
    <x v="757"/>
    <x v="78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m/>
    <s v="US"/>
    <s v="USD"/>
    <n v="1532149200"/>
    <n v="1535259600"/>
    <x v="758"/>
    <x v="762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m/>
    <s v="US"/>
    <s v="USD"/>
    <n v="1515304800"/>
    <n v="1515564000"/>
    <x v="759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m/>
    <s v="US"/>
    <s v="USD"/>
    <n v="1276318800"/>
    <n v="1277096400"/>
    <x v="760"/>
    <x v="764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m/>
    <s v="US"/>
    <s v="USD"/>
    <n v="1328767200"/>
    <n v="1329026400"/>
    <x v="761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m/>
    <s v="US"/>
    <s v="USD"/>
    <n v="1321682400"/>
    <n v="1322978400"/>
    <x v="762"/>
    <x v="539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m/>
    <s v="US"/>
    <s v="USD"/>
    <n v="1335934800"/>
    <n v="1338786000"/>
    <x v="444"/>
    <x v="766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m/>
    <s v="US"/>
    <s v="USD"/>
    <n v="1310792400"/>
    <n v="1311656400"/>
    <x v="763"/>
    <x v="422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m/>
    <s v="CA"/>
    <s v="CAD"/>
    <n v="1308546000"/>
    <n v="1308978000"/>
    <x v="764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m/>
    <s v="CA"/>
    <s v="CAD"/>
    <n v="1574056800"/>
    <n v="1576389600"/>
    <x v="765"/>
    <x v="768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m/>
    <s v="AU"/>
    <s v="AUD"/>
    <n v="1308373200"/>
    <n v="1311051600"/>
    <x v="766"/>
    <x v="214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m/>
    <s v="US"/>
    <s v="USD"/>
    <n v="1335243600"/>
    <n v="1336712400"/>
    <x v="767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m/>
    <s v="CH"/>
    <s v="CHF"/>
    <n v="1328421600"/>
    <n v="1330408800"/>
    <x v="768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m/>
    <s v="US"/>
    <s v="USD"/>
    <n v="1524286800"/>
    <n v="1524891600"/>
    <x v="769"/>
    <x v="771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m/>
    <s v="US"/>
    <s v="USD"/>
    <n v="1362117600"/>
    <n v="1363669200"/>
    <x v="770"/>
    <x v="25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m/>
    <s v="US"/>
    <s v="USD"/>
    <n v="1550556000"/>
    <n v="1551420000"/>
    <x v="771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m/>
    <s v="US"/>
    <s v="USD"/>
    <n v="1269147600"/>
    <n v="1269838800"/>
    <x v="772"/>
    <x v="773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m/>
    <s v="US"/>
    <s v="USD"/>
    <n v="1312174800"/>
    <n v="1312520400"/>
    <x v="773"/>
    <x v="774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m/>
    <s v="US"/>
    <s v="USD"/>
    <n v="1434517200"/>
    <n v="1436504400"/>
    <x v="774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m/>
    <s v="US"/>
    <s v="USD"/>
    <n v="1471582800"/>
    <n v="1472014800"/>
    <x v="775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m/>
    <s v="US"/>
    <s v="USD"/>
    <n v="1410757200"/>
    <n v="1411534800"/>
    <x v="776"/>
    <x v="776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m/>
    <s v="US"/>
    <s v="USD"/>
    <n v="1304830800"/>
    <n v="1304917200"/>
    <x v="777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m/>
    <s v="US"/>
    <s v="USD"/>
    <n v="1539061200"/>
    <n v="1539579600"/>
    <x v="778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m/>
    <s v="US"/>
    <s v="USD"/>
    <n v="1381554000"/>
    <n v="1382504400"/>
    <x v="779"/>
    <x v="779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m/>
    <s v="US"/>
    <s v="USD"/>
    <n v="1277096400"/>
    <n v="1278306000"/>
    <x v="780"/>
    <x v="78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m/>
    <s v="US"/>
    <s v="USD"/>
    <n v="1440392400"/>
    <n v="1442552400"/>
    <x v="335"/>
    <x v="781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m/>
    <s v="US"/>
    <s v="USD"/>
    <n v="1509512400"/>
    <n v="1511071200"/>
    <x v="535"/>
    <x v="782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m/>
    <s v="AU"/>
    <s v="AUD"/>
    <n v="1535950800"/>
    <n v="1536382800"/>
    <x v="27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m/>
    <s v="US"/>
    <s v="USD"/>
    <n v="1389160800"/>
    <n v="1389592800"/>
    <x v="781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m/>
    <s v="US"/>
    <s v="USD"/>
    <n v="1271998800"/>
    <n v="1275282000"/>
    <x v="782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m/>
    <s v="US"/>
    <s v="USD"/>
    <n v="1294898400"/>
    <n v="1294984800"/>
    <x v="783"/>
    <x v="785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m/>
    <s v="CA"/>
    <s v="CAD"/>
    <n v="1559970000"/>
    <n v="1562043600"/>
    <x v="784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m/>
    <s v="US"/>
    <s v="USD"/>
    <n v="1469509200"/>
    <n v="1469595600"/>
    <x v="785"/>
    <x v="786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m/>
    <s v="IT"/>
    <s v="EUR"/>
    <n v="1579068000"/>
    <n v="1581141600"/>
    <x v="786"/>
    <x v="787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m/>
    <s v="US"/>
    <s v="USD"/>
    <n v="1487743200"/>
    <n v="1488520800"/>
    <x v="787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m/>
    <s v="US"/>
    <s v="USD"/>
    <n v="1563685200"/>
    <n v="1563858000"/>
    <x v="788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m/>
    <s v="US"/>
    <s v="USD"/>
    <n v="1436418000"/>
    <n v="1438923600"/>
    <x v="330"/>
    <x v="789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m/>
    <s v="US"/>
    <s v="USD"/>
    <n v="1421820000"/>
    <n v="1422165600"/>
    <x v="789"/>
    <x v="79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m/>
    <s v="US"/>
    <s v="USD"/>
    <n v="1274763600"/>
    <n v="1277874000"/>
    <x v="790"/>
    <x v="791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m/>
    <s v="US"/>
    <s v="USD"/>
    <n v="1399179600"/>
    <n v="1399352400"/>
    <x v="791"/>
    <x v="792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m/>
    <s v="US"/>
    <s v="USD"/>
    <n v="1275800400"/>
    <n v="1279083600"/>
    <x v="792"/>
    <x v="556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m/>
    <s v="US"/>
    <s v="USD"/>
    <n v="1282798800"/>
    <n v="1284354000"/>
    <x v="793"/>
    <x v="488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m/>
    <s v="US"/>
    <s v="USD"/>
    <n v="1437109200"/>
    <n v="1441170000"/>
    <x v="794"/>
    <x v="232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m/>
    <s v="US"/>
    <s v="USD"/>
    <n v="1491886800"/>
    <n v="1493528400"/>
    <x v="795"/>
    <x v="793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m/>
    <s v="US"/>
    <s v="USD"/>
    <n v="1394600400"/>
    <n v="1395205200"/>
    <x v="796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m/>
    <s v="US"/>
    <s v="USD"/>
    <n v="1561352400"/>
    <n v="1561438800"/>
    <x v="797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m/>
    <s v="CA"/>
    <s v="CAD"/>
    <n v="1322892000"/>
    <n v="1326693600"/>
    <x v="798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m/>
    <s v="US"/>
    <s v="USD"/>
    <n v="1274418000"/>
    <n v="1277960400"/>
    <x v="799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m/>
    <s v="IT"/>
    <s v="EUR"/>
    <n v="1434344400"/>
    <n v="1434690000"/>
    <x v="800"/>
    <x v="797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m/>
    <s v="GB"/>
    <s v="GBP"/>
    <n v="1373518800"/>
    <n v="1376110800"/>
    <x v="801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m/>
    <s v="US"/>
    <s v="USD"/>
    <n v="1517637600"/>
    <n v="1518415200"/>
    <x v="802"/>
    <x v="799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m/>
    <s v="AU"/>
    <s v="AUD"/>
    <n v="1310619600"/>
    <n v="1310878800"/>
    <x v="803"/>
    <x v="8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m/>
    <s v="US"/>
    <s v="USD"/>
    <n v="1556427600"/>
    <n v="1556600400"/>
    <x v="212"/>
    <x v="368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m/>
    <s v="US"/>
    <s v="USD"/>
    <n v="1576476000"/>
    <n v="1576994400"/>
    <x v="804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m/>
    <s v="CH"/>
    <s v="CHF"/>
    <n v="1381122000"/>
    <n v="1382677200"/>
    <x v="805"/>
    <x v="802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m/>
    <s v="US"/>
    <s v="USD"/>
    <n v="1411102800"/>
    <n v="1411189200"/>
    <x v="806"/>
    <x v="803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m/>
    <s v="US"/>
    <s v="USD"/>
    <n v="1531803600"/>
    <n v="1534654800"/>
    <x v="807"/>
    <x v="482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m/>
    <s v="US"/>
    <s v="USD"/>
    <n v="1454133600"/>
    <n v="1457762400"/>
    <x v="722"/>
    <x v="496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m/>
    <s v="US"/>
    <s v="USD"/>
    <n v="1336194000"/>
    <n v="1337490000"/>
    <x v="477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m/>
    <s v="US"/>
    <s v="USD"/>
    <n v="1349326800"/>
    <n v="1349672400"/>
    <x v="259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m/>
    <s v="US"/>
    <s v="USD"/>
    <n v="1379566800"/>
    <n v="1379826000"/>
    <x v="9"/>
    <x v="806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m/>
    <s v="US"/>
    <s v="USD"/>
    <n v="1494651600"/>
    <n v="1497762000"/>
    <x v="808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m/>
    <s v="US"/>
    <s v="USD"/>
    <n v="1303880400"/>
    <n v="1304485200"/>
    <x v="809"/>
    <x v="808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m/>
    <s v="US"/>
    <s v="USD"/>
    <n v="1335934800"/>
    <n v="1336885200"/>
    <x v="444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m/>
    <s v="CA"/>
    <s v="CAD"/>
    <n v="1528088400"/>
    <n v="1530421200"/>
    <x v="384"/>
    <x v="809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m/>
    <s v="US"/>
    <s v="USD"/>
    <n v="1421906400"/>
    <n v="1421992800"/>
    <x v="810"/>
    <x v="81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m/>
    <s v="US"/>
    <s v="USD"/>
    <n v="1568005200"/>
    <n v="1568178000"/>
    <x v="811"/>
    <x v="811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m/>
    <s v="US"/>
    <s v="USD"/>
    <n v="1346821200"/>
    <n v="1347944400"/>
    <x v="812"/>
    <x v="812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m/>
    <s v="AU"/>
    <s v="AUD"/>
    <n v="1557637200"/>
    <n v="1558760400"/>
    <x v="813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m/>
    <s v="GB"/>
    <s v="GBP"/>
    <n v="1375592400"/>
    <n v="1376629200"/>
    <x v="814"/>
    <x v="814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m/>
    <s v="GB"/>
    <s v="GBP"/>
    <n v="1503982800"/>
    <n v="1504760400"/>
    <x v="8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m/>
    <s v="US"/>
    <s v="USD"/>
    <n v="1418882400"/>
    <n v="1419660000"/>
    <x v="815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m/>
    <s v="GB"/>
    <s v="GBP"/>
    <n v="1309237200"/>
    <n v="1311310800"/>
    <x v="816"/>
    <x v="816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m/>
    <s v="CH"/>
    <s v="CHF"/>
    <n v="1343365200"/>
    <n v="1344315600"/>
    <x v="474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m/>
    <s v="AU"/>
    <s v="AUD"/>
    <n v="1507957200"/>
    <n v="1510725600"/>
    <x v="817"/>
    <x v="817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m/>
    <s v="US"/>
    <s v="USD"/>
    <n v="1549519200"/>
    <n v="1551247200"/>
    <x v="818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m/>
    <s v="US"/>
    <s v="USD"/>
    <n v="1329026400"/>
    <n v="1330236000"/>
    <x v="819"/>
    <x v="819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m/>
    <s v="US"/>
    <s v="USD"/>
    <n v="1544335200"/>
    <n v="1545112800"/>
    <x v="609"/>
    <x v="32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m/>
    <s v="US"/>
    <s v="USD"/>
    <n v="1279083600"/>
    <n v="1279170000"/>
    <x v="547"/>
    <x v="82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m/>
    <s v="IT"/>
    <s v="EUR"/>
    <n v="1572498000"/>
    <n v="1573452000"/>
    <x v="82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m/>
    <s v="US"/>
    <s v="USD"/>
    <n v="1506056400"/>
    <n v="1507093200"/>
    <x v="821"/>
    <x v="822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m/>
    <s v="US"/>
    <s v="USD"/>
    <n v="1463029200"/>
    <n v="1463374800"/>
    <x v="151"/>
    <x v="823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m/>
    <s v="US"/>
    <s v="USD"/>
    <n v="1342069200"/>
    <n v="1344574800"/>
    <x v="822"/>
    <x v="824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m/>
    <s v="IT"/>
    <s v="EUR"/>
    <n v="1388296800"/>
    <n v="1389074400"/>
    <x v="823"/>
    <x v="497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m/>
    <s v="GB"/>
    <s v="GBP"/>
    <n v="1493787600"/>
    <n v="1494997200"/>
    <x v="824"/>
    <x v="825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m/>
    <s v="US"/>
    <s v="USD"/>
    <n v="1424844000"/>
    <n v="1425448800"/>
    <x v="825"/>
    <x v="826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m/>
    <s v="US"/>
    <s v="USD"/>
    <n v="1403931600"/>
    <n v="1404104400"/>
    <x v="826"/>
    <x v="827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m/>
    <s v="US"/>
    <s v="USD"/>
    <n v="1394514000"/>
    <n v="1394773200"/>
    <x v="827"/>
    <x v="828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m/>
    <s v="US"/>
    <s v="USD"/>
    <n v="1365397200"/>
    <n v="1366520400"/>
    <x v="828"/>
    <x v="829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m/>
    <s v="US"/>
    <s v="USD"/>
    <n v="1456120800"/>
    <n v="1456639200"/>
    <x v="829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m/>
    <s v="US"/>
    <s v="USD"/>
    <n v="1437714000"/>
    <n v="1438318800"/>
    <x v="830"/>
    <x v="94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m/>
    <s v="US"/>
    <s v="USD"/>
    <n v="1563771600"/>
    <n v="1564030800"/>
    <x v="831"/>
    <x v="831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m/>
    <s v="US"/>
    <s v="USD"/>
    <n v="1448517600"/>
    <n v="1449295200"/>
    <x v="832"/>
    <x v="832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m/>
    <s v="US"/>
    <s v="USD"/>
    <n v="1528779600"/>
    <n v="1531890000"/>
    <x v="833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m/>
    <s v="US"/>
    <s v="USD"/>
    <n v="1304744400"/>
    <n v="1306213200"/>
    <x v="834"/>
    <x v="834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m/>
    <s v="CA"/>
    <s v="CAD"/>
    <n v="1354341600"/>
    <n v="1356242400"/>
    <x v="835"/>
    <x v="835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m/>
    <s v="US"/>
    <s v="USD"/>
    <n v="1294552800"/>
    <n v="1297576800"/>
    <x v="836"/>
    <x v="836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m/>
    <s v="AU"/>
    <s v="AUD"/>
    <n v="1295935200"/>
    <n v="1296194400"/>
    <x v="837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m/>
    <s v="US"/>
    <s v="USD"/>
    <n v="1411534800"/>
    <n v="1414558800"/>
    <x v="219"/>
    <x v="837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m/>
    <s v="AU"/>
    <s v="AUD"/>
    <n v="1486706400"/>
    <n v="1488348000"/>
    <x v="365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m/>
    <s v="US"/>
    <s v="USD"/>
    <n v="1333602000"/>
    <n v="1334898000"/>
    <x v="838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m/>
    <s v="US"/>
    <s v="USD"/>
    <n v="1308200400"/>
    <n v="1308373200"/>
    <x v="839"/>
    <x v="839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m/>
    <s v="US"/>
    <s v="USD"/>
    <n v="1411707600"/>
    <n v="1412312400"/>
    <x v="840"/>
    <x v="216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m/>
    <s v="US"/>
    <s v="USD"/>
    <n v="1418364000"/>
    <n v="1419228000"/>
    <x v="841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m/>
    <s v="US"/>
    <s v="USD"/>
    <n v="1429333200"/>
    <n v="1430974800"/>
    <x v="842"/>
    <x v="133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m/>
    <s v="US"/>
    <s v="USD"/>
    <n v="1555390800"/>
    <n v="1555822800"/>
    <x v="843"/>
    <x v="354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m/>
    <s v="US"/>
    <s v="USD"/>
    <n v="1482732000"/>
    <n v="1482818400"/>
    <x v="844"/>
    <x v="721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m/>
    <s v="US"/>
    <s v="USD"/>
    <n v="1470718800"/>
    <n v="1471928400"/>
    <x v="845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m/>
    <s v="US"/>
    <s v="USD"/>
    <n v="1450591200"/>
    <n v="1453701600"/>
    <x v="846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m/>
    <s v="AU"/>
    <s v="AUD"/>
    <n v="1348290000"/>
    <n v="1350363600"/>
    <x v="110"/>
    <x v="843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m/>
    <s v="US"/>
    <s v="USD"/>
    <n v="1353823200"/>
    <n v="1353996000"/>
    <x v="847"/>
    <x v="844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m/>
    <s v="US"/>
    <s v="USD"/>
    <n v="1450764000"/>
    <n v="1451109600"/>
    <x v="848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m/>
    <s v="US"/>
    <s v="USD"/>
    <n v="1329372000"/>
    <n v="1329631200"/>
    <x v="849"/>
    <x v="846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m/>
    <s v="US"/>
    <s v="USD"/>
    <n v="1277096400"/>
    <n v="1278997200"/>
    <x v="780"/>
    <x v="847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m/>
    <s v="US"/>
    <s v="USD"/>
    <n v="1277701200"/>
    <n v="1280120400"/>
    <x v="14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m/>
    <s v="US"/>
    <s v="USD"/>
    <n v="1454911200"/>
    <n v="1458104400"/>
    <x v="850"/>
    <x v="848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m/>
    <s v="US"/>
    <s v="USD"/>
    <n v="1297922400"/>
    <n v="1298268000"/>
    <x v="851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m/>
    <s v="US"/>
    <s v="USD"/>
    <n v="1384408800"/>
    <n v="1386223200"/>
    <x v="852"/>
    <x v="849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m/>
    <s v="IT"/>
    <s v="EUR"/>
    <n v="1299304800"/>
    <n v="1299823200"/>
    <x v="853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m/>
    <s v="US"/>
    <s v="USD"/>
    <n v="1431320400"/>
    <n v="1431752400"/>
    <x v="854"/>
    <x v="851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m/>
    <s v="GB"/>
    <s v="GBP"/>
    <n v="1264399200"/>
    <n v="1267855200"/>
    <x v="67"/>
    <x v="852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m/>
    <s v="US"/>
    <s v="USD"/>
    <n v="1497502800"/>
    <n v="1497675600"/>
    <x v="855"/>
    <x v="853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m/>
    <s v="US"/>
    <s v="USD"/>
    <n v="1333688400"/>
    <n v="1336885200"/>
    <x v="107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m/>
    <s v="US"/>
    <s v="USD"/>
    <n v="1293861600"/>
    <n v="1295157600"/>
    <x v="344"/>
    <x v="854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m/>
    <s v="US"/>
    <s v="USD"/>
    <n v="1576994400"/>
    <n v="1577599200"/>
    <x v="856"/>
    <x v="855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m/>
    <s v="US"/>
    <s v="USD"/>
    <n v="1304917200"/>
    <n v="1305003600"/>
    <x v="857"/>
    <x v="856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m/>
    <s v="US"/>
    <s v="USD"/>
    <n v="1381208400"/>
    <n v="1381726800"/>
    <x v="858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m/>
    <s v="US"/>
    <s v="USD"/>
    <n v="1401685200"/>
    <n v="1402462800"/>
    <x v="859"/>
    <x v="858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m/>
    <s v="US"/>
    <s v="USD"/>
    <n v="1291960800"/>
    <n v="1292133600"/>
    <x v="860"/>
    <x v="859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m/>
    <s v="US"/>
    <s v="USD"/>
    <n v="1368853200"/>
    <n v="1368939600"/>
    <x v="170"/>
    <x v="86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m/>
    <s v="US"/>
    <s v="USD"/>
    <n v="1448776800"/>
    <n v="1452146400"/>
    <x v="861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m/>
    <s v="US"/>
    <s v="USD"/>
    <n v="1296194400"/>
    <n v="1296712800"/>
    <x v="862"/>
    <x v="65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m/>
    <s v="US"/>
    <s v="USD"/>
    <n v="1517983200"/>
    <n v="1520748000"/>
    <x v="863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m/>
    <s v="US"/>
    <s v="USD"/>
    <n v="1478930400"/>
    <n v="1480831200"/>
    <x v="864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m/>
    <s v="GB"/>
    <s v="GBP"/>
    <n v="1426395600"/>
    <n v="1426914000"/>
    <x v="527"/>
    <x v="454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m/>
    <s v="US"/>
    <s v="USD"/>
    <n v="1446181200"/>
    <n v="1446616800"/>
    <x v="865"/>
    <x v="863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m/>
    <s v="US"/>
    <s v="USD"/>
    <n v="1514181600"/>
    <n v="1517032800"/>
    <x v="866"/>
    <x v="864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m/>
    <s v="US"/>
    <s v="USD"/>
    <n v="1311051600"/>
    <n v="1311224400"/>
    <x v="867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m/>
    <s v="US"/>
    <s v="USD"/>
    <n v="1564894800"/>
    <n v="1566190800"/>
    <x v="868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m/>
    <s v="US"/>
    <s v="USD"/>
    <n v="1567918800"/>
    <n v="1570165200"/>
    <x v="105"/>
    <x v="867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m/>
    <s v="US"/>
    <s v="USD"/>
    <n v="1386309600"/>
    <n v="1388556000"/>
    <x v="481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m/>
    <s v="US"/>
    <s v="USD"/>
    <n v="1301979600"/>
    <n v="1303189200"/>
    <x v="253"/>
    <x v="296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m/>
    <s v="US"/>
    <s v="USD"/>
    <n v="1493269200"/>
    <n v="1494478800"/>
    <x v="869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m/>
    <s v="US"/>
    <s v="USD"/>
    <n v="1478930400"/>
    <n v="1480744800"/>
    <x v="864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m/>
    <s v="US"/>
    <s v="USD"/>
    <n v="1555390800"/>
    <n v="1555822800"/>
    <x v="843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m/>
    <s v="US"/>
    <s v="USD"/>
    <n v="1456984800"/>
    <n v="1458882000"/>
    <x v="289"/>
    <x v="87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m/>
    <s v="US"/>
    <s v="USD"/>
    <n v="1411621200"/>
    <n v="1411966800"/>
    <x v="870"/>
    <x v="871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m/>
    <s v="US"/>
    <s v="USD"/>
    <n v="1525669200"/>
    <n v="1526878800"/>
    <x v="871"/>
    <x v="98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m/>
    <s v="IT"/>
    <s v="EUR"/>
    <n v="1450936800"/>
    <n v="1452405600"/>
    <x v="872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m/>
    <s v="US"/>
    <s v="USD"/>
    <n v="1413522000"/>
    <n v="1414040400"/>
    <x v="873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m/>
    <s v="US"/>
    <s v="USD"/>
    <n v="1541307600"/>
    <n v="1543816800"/>
    <x v="874"/>
    <x v="526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m/>
    <s v="US"/>
    <s v="USD"/>
    <n v="1357106400"/>
    <n v="1359698400"/>
    <x v="875"/>
    <x v="874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m/>
    <s v="IT"/>
    <s v="EUR"/>
    <n v="1390197600"/>
    <n v="1390629600"/>
    <x v="876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m/>
    <s v="US"/>
    <s v="USD"/>
    <n v="1265868000"/>
    <n v="1267077600"/>
    <x v="877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m/>
    <s v="US"/>
    <s v="USD"/>
    <n v="1467176400"/>
    <n v="1467781200"/>
    <x v="878"/>
    <x v="877"/>
    <b v="0"/>
    <b v="0"/>
    <s v="food/food trucks"/>
    <x v="0"/>
    <s v="food trucks"/>
  </r>
  <r>
    <m/>
    <m/>
    <m/>
    <m/>
    <m/>
    <m/>
    <x v="4"/>
    <m/>
    <m/>
    <m/>
    <m/>
    <m/>
    <m/>
    <x v="879"/>
    <x v="878"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76DE3F-8F2C-6C4D-9584-9D4CCDD6318C}" name="PivotTable9" cacheId="4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2"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4E86E9-C1E0-5046-9F9C-A55102A0AE9F}" name="PivotTable12" cacheId="4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2"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3" hier="-1"/>
    <pageField fld="10" hier="-1"/>
  </pageFields>
  <dataFields count="1">
    <dataField name="Count of outcome" fld="0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942622-2223-D544-AE02-8711B5612F0B}" name="PivotTable15" cacheId="4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 rowHeaderCaption="Years (Date created conversion)">
  <location ref="A4:F18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name="Years" axis="axisPage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13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sqref="A1:T1001"/>
    </sheetView>
  </sheetViews>
  <sheetFormatPr baseColWidth="10" defaultRowHeight="16" x14ac:dyDescent="0.2"/>
  <cols>
    <col min="1" max="1" width="4.1640625" customWidth="1"/>
    <col min="2" max="2" width="30.6640625" bestFit="1" customWidth="1"/>
    <col min="3" max="3" width="33.5" style="3" customWidth="1"/>
    <col min="6" max="6" width="16.6640625" style="4" customWidth="1"/>
    <col min="8" max="8" width="12.1640625" customWidth="1"/>
    <col min="9" max="9" width="13" style="14" customWidth="1"/>
    <col min="12" max="13" width="11.1640625" bestFit="1" customWidth="1"/>
    <col min="14" max="14" width="21.83203125" customWidth="1"/>
    <col min="15" max="15" width="20.83203125" customWidth="1"/>
    <col min="18" max="18" width="28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3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</f>
        <v>0</v>
      </c>
      <c r="G2" t="s">
        <v>14</v>
      </c>
      <c r="H2">
        <v>0</v>
      </c>
      <c r="I2" s="14">
        <f>AVERAGE(E2)</f>
        <v>0</v>
      </c>
      <c r="J2" t="s">
        <v>15</v>
      </c>
      <c r="K2" t="s">
        <v>16</v>
      </c>
      <c r="L2">
        <v>1448690400</v>
      </c>
      <c r="M2">
        <v>1450159200</v>
      </c>
      <c r="N2" s="8">
        <f t="shared" ref="N2:N65" si="1">(((L2/60)/60)/24)+DATE(1970,1,1)</f>
        <v>42336.25</v>
      </c>
      <c r="O2" s="8">
        <f t="shared" ref="O2:O65" si="2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10.4</v>
      </c>
      <c r="G3" t="s">
        <v>20</v>
      </c>
      <c r="H3">
        <v>158</v>
      </c>
      <c r="I3" s="1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si="1"/>
        <v>41870.208333333336</v>
      </c>
      <c r="O3" s="8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14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1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1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1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1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1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1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1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1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1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1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1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1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1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1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1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1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1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1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1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1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1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1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1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1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1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1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1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1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1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1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1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1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1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1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1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1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1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1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1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1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1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1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1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1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1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1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1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1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1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1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1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1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1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1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1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1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1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1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1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1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1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E66/D66</f>
        <v>0.97642857142857142</v>
      </c>
      <c r="G66" t="s">
        <v>14</v>
      </c>
      <c r="H66">
        <v>38</v>
      </c>
      <c r="I66" s="1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ref="N66:N129" si="5">(((L66/60)/60)/24)+DATE(1970,1,1)</f>
        <v>43283.208333333328</v>
      </c>
      <c r="O66" s="8">
        <f t="shared" ref="O66:O129" si="6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s="14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si="5"/>
        <v>40570.25</v>
      </c>
      <c r="O67" s="8">
        <f t="shared" si="6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14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5"/>
        <v>42102.208333333328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1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5"/>
        <v>40203.25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1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5"/>
        <v>42943.208333333328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1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5"/>
        <v>40531.25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1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5"/>
        <v>40484.208333333336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1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5"/>
        <v>43799.25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1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5"/>
        <v>42186.208333333328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1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5"/>
        <v>42701.25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1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5"/>
        <v>42456.208333333328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1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5"/>
        <v>43296.208333333328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1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5"/>
        <v>42027.25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1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5"/>
        <v>40448.208333333336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1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5"/>
        <v>43206.208333333328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1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5"/>
        <v>43267.208333333328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1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5"/>
        <v>42976.208333333328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1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5"/>
        <v>43062.25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1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5"/>
        <v>43482.25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1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5"/>
        <v>42579.208333333328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1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5"/>
        <v>41118.208333333336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1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5"/>
        <v>40797.208333333336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1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5"/>
        <v>42128.208333333328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1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5"/>
        <v>40610.25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1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5"/>
        <v>42110.208333333328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1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5"/>
        <v>40283.208333333336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1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5"/>
        <v>42425.25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1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5"/>
        <v>42588.208333333328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1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5"/>
        <v>40352.208333333336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1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5"/>
        <v>41202.208333333336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1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5"/>
        <v>43562.208333333328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1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5"/>
        <v>43752.208333333328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1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5"/>
        <v>40612.25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1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5"/>
        <v>42180.208333333328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1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5"/>
        <v>42212.208333333328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1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5"/>
        <v>41968.25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1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5"/>
        <v>40835.208333333336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1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5"/>
        <v>42056.25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1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5"/>
        <v>43234.208333333328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1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5"/>
        <v>40475.208333333336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1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5"/>
        <v>42878.208333333328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1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5"/>
        <v>41366.208333333336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1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5"/>
        <v>43716.208333333328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1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5"/>
        <v>43213.208333333328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1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5"/>
        <v>41005.208333333336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1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5"/>
        <v>41651.25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1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5"/>
        <v>43354.208333333328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1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5"/>
        <v>41174.208333333336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5"/>
        <v>41875.208333333336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1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5"/>
        <v>42990.208333333328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1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5"/>
        <v>43564.208333333328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1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5"/>
        <v>43056.25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1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5"/>
        <v>42265.208333333328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1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5"/>
        <v>40808.208333333336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1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5"/>
        <v>41665.25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1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5"/>
        <v>41806.208333333336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1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5"/>
        <v>42111.208333333328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1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5"/>
        <v>41917.208333333336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1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5"/>
        <v>41970.25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1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5"/>
        <v>42332.25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1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5"/>
        <v>43598.208333333328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1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5"/>
        <v>43362.208333333328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1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5"/>
        <v>42596.208333333328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1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5"/>
        <v>40310.208333333336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E130/D130</f>
        <v>0.60334277620396604</v>
      </c>
      <c r="G130" t="s">
        <v>74</v>
      </c>
      <c r="H130">
        <v>532</v>
      </c>
      <c r="I130" s="1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ref="N130:N193" si="9">(((L130/60)/60)/24)+DATE(1970,1,1)</f>
        <v>40417.208333333336</v>
      </c>
      <c r="O130" s="8">
        <f t="shared" ref="O130:O193" si="10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3.2026936026936029E-2</v>
      </c>
      <c r="G131" t="s">
        <v>74</v>
      </c>
      <c r="H131">
        <v>55</v>
      </c>
      <c r="I131" s="14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si="9"/>
        <v>42038.25</v>
      </c>
      <c r="O131" s="8">
        <f t="shared" si="10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14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9"/>
        <v>40842.208333333336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1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9"/>
        <v>41607.25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1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9"/>
        <v>43112.25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1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9"/>
        <v>40767.208333333336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1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9"/>
        <v>40713.208333333336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1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9"/>
        <v>41340.25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1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9"/>
        <v>41797.208333333336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1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9"/>
        <v>40457.208333333336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1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9"/>
        <v>41180.208333333336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1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9"/>
        <v>42115.208333333328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1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9"/>
        <v>43156.25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1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9"/>
        <v>42167.208333333328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1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9"/>
        <v>41005.208333333336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1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9"/>
        <v>40357.208333333336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1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9"/>
        <v>43633.208333333328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1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9"/>
        <v>41889.208333333336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1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9"/>
        <v>40855.25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1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9"/>
        <v>42534.208333333328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1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9"/>
        <v>42941.208333333328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1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9"/>
        <v>41275.25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1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9"/>
        <v>43450.25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1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9"/>
        <v>41799.208333333336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1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9"/>
        <v>42783.25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1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9"/>
        <v>41201.208333333336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1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9"/>
        <v>42502.208333333328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1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9"/>
        <v>40262.208333333336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1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9"/>
        <v>43743.208333333328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1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9"/>
        <v>41638.25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1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9"/>
        <v>42346.25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1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9"/>
        <v>43551.208333333328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1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9"/>
        <v>43582.208333333328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1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9"/>
        <v>42270.208333333328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1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9"/>
        <v>43442.25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1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9"/>
        <v>43028.208333333328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1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9"/>
        <v>43016.208333333328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1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9"/>
        <v>42948.208333333328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1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9"/>
        <v>40534.25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1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9"/>
        <v>41435.208333333336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1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9"/>
        <v>43518.25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1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9"/>
        <v>41077.208333333336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1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9"/>
        <v>42950.208333333328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1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9"/>
        <v>41718.208333333336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1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9"/>
        <v>41839.208333333336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1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9"/>
        <v>41412.208333333336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1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9"/>
        <v>42282.208333333328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1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9"/>
        <v>42613.208333333328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1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9"/>
        <v>42616.208333333328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1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9"/>
        <v>40497.25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1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9"/>
        <v>42999.208333333328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1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9"/>
        <v>41350.208333333336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1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9"/>
        <v>40259.208333333336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1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9"/>
        <v>43012.208333333328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1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9"/>
        <v>43631.208333333328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1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9"/>
        <v>40430.208333333336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1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9"/>
        <v>43588.208333333328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1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9"/>
        <v>43233.208333333328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1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9"/>
        <v>41782.208333333336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1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9"/>
        <v>41328.25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1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9"/>
        <v>41975.25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1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9"/>
        <v>42433.25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1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9"/>
        <v>41429.208333333336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1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9"/>
        <v>43536.208333333328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E194/D194</f>
        <v>0.19992957746478873</v>
      </c>
      <c r="G194" t="s">
        <v>14</v>
      </c>
      <c r="H194">
        <v>243</v>
      </c>
      <c r="I194" s="1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ref="N194:N257" si="13">(((L194/60)/60)/24)+DATE(1970,1,1)</f>
        <v>41817.208333333336</v>
      </c>
      <c r="O194" s="8">
        <f t="shared" ref="O194:O257" si="14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0.45636363636363636</v>
      </c>
      <c r="G195" t="s">
        <v>14</v>
      </c>
      <c r="H195">
        <v>65</v>
      </c>
      <c r="I195" s="14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si="13"/>
        <v>43198.208333333328</v>
      </c>
      <c r="O195" s="8">
        <f t="shared" si="14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14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3"/>
        <v>42261.208333333328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1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3"/>
        <v>43310.208333333328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1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3"/>
        <v>42616.208333333328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1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3"/>
        <v>42909.208333333328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1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3"/>
        <v>40396.208333333336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1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3"/>
        <v>42192.208333333328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1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3"/>
        <v>40262.208333333336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1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3"/>
        <v>41845.208333333336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1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3"/>
        <v>40818.208333333336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1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3"/>
        <v>42752.25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1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3"/>
        <v>40636.208333333336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1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3"/>
        <v>43390.208333333328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1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3"/>
        <v>40236.25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1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3"/>
        <v>43340.208333333328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1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3"/>
        <v>43048.25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1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3"/>
        <v>42496.208333333328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1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3"/>
        <v>42797.25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1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3"/>
        <v>41513.208333333336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1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3"/>
        <v>43814.25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1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3"/>
        <v>40488.208333333336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1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3"/>
        <v>40409.208333333336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1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3"/>
        <v>43509.25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1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3"/>
        <v>40869.25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1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3"/>
        <v>43583.208333333328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1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3"/>
        <v>40858.25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1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3"/>
        <v>41137.208333333336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1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3"/>
        <v>40725.208333333336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1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3"/>
        <v>41081.208333333336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1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3"/>
        <v>41914.208333333336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1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3"/>
        <v>42445.208333333328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1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3"/>
        <v>41906.208333333336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1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3"/>
        <v>41762.208333333336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1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3"/>
        <v>40276.208333333336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1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3"/>
        <v>42139.208333333328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1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3"/>
        <v>42613.208333333328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1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3"/>
        <v>42887.208333333328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1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3"/>
        <v>43805.25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1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3"/>
        <v>41415.208333333336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1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3"/>
        <v>42576.208333333328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1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3"/>
        <v>40706.208333333336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1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3"/>
        <v>42969.208333333328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1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3"/>
        <v>42779.25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1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3"/>
        <v>43641.208333333328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1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3"/>
        <v>41754.208333333336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1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3"/>
        <v>43083.25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1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3"/>
        <v>42245.208333333328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1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3"/>
        <v>40396.208333333336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1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3"/>
        <v>41742.208333333336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1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3"/>
        <v>42865.208333333328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1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3"/>
        <v>43163.25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1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3"/>
        <v>41834.208333333336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1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3"/>
        <v>41736.208333333336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1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3"/>
        <v>41491.208333333336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1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3"/>
        <v>42726.25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1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3"/>
        <v>42004.25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1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3"/>
        <v>42006.25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1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3"/>
        <v>40203.25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1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3"/>
        <v>41252.25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1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3"/>
        <v>41572.208333333336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1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3"/>
        <v>40641.208333333336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1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3"/>
        <v>42787.25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1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3"/>
        <v>40590.25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E258/D258</f>
        <v>0.23390243902439026</v>
      </c>
      <c r="G258" t="s">
        <v>14</v>
      </c>
      <c r="H258">
        <v>15</v>
      </c>
      <c r="I258" s="1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ref="N258:N321" si="17">(((L258/60)/60)/24)+DATE(1970,1,1)</f>
        <v>42393.25</v>
      </c>
      <c r="O258" s="8">
        <f t="shared" ref="O258:O321" si="18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1.46</v>
      </c>
      <c r="G259" t="s">
        <v>20</v>
      </c>
      <c r="H259">
        <v>92</v>
      </c>
      <c r="I259" s="14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si="17"/>
        <v>41338.25</v>
      </c>
      <c r="O259" s="8">
        <f t="shared" si="18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14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7"/>
        <v>42712.25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1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7"/>
        <v>41251.25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1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7"/>
        <v>41180.208333333336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1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7"/>
        <v>40415.208333333336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1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7"/>
        <v>40638.208333333336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1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7"/>
        <v>40187.25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1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7"/>
        <v>41317.25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1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7"/>
        <v>42372.25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1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7"/>
        <v>41950.25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1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7"/>
        <v>41206.208333333336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1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7"/>
        <v>41186.208333333336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1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7"/>
        <v>43496.25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1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7"/>
        <v>40514.25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1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7"/>
        <v>42345.25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1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7"/>
        <v>43656.208333333328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1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7"/>
        <v>42995.208333333328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1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7"/>
        <v>43045.25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1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7"/>
        <v>43561.208333333328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1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7"/>
        <v>41018.208333333336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1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7"/>
        <v>40378.208333333336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1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7"/>
        <v>41239.25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1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7"/>
        <v>43346.208333333328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1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7"/>
        <v>43060.25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1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7"/>
        <v>40979.25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1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7"/>
        <v>42701.25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1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7"/>
        <v>42520.208333333328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1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7"/>
        <v>41030.208333333336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1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7"/>
        <v>42623.208333333328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1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7"/>
        <v>42697.25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1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7"/>
        <v>42122.208333333328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1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7"/>
        <v>40982.208333333336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1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7"/>
        <v>42219.208333333328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1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7"/>
        <v>41404.208333333336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1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7"/>
        <v>40831.208333333336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1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7"/>
        <v>40984.208333333336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1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7"/>
        <v>40456.208333333336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1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7"/>
        <v>43399.208333333328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1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7"/>
        <v>41562.208333333336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1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7"/>
        <v>43493.25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1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7"/>
        <v>41653.25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1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7"/>
        <v>42426.25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1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7"/>
        <v>42432.25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1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7"/>
        <v>42977.208333333328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1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7"/>
        <v>42061.25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1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7"/>
        <v>43345.208333333328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1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7"/>
        <v>42376.25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1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7"/>
        <v>42589.208333333328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1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7"/>
        <v>42448.208333333328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1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7"/>
        <v>42930.208333333328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1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7"/>
        <v>41066.208333333336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1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7"/>
        <v>40651.208333333336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1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7"/>
        <v>40807.208333333336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1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7"/>
        <v>40277.208333333336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1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7"/>
        <v>40590.25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1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7"/>
        <v>41572.208333333336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1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7"/>
        <v>40966.25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1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7"/>
        <v>43536.208333333328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1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7"/>
        <v>41783.208333333336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1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7"/>
        <v>43788.25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1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7"/>
        <v>42869.208333333328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1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7"/>
        <v>41684.25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1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7"/>
        <v>40402.208333333336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E322/D322</f>
        <v>9.5876777251184833E-2</v>
      </c>
      <c r="G322" t="s">
        <v>14</v>
      </c>
      <c r="H322">
        <v>80</v>
      </c>
      <c r="I322" s="1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ref="N322:N385" si="21">(((L322/60)/60)/24)+DATE(1970,1,1)</f>
        <v>40673.208333333336</v>
      </c>
      <c r="O322" s="8">
        <f t="shared" ref="O322:O385" si="22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0.94144366197183094</v>
      </c>
      <c r="G323" t="s">
        <v>14</v>
      </c>
      <c r="H323">
        <v>2468</v>
      </c>
      <c r="I323" s="14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si="21"/>
        <v>40634.208333333336</v>
      </c>
      <c r="O323" s="8">
        <f t="shared" si="22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1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1"/>
        <v>40507.25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1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1"/>
        <v>41725.208333333336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1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1"/>
        <v>42176.208333333328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1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1"/>
        <v>43267.208333333328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1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1"/>
        <v>42364.25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1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1"/>
        <v>43705.208333333328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1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1"/>
        <v>43434.25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1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1"/>
        <v>42716.25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1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1"/>
        <v>43077.25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1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1"/>
        <v>40896.25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1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1"/>
        <v>41361.208333333336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1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1"/>
        <v>43424.25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1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1"/>
        <v>43110.25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1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1"/>
        <v>43784.25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1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1"/>
        <v>40527.25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1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1"/>
        <v>43780.25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1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1"/>
        <v>40821.208333333336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1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1"/>
        <v>42949.208333333328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1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1"/>
        <v>40889.25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1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1"/>
        <v>42244.208333333328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1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1"/>
        <v>41475.208333333336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1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1"/>
        <v>41597.25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1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1"/>
        <v>43122.25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1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1"/>
        <v>42194.208333333328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1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1"/>
        <v>42971.208333333328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1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1"/>
        <v>42046.25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1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1"/>
        <v>42782.25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1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1"/>
        <v>42930.208333333328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1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1"/>
        <v>42144.208333333328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1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1"/>
        <v>42240.208333333328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1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1"/>
        <v>42315.25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1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1"/>
        <v>43651.208333333328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1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1"/>
        <v>41520.208333333336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1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1"/>
        <v>42757.25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1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1"/>
        <v>40922.25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1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1"/>
        <v>42250.208333333328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1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1"/>
        <v>43322.208333333328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1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1"/>
        <v>40782.208333333336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1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1"/>
        <v>40544.25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1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1"/>
        <v>43015.208333333328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1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1"/>
        <v>40570.25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1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1"/>
        <v>40904.25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1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1"/>
        <v>43164.25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1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1"/>
        <v>42733.25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1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1"/>
        <v>40546.25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1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1"/>
        <v>41930.208333333336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1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1"/>
        <v>40464.208333333336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1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1"/>
        <v>41308.25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1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1"/>
        <v>43570.208333333328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1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1"/>
        <v>42043.25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1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1"/>
        <v>42012.25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1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1"/>
        <v>42964.208333333328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1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1"/>
        <v>43476.25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1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1"/>
        <v>42293.208333333328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1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1"/>
        <v>41826.208333333336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1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1"/>
        <v>43760.208333333328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1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1"/>
        <v>43241.208333333328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1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1"/>
        <v>40843.208333333336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1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1"/>
        <v>41448.208333333336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1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1"/>
        <v>42163.208333333328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1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1"/>
        <v>43024.208333333328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1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1"/>
        <v>43509.25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E386/D386</f>
        <v>1.7200961538461539</v>
      </c>
      <c r="G386" t="s">
        <v>20</v>
      </c>
      <c r="H386">
        <v>4799</v>
      </c>
      <c r="I386" s="1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ref="N386:N449" si="25">(((L386/60)/60)/24)+DATE(1970,1,1)</f>
        <v>42776.25</v>
      </c>
      <c r="O386" s="8">
        <f t="shared" ref="O386:O449" si="26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1.4616709511568124</v>
      </c>
      <c r="G387" t="s">
        <v>20</v>
      </c>
      <c r="H387">
        <v>1137</v>
      </c>
      <c r="I387" s="14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si="25"/>
        <v>43553.208333333328</v>
      </c>
      <c r="O387" s="8">
        <f t="shared" si="26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14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5"/>
        <v>40355.208333333336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1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5"/>
        <v>41072.208333333336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1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5"/>
        <v>40912.25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1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5"/>
        <v>40479.208333333336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1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5"/>
        <v>41530.208333333336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1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5"/>
        <v>41653.25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1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5"/>
        <v>40549.25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1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5"/>
        <v>42933.208333333328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1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5"/>
        <v>41484.208333333336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1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5"/>
        <v>40885.25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1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5"/>
        <v>43378.208333333328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1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5"/>
        <v>41417.208333333336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1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5"/>
        <v>43228.208333333328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1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5"/>
        <v>40576.25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1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5"/>
        <v>41502.208333333336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1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5"/>
        <v>43765.208333333328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1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5"/>
        <v>40914.25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1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5"/>
        <v>40310.208333333336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1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5"/>
        <v>43053.25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1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5"/>
        <v>43255.208333333328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1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5"/>
        <v>41304.25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1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5"/>
        <v>43751.208333333328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1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5"/>
        <v>42541.208333333328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1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5"/>
        <v>42843.208333333328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1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5"/>
        <v>42122.208333333328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1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5"/>
        <v>42884.208333333328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1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5"/>
        <v>41642.25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1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5"/>
        <v>43431.25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1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5"/>
        <v>40288.208333333336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1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5"/>
        <v>40921.25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1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5"/>
        <v>40560.25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1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5"/>
        <v>43407.208333333328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1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5"/>
        <v>41035.208333333336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1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5"/>
        <v>40899.25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1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5"/>
        <v>42911.208333333328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1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5"/>
        <v>42915.208333333328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1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5"/>
        <v>40285.208333333336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1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5"/>
        <v>40808.208333333336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1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5"/>
        <v>43208.208333333328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1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5"/>
        <v>42213.208333333328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1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5"/>
        <v>41332.25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1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5"/>
        <v>41895.208333333336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1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5"/>
        <v>40585.25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1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5"/>
        <v>41680.25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1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5"/>
        <v>43737.208333333328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1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5"/>
        <v>43273.208333333328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1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5"/>
        <v>41761.208333333336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1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5"/>
        <v>41603.25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1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5"/>
        <v>42705.25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1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5"/>
        <v>41988.25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1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5"/>
        <v>43575.208333333328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1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5"/>
        <v>42260.208333333328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1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5"/>
        <v>41337.25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1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5"/>
        <v>42680.208333333328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1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5"/>
        <v>42916.208333333328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1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5"/>
        <v>41025.208333333336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1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5"/>
        <v>42980.208333333328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1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5"/>
        <v>40451.208333333336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1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5"/>
        <v>40748.208333333336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1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5"/>
        <v>40515.25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1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5"/>
        <v>41261.25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1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5"/>
        <v>43088.25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E450/D450</f>
        <v>0.50482758620689661</v>
      </c>
      <c r="G450" t="s">
        <v>14</v>
      </c>
      <c r="H450">
        <v>605</v>
      </c>
      <c r="I450" s="1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ref="N450:N513" si="29">(((L450/60)/60)/24)+DATE(1970,1,1)</f>
        <v>41378.208333333336</v>
      </c>
      <c r="O450" s="8">
        <f t="shared" ref="O450:O513" si="30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9.67</v>
      </c>
      <c r="G451" t="s">
        <v>20</v>
      </c>
      <c r="H451">
        <v>86</v>
      </c>
      <c r="I451" s="14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si="29"/>
        <v>43530.25</v>
      </c>
      <c r="O451" s="8">
        <f t="shared" si="3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14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9"/>
        <v>43394.208333333328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1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9"/>
        <v>42935.208333333328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1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9"/>
        <v>40365.208333333336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1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9"/>
        <v>42705.25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1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9"/>
        <v>41568.208333333336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1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9"/>
        <v>40809.208333333336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1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9"/>
        <v>43141.25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1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9"/>
        <v>42657.208333333328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1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9"/>
        <v>40265.208333333336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1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9"/>
        <v>42001.25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1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9"/>
        <v>40399.208333333336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1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9"/>
        <v>41757.208333333336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1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9"/>
        <v>41304.25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1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9"/>
        <v>41639.25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1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9"/>
        <v>43142.25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1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9"/>
        <v>43127.25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1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9"/>
        <v>41409.208333333336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1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9"/>
        <v>42331.25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1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9"/>
        <v>43569.208333333328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1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9"/>
        <v>42142.208333333328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1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9"/>
        <v>42716.25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1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9"/>
        <v>41031.208333333336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1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9"/>
        <v>43535.208333333328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1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9"/>
        <v>43277.208333333328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1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9"/>
        <v>41989.25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1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9"/>
        <v>41450.208333333336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1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9"/>
        <v>43322.208333333328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1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9"/>
        <v>40720.208333333336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1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9"/>
        <v>42072.208333333328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1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9"/>
        <v>42945.208333333328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1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9"/>
        <v>40248.25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1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9"/>
        <v>41913.208333333336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1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9"/>
        <v>40963.25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1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9"/>
        <v>43811.25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1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9"/>
        <v>41855.208333333336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1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9"/>
        <v>43626.208333333328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1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9"/>
        <v>43168.25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1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9"/>
        <v>42845.208333333328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1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9"/>
        <v>42403.25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1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9"/>
        <v>40406.208333333336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1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9"/>
        <v>43786.25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1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9"/>
        <v>41456.208333333336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1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9"/>
        <v>40336.208333333336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1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9"/>
        <v>43645.208333333328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1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9"/>
        <v>40990.208333333336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1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9"/>
        <v>41800.208333333336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1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9"/>
        <v>42876.208333333328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1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9"/>
        <v>42724.25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1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9"/>
        <v>42005.25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1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9"/>
        <v>42444.208333333328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14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9"/>
        <v>41395.208333333336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1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9"/>
        <v>41345.208333333336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1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9"/>
        <v>41117.208333333336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1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9"/>
        <v>42186.208333333328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1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9"/>
        <v>42142.208333333328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1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9"/>
        <v>41341.25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1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9"/>
        <v>43062.25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1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9"/>
        <v>41373.208333333336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1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9"/>
        <v>43310.208333333328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1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9"/>
        <v>41034.208333333336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1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9"/>
        <v>43251.208333333328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1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9"/>
        <v>43671.208333333328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E514/D514</f>
        <v>1.3931868131868133</v>
      </c>
      <c r="G514" t="s">
        <v>20</v>
      </c>
      <c r="H514">
        <v>239</v>
      </c>
      <c r="I514" s="1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ref="N514:N577" si="33">(((L514/60)/60)/24)+DATE(1970,1,1)</f>
        <v>41825.208333333336</v>
      </c>
      <c r="O514" s="8">
        <f t="shared" ref="O514:O577" si="34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0.39277108433734942</v>
      </c>
      <c r="G515" t="s">
        <v>74</v>
      </c>
      <c r="H515">
        <v>35</v>
      </c>
      <c r="I515" s="14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si="33"/>
        <v>40430.208333333336</v>
      </c>
      <c r="O515" s="8">
        <f t="shared" si="34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14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3"/>
        <v>41614.25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1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3"/>
        <v>40900.25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1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3"/>
        <v>40396.208333333336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1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3"/>
        <v>42860.208333333328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1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3"/>
        <v>43154.25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1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3"/>
        <v>42012.25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1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3"/>
        <v>43574.208333333328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1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3"/>
        <v>42605.208333333328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1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3"/>
        <v>41093.208333333336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1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3"/>
        <v>40241.25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1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3"/>
        <v>40294.208333333336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1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3"/>
        <v>40505.25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1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3"/>
        <v>42364.25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1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3"/>
        <v>42405.25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1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3"/>
        <v>41601.25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1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3"/>
        <v>41769.208333333336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1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3"/>
        <v>40421.208333333336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1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3"/>
        <v>41589.25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1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3"/>
        <v>43125.25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1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3"/>
        <v>41479.208333333336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1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3"/>
        <v>43329.208333333328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1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3"/>
        <v>43259.208333333328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1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3"/>
        <v>40414.208333333336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1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3"/>
        <v>43342.208333333328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1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3"/>
        <v>41539.208333333336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1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3"/>
        <v>43647.208333333328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1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3"/>
        <v>43225.208333333328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1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3"/>
        <v>42165.208333333328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1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3"/>
        <v>42391.25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1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3"/>
        <v>41528.208333333336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1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3"/>
        <v>42377.25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1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3"/>
        <v>43824.25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1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3"/>
        <v>43360.208333333328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1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3"/>
        <v>42029.25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1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3"/>
        <v>42461.208333333328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1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3"/>
        <v>41422.208333333336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1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3"/>
        <v>40968.25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1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3"/>
        <v>41993.25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1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3"/>
        <v>42700.25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1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3"/>
        <v>40545.25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1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3"/>
        <v>42723.25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1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3"/>
        <v>41731.208333333336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1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3"/>
        <v>40792.208333333336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1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3"/>
        <v>42279.208333333328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1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3"/>
        <v>42424.25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1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3"/>
        <v>42584.208333333328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1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3"/>
        <v>40865.25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1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3"/>
        <v>40833.208333333336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1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3"/>
        <v>43536.208333333328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1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3"/>
        <v>43417.25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1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3"/>
        <v>42078.208333333328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1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3"/>
        <v>40862.25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1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3"/>
        <v>42424.25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1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3"/>
        <v>41830.208333333336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1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3"/>
        <v>40374.208333333336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1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3"/>
        <v>40554.25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1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3"/>
        <v>41993.25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1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3"/>
        <v>42174.208333333328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1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3"/>
        <v>42275.208333333328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1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3"/>
        <v>41761.208333333336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1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3"/>
        <v>43806.25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1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3"/>
        <v>41779.208333333336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E578/D578</f>
        <v>0.6492783505154639</v>
      </c>
      <c r="G578" t="s">
        <v>14</v>
      </c>
      <c r="H578">
        <v>64</v>
      </c>
      <c r="I578" s="1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ref="N578:N641" si="37">(((L578/60)/60)/24)+DATE(1970,1,1)</f>
        <v>43040.208333333328</v>
      </c>
      <c r="O578" s="8">
        <f t="shared" ref="O578:O641" si="38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0.18853658536585366</v>
      </c>
      <c r="G579" t="s">
        <v>74</v>
      </c>
      <c r="H579">
        <v>37</v>
      </c>
      <c r="I579" s="14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si="37"/>
        <v>40613.25</v>
      </c>
      <c r="O579" s="8">
        <f t="shared" si="38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14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7"/>
        <v>40878.25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1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7"/>
        <v>40762.208333333336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1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7"/>
        <v>41696.25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1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7"/>
        <v>40662.208333333336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1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7"/>
        <v>42165.208333333328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1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7"/>
        <v>40959.25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1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7"/>
        <v>41024.208333333336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1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7"/>
        <v>40255.208333333336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1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7"/>
        <v>40499.25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1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7"/>
        <v>43484.25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1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7"/>
        <v>40262.208333333336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1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7"/>
        <v>42190.208333333328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1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7"/>
        <v>41994.25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1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7"/>
        <v>40373.208333333336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1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7"/>
        <v>41789.208333333336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1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7"/>
        <v>41724.208333333336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1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7"/>
        <v>42548.208333333328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1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7"/>
        <v>40253.208333333336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1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7"/>
        <v>42434.25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1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7"/>
        <v>43786.25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1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7"/>
        <v>40344.208333333336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1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7"/>
        <v>42047.25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1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7"/>
        <v>41485.208333333336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1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7"/>
        <v>41789.208333333336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1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7"/>
        <v>42160.208333333328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1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7"/>
        <v>43573.208333333328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1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7"/>
        <v>40565.25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1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7"/>
        <v>42280.208333333328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1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7"/>
        <v>42436.25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1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7"/>
        <v>41721.208333333336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1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7"/>
        <v>43530.25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1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7"/>
        <v>43481.25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1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7"/>
        <v>41259.25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1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7"/>
        <v>41480.208333333336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1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7"/>
        <v>40474.208333333336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1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7"/>
        <v>42973.208333333328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1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7"/>
        <v>42746.25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1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7"/>
        <v>42489.208333333328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1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7"/>
        <v>41537.208333333336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1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7"/>
        <v>41794.208333333336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1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7"/>
        <v>41396.208333333336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1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7"/>
        <v>40669.208333333336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1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7"/>
        <v>42559.208333333328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1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7"/>
        <v>42626.208333333328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1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7"/>
        <v>43205.208333333328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1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7"/>
        <v>42201.208333333328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1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7"/>
        <v>42029.25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1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7"/>
        <v>43857.25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1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7"/>
        <v>40449.208333333336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1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7"/>
        <v>40345.208333333336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1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7"/>
        <v>40455.208333333336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1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7"/>
        <v>42557.208333333328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1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7"/>
        <v>43586.208333333328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1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7"/>
        <v>43550.208333333328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1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7"/>
        <v>41945.208333333336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1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7"/>
        <v>42315.25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1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7"/>
        <v>42819.208333333328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1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7"/>
        <v>41314.25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1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7"/>
        <v>40926.25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1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7"/>
        <v>42688.25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1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7"/>
        <v>40386.208333333336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1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7"/>
        <v>43309.208333333328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E642/D642</f>
        <v>0.16501669449081802</v>
      </c>
      <c r="G642" t="s">
        <v>14</v>
      </c>
      <c r="H642">
        <v>257</v>
      </c>
      <c r="I642" s="1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ref="N642:N705" si="41">(((L642/60)/60)/24)+DATE(1970,1,1)</f>
        <v>42387.25</v>
      </c>
      <c r="O642" s="8">
        <f t="shared" ref="O642:O705" si="42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1.1996808510638297</v>
      </c>
      <c r="G643" t="s">
        <v>20</v>
      </c>
      <c r="H643">
        <v>194</v>
      </c>
      <c r="I643" s="14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si="41"/>
        <v>42786.25</v>
      </c>
      <c r="O643" s="8">
        <f t="shared" si="4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1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1"/>
        <v>43451.25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1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1"/>
        <v>42795.25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1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1"/>
        <v>43452.25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1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1"/>
        <v>43369.208333333328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1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1"/>
        <v>41346.208333333336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1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1"/>
        <v>43199.208333333328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1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1"/>
        <v>42922.208333333328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1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1"/>
        <v>40471.208333333336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1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1"/>
        <v>41828.208333333336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1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1"/>
        <v>41692.25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1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1"/>
        <v>42587.208333333328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1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1"/>
        <v>42468.208333333328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1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1"/>
        <v>42240.208333333328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1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1"/>
        <v>42796.25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1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1"/>
        <v>43097.25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1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1"/>
        <v>43096.25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1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1"/>
        <v>42246.208333333328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1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1"/>
        <v>40570.25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1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1"/>
        <v>42237.208333333328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1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1"/>
        <v>40996.208333333336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1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1"/>
        <v>43443.25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1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1"/>
        <v>40458.208333333336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1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1"/>
        <v>40959.25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1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1"/>
        <v>40733.208333333336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1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1"/>
        <v>41516.208333333336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1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1"/>
        <v>41892.208333333336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1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1"/>
        <v>41122.208333333336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1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1"/>
        <v>42912.208333333328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1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1"/>
        <v>42425.25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1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1"/>
        <v>40390.208333333336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1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1"/>
        <v>43180.208333333328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1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1"/>
        <v>42475.208333333328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1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1"/>
        <v>40774.208333333336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1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1"/>
        <v>43719.208333333328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1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1"/>
        <v>41178.208333333336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1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1"/>
        <v>42561.208333333328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1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1"/>
        <v>43484.25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1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1"/>
        <v>43756.208333333328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1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1"/>
        <v>43813.25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1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1"/>
        <v>40898.25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1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1"/>
        <v>41619.25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1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1"/>
        <v>43359.208333333328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1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1"/>
        <v>40358.208333333336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1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1"/>
        <v>42239.208333333328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1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1"/>
        <v>43186.208333333328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1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1"/>
        <v>42806.25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1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1"/>
        <v>43475.25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1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1"/>
        <v>41576.208333333336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1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1"/>
        <v>40874.25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1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1"/>
        <v>41185.208333333336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1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1"/>
        <v>43655.208333333328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1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1"/>
        <v>43025.208333333328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1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1"/>
        <v>43066.25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1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1"/>
        <v>42322.25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1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1"/>
        <v>42114.208333333328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1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1"/>
        <v>43190.208333333328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1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1"/>
        <v>40871.25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1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1"/>
        <v>43641.208333333328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1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1"/>
        <v>40203.25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1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1"/>
        <v>40629.208333333336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1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1"/>
        <v>41477.208333333336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1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1"/>
        <v>41020.208333333336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E706/D706</f>
        <v>1.2278160919540231</v>
      </c>
      <c r="G706" t="s">
        <v>20</v>
      </c>
      <c r="H706">
        <v>116</v>
      </c>
      <c r="I706" s="1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ref="N706:N769" si="45">(((L706/60)/60)/24)+DATE(1970,1,1)</f>
        <v>42555.208333333328</v>
      </c>
      <c r="O706" s="8">
        <f t="shared" ref="O706:O769" si="46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0.99026517383618151</v>
      </c>
      <c r="G707" t="s">
        <v>14</v>
      </c>
      <c r="H707">
        <v>2025</v>
      </c>
      <c r="I707" s="14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si="45"/>
        <v>41619.25</v>
      </c>
      <c r="O707" s="8">
        <f t="shared" si="46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14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5"/>
        <v>43471.25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1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5"/>
        <v>43442.25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1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5"/>
        <v>42877.208333333328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1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5"/>
        <v>41018.208333333336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1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5"/>
        <v>43295.208333333328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1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5"/>
        <v>42393.25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1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5"/>
        <v>42559.208333333328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1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5"/>
        <v>42604.208333333328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1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5"/>
        <v>41870.208333333336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1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5"/>
        <v>40397.208333333336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1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5"/>
        <v>41465.208333333336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1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5"/>
        <v>40777.208333333336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1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5"/>
        <v>41442.208333333336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1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5"/>
        <v>41058.208333333336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1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5"/>
        <v>43152.25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1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5"/>
        <v>43194.208333333328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1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5"/>
        <v>43045.25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1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5"/>
        <v>42431.25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1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5"/>
        <v>41934.208333333336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1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5"/>
        <v>41958.25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1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5"/>
        <v>40476.208333333336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1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5"/>
        <v>43485.25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1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5"/>
        <v>42515.208333333328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1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5"/>
        <v>41309.25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1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5"/>
        <v>42147.208333333328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1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5"/>
        <v>42939.208333333328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1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5"/>
        <v>42816.208333333328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1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5"/>
        <v>41844.208333333336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1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5"/>
        <v>42763.25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1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5"/>
        <v>42459.208333333328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1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5"/>
        <v>42055.25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1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5"/>
        <v>42685.25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1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5"/>
        <v>41959.25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1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5"/>
        <v>41089.208333333336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1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5"/>
        <v>42769.25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1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5"/>
        <v>40321.208333333336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1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5"/>
        <v>40197.25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1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5"/>
        <v>42298.208333333328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1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5"/>
        <v>43322.208333333328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1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5"/>
        <v>40328.208333333336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1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5"/>
        <v>40825.208333333336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1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5"/>
        <v>40423.208333333336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1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5"/>
        <v>40238.25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1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5"/>
        <v>41920.208333333336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1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5"/>
        <v>40360.208333333336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1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5"/>
        <v>42446.208333333328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1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5"/>
        <v>40395.208333333336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1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5"/>
        <v>40321.208333333336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1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5"/>
        <v>41210.208333333336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1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5"/>
        <v>43096.25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1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5"/>
        <v>42024.25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1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5"/>
        <v>40675.208333333336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1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5"/>
        <v>41936.208333333336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1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5"/>
        <v>43136.25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1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5"/>
        <v>43678.208333333328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1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5"/>
        <v>42938.208333333328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1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5"/>
        <v>41241.25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1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5"/>
        <v>41037.208333333336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1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5"/>
        <v>40676.208333333336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1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5"/>
        <v>42840.208333333328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1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5"/>
        <v>43362.208333333328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1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5"/>
        <v>42283.208333333328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E770/D770</f>
        <v>2.31</v>
      </c>
      <c r="G770" t="s">
        <v>20</v>
      </c>
      <c r="H770">
        <v>150</v>
      </c>
      <c r="I770" s="1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ref="N770:N833" si="49">(((L770/60)/60)/24)+DATE(1970,1,1)</f>
        <v>41619.25</v>
      </c>
      <c r="O770" s="8">
        <f t="shared" ref="O770:O833" si="50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0.86867834394904464</v>
      </c>
      <c r="G771" t="s">
        <v>14</v>
      </c>
      <c r="H771">
        <v>3410</v>
      </c>
      <c r="I771" s="14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si="49"/>
        <v>41501.208333333336</v>
      </c>
      <c r="O771" s="8">
        <f t="shared" si="50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14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9"/>
        <v>41743.208333333336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1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9"/>
        <v>43491.25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1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9"/>
        <v>43505.25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1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9"/>
        <v>42838.208333333328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1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9"/>
        <v>42513.208333333328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1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9"/>
        <v>41949.25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1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9"/>
        <v>43650.208333333328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1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9"/>
        <v>40809.208333333336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1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9"/>
        <v>40768.208333333336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1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9"/>
        <v>42230.208333333328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1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9"/>
        <v>42573.208333333328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1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9"/>
        <v>40482.208333333336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1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9"/>
        <v>40603.25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1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9"/>
        <v>41625.25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1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9"/>
        <v>42435.25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1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9"/>
        <v>43582.208333333328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1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9"/>
        <v>43186.208333333328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1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9"/>
        <v>40684.208333333336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1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9"/>
        <v>41202.208333333336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1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9"/>
        <v>41786.208333333336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1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9"/>
        <v>40223.25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1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9"/>
        <v>42715.25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1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9"/>
        <v>41451.208333333336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1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9"/>
        <v>41450.208333333336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1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9"/>
        <v>43091.25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1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9"/>
        <v>42675.208333333328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1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9"/>
        <v>41859.208333333336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1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9"/>
        <v>43464.25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1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9"/>
        <v>41060.208333333336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1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9"/>
        <v>42399.25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1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9"/>
        <v>42167.208333333328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1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9"/>
        <v>43830.25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1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9"/>
        <v>43650.208333333328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1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9"/>
        <v>43492.25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1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9"/>
        <v>43102.25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1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9"/>
        <v>41958.25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1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9"/>
        <v>40973.25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1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9"/>
        <v>43753.208333333328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1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9"/>
        <v>42507.208333333328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1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9"/>
        <v>41135.208333333336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1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9"/>
        <v>43067.25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1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9"/>
        <v>42378.25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9"/>
        <v>43206.208333333328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1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9"/>
        <v>41148.208333333336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1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9"/>
        <v>42517.208333333328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1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9"/>
        <v>43068.25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1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9"/>
        <v>41680.25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1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9"/>
        <v>43589.208333333328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1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9"/>
        <v>43486.25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1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9"/>
        <v>41237.25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1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9"/>
        <v>43310.208333333328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1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9"/>
        <v>42794.25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1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9"/>
        <v>41698.25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1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9"/>
        <v>41892.208333333336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1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9"/>
        <v>40348.208333333336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1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9"/>
        <v>42941.208333333328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1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9"/>
        <v>40525.25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1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9"/>
        <v>40666.208333333336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1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9"/>
        <v>43340.208333333328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1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9"/>
        <v>42164.208333333328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1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9"/>
        <v>43103.25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1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9"/>
        <v>40994.208333333336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E834/D834</f>
        <v>3.1517592592592591</v>
      </c>
      <c r="G834" t="s">
        <v>20</v>
      </c>
      <c r="H834">
        <v>1297</v>
      </c>
      <c r="I834" s="1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ref="N834:N897" si="53">(((L834/60)/60)/24)+DATE(1970,1,1)</f>
        <v>42299.208333333328</v>
      </c>
      <c r="O834" s="8">
        <f t="shared" ref="O834:O897" si="54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1.5769117647058823</v>
      </c>
      <c r="G835" t="s">
        <v>20</v>
      </c>
      <c r="H835">
        <v>165</v>
      </c>
      <c r="I835" s="14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si="53"/>
        <v>40588.25</v>
      </c>
      <c r="O835" s="8">
        <f t="shared" si="54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14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3"/>
        <v>41448.208333333336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1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3"/>
        <v>42063.25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1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3"/>
        <v>40214.25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1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3"/>
        <v>40629.208333333336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1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3"/>
        <v>43370.208333333328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1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3"/>
        <v>41715.208333333336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1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3"/>
        <v>41836.208333333336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1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3"/>
        <v>42419.25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1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3"/>
        <v>43266.208333333328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1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3"/>
        <v>43338.208333333328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1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3"/>
        <v>40930.25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1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3"/>
        <v>43235.208333333328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1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3"/>
        <v>43302.208333333328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1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3"/>
        <v>43107.25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1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3"/>
        <v>40341.208333333336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1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3"/>
        <v>40948.25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1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3"/>
        <v>40866.25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1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3"/>
        <v>41031.208333333336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1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3"/>
        <v>40740.208333333336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1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3"/>
        <v>40714.208333333336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1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3"/>
        <v>43787.25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1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3"/>
        <v>40712.208333333336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1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3"/>
        <v>41023.208333333336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1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3"/>
        <v>40944.25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1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3"/>
        <v>43211.208333333328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1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3"/>
        <v>41334.25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1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3"/>
        <v>43515.25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1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3"/>
        <v>40258.208333333336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1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3"/>
        <v>40756.208333333336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1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3"/>
        <v>42172.208333333328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1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3"/>
        <v>42601.208333333328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1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3"/>
        <v>41897.208333333336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1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3"/>
        <v>40671.208333333336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1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3"/>
        <v>43382.208333333328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1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3"/>
        <v>41559.208333333336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1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3"/>
        <v>40350.208333333336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1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3"/>
        <v>42240.208333333328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1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3"/>
        <v>43040.208333333328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1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3"/>
        <v>43346.208333333328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1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3"/>
        <v>41647.25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1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3"/>
        <v>40291.208333333336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1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3"/>
        <v>40556.25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1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3"/>
        <v>43624.208333333328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1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3"/>
        <v>42577.208333333328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1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3"/>
        <v>43845.25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1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3"/>
        <v>42788.25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1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3"/>
        <v>43667.208333333328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1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3"/>
        <v>42194.208333333328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1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3"/>
        <v>42025.25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1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3"/>
        <v>40323.208333333336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1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3"/>
        <v>41763.208333333336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1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3"/>
        <v>40335.208333333336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1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3"/>
        <v>40416.208333333336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1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3"/>
        <v>42202.208333333328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1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3"/>
        <v>42836.208333333328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1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3"/>
        <v>41710.208333333336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1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3"/>
        <v>43640.208333333328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1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3"/>
        <v>40880.25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1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3"/>
        <v>40319.208333333336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1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3"/>
        <v>42170.208333333328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1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3"/>
        <v>41466.208333333336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1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3"/>
        <v>43134.25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E898/D898</f>
        <v>7.7443434343434348</v>
      </c>
      <c r="G898" t="s">
        <v>20</v>
      </c>
      <c r="H898">
        <v>1460</v>
      </c>
      <c r="I898" s="1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ref="N898:N961" si="57">(((L898/60)/60)/24)+DATE(1970,1,1)</f>
        <v>40738.208333333336</v>
      </c>
      <c r="O898" s="8">
        <f t="shared" ref="O898:O961" si="58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0.27693181818181817</v>
      </c>
      <c r="G899" t="s">
        <v>14</v>
      </c>
      <c r="H899">
        <v>27</v>
      </c>
      <c r="I899" s="14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si="57"/>
        <v>43583.208333333328</v>
      </c>
      <c r="O899" s="8">
        <f t="shared" si="58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14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7"/>
        <v>43815.25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1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7"/>
        <v>41554.208333333336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1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7"/>
        <v>41901.208333333336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1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7"/>
        <v>43298.208333333328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1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7"/>
        <v>42399.25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1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7"/>
        <v>41034.208333333336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1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7"/>
        <v>41186.208333333336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1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7"/>
        <v>41536.208333333336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1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7"/>
        <v>42868.208333333328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1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7"/>
        <v>40660.208333333336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1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7"/>
        <v>41031.208333333336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1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7"/>
        <v>43255.208333333328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1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7"/>
        <v>42026.25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1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7"/>
        <v>43717.208333333328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1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7"/>
        <v>41157.208333333336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1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7"/>
        <v>43597.208333333328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1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7"/>
        <v>41490.208333333336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1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7"/>
        <v>42976.208333333328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1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7"/>
        <v>41991.25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1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7"/>
        <v>40722.208333333336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1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7"/>
        <v>41117.208333333336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1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7"/>
        <v>43022.208333333328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1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7"/>
        <v>43503.25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1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7"/>
        <v>40951.25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1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7"/>
        <v>43443.25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1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7"/>
        <v>40373.208333333336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1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7"/>
        <v>43769.208333333328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1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7"/>
        <v>43000.208333333328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1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7"/>
        <v>42502.208333333328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1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7"/>
        <v>41102.208333333336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1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7"/>
        <v>41637.25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1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7"/>
        <v>42858.208333333328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1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7"/>
        <v>42060.25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1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7"/>
        <v>41818.208333333336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1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7"/>
        <v>41709.208333333336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1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7"/>
        <v>41372.208333333336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1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7"/>
        <v>42422.25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1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7"/>
        <v>42209.208333333328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1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7"/>
        <v>43668.208333333328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1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7"/>
        <v>42334.25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1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7"/>
        <v>43263.208333333328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1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7"/>
        <v>40670.208333333336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1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7"/>
        <v>41244.25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1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7"/>
        <v>40552.25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1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7"/>
        <v>40568.25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1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7"/>
        <v>41906.208333333336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1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7"/>
        <v>42776.25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1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7"/>
        <v>41004.208333333336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1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7"/>
        <v>40710.208333333336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1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7"/>
        <v>41908.208333333336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1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7"/>
        <v>41985.25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1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7"/>
        <v>42112.208333333328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1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7"/>
        <v>43571.208333333328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1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7"/>
        <v>42730.25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1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7"/>
        <v>42591.208333333328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1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7"/>
        <v>42358.25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1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7"/>
        <v>41174.208333333336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1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7"/>
        <v>41238.25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1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7"/>
        <v>42360.25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1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7"/>
        <v>40955.25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1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7"/>
        <v>40350.208333333336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1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7"/>
        <v>40357.208333333336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60">E962/D962</f>
        <v>0.85054545454545449</v>
      </c>
      <c r="G962" t="s">
        <v>14</v>
      </c>
      <c r="H962">
        <v>55</v>
      </c>
      <c r="I962" s="1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ref="N962:N1001" si="61">(((L962/60)/60)/24)+DATE(1970,1,1)</f>
        <v>42408.25</v>
      </c>
      <c r="O962" s="8">
        <f t="shared" ref="O962:O1001" si="62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1.1929824561403508</v>
      </c>
      <c r="G963" t="s">
        <v>20</v>
      </c>
      <c r="H963">
        <v>155</v>
      </c>
      <c r="I963" s="14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si="61"/>
        <v>40591.25</v>
      </c>
      <c r="O963" s="8">
        <f t="shared" si="62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1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1"/>
        <v>41592.25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1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1"/>
        <v>40607.25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1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1"/>
        <v>42135.208333333328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1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1"/>
        <v>40203.25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1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1"/>
        <v>42901.208333333328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1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1"/>
        <v>41005.208333333336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1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1"/>
        <v>40544.25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1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1"/>
        <v>43821.25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1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1"/>
        <v>40672.208333333336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1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1"/>
        <v>41555.208333333336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1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1"/>
        <v>41792.208333333336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1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1"/>
        <v>40522.25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1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1"/>
        <v>41412.208333333336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1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1"/>
        <v>42337.25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1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1"/>
        <v>40571.25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1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1"/>
        <v>43138.25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1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1"/>
        <v>42686.25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1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1"/>
        <v>42078.208333333328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1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1"/>
        <v>42307.208333333328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1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1"/>
        <v>43094.25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1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1"/>
        <v>40743.208333333336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1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1"/>
        <v>43681.208333333328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1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1"/>
        <v>43716.208333333328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1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1"/>
        <v>41614.25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1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1"/>
        <v>40638.208333333336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1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1"/>
        <v>42852.208333333328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1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1"/>
        <v>42686.25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1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1"/>
        <v>43571.208333333328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1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1"/>
        <v>42432.25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1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1"/>
        <v>41907.208333333336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1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1"/>
        <v>43227.208333333328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1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1"/>
        <v>42362.25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1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1"/>
        <v>41929.208333333336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1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1"/>
        <v>43408.208333333328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1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1"/>
        <v>41276.25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1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1"/>
        <v>41659.25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1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1"/>
        <v>40220.25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1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1"/>
        <v>42550.208333333328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/>
  <conditionalFormatting sqref="G1:G1048576">
    <cfRule type="containsText" dxfId="15" priority="4" operator="containsText" text="canceled">
      <formula>NOT(ISERROR(SEARCH("canceled",G1)))</formula>
    </cfRule>
    <cfRule type="containsText" dxfId="14" priority="6" operator="containsText" text="live">
      <formula>NOT(ISERROR(SEARCH("live",G1)))</formula>
    </cfRule>
    <cfRule type="containsText" dxfId="13" priority="7" operator="containsText" text="failed">
      <formula>NOT(ISERROR(SEARCH("failed",G1)))</formula>
    </cfRule>
    <cfRule type="containsText" dxfId="12" priority="8" operator="containsText" text="successful">
      <formula>NOT(ISERROR(SEARCH("successful",G1)))</formula>
    </cfRule>
  </conditionalFormatting>
  <conditionalFormatting sqref="F1:F1048576">
    <cfRule type="colorScale" priority="1">
      <colorScale>
        <cfvo type="min"/>
        <cfvo type="percentile" val="50"/>
        <cfvo type="max"/>
        <color rgb="FFFF0000"/>
        <color rgb="FF00B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81A4-9EFA-A14E-A577-4E45516F6A06}">
  <sheetPr codeName="Sheet2"/>
  <dimension ref="A1:F14"/>
  <sheetViews>
    <sheetView workbookViewId="0">
      <selection activeCell="D38" sqref="D3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1.83203125" bestFit="1" customWidth="1"/>
    <col min="8" max="8" width="15.6640625" bestFit="1" customWidth="1"/>
    <col min="9" max="9" width="21.83203125" bestFit="1" customWidth="1"/>
    <col min="10" max="10" width="20.5" bestFit="1" customWidth="1"/>
    <col min="11" max="11" width="26.6640625" bestFit="1" customWidth="1"/>
  </cols>
  <sheetData>
    <row r="1" spans="1:6" x14ac:dyDescent="0.2">
      <c r="A1" s="6" t="s">
        <v>6</v>
      </c>
      <c r="B1" t="s">
        <v>2037</v>
      </c>
    </row>
    <row r="3" spans="1:6" x14ac:dyDescent="0.2">
      <c r="A3" s="6" t="s">
        <v>2035</v>
      </c>
      <c r="B3" s="6" t="s">
        <v>2036</v>
      </c>
    </row>
    <row r="4" spans="1:6" x14ac:dyDescent="0.2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7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2041</v>
      </c>
      <c r="E8">
        <v>4</v>
      </c>
      <c r="F8">
        <v>4</v>
      </c>
    </row>
    <row r="9" spans="1:6" x14ac:dyDescent="0.2">
      <c r="A9" s="7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16AB-FA70-FB4A-BA87-9E17A35AC0E2}">
  <sheetPr codeName="Sheet3"/>
  <dimension ref="A1:F30"/>
  <sheetViews>
    <sheetView workbookViewId="0">
      <selection activeCell="F10" sqref="F10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2037</v>
      </c>
    </row>
    <row r="2" spans="1:6" x14ac:dyDescent="0.2">
      <c r="A2" s="6" t="s">
        <v>2031</v>
      </c>
      <c r="B2" t="s">
        <v>2037</v>
      </c>
    </row>
    <row r="4" spans="1:6" x14ac:dyDescent="0.2">
      <c r="A4" s="6" t="s">
        <v>2035</v>
      </c>
      <c r="B4" s="6" t="s">
        <v>2036</v>
      </c>
    </row>
    <row r="5" spans="1:6" x14ac:dyDescent="0.2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39C4-A093-E441-8048-C411BBB9CA68}">
  <sheetPr codeName="Sheet4"/>
  <dimension ref="A1:F18"/>
  <sheetViews>
    <sheetView workbookViewId="0">
      <selection activeCell="H34" sqref="H34"/>
    </sheetView>
  </sheetViews>
  <sheetFormatPr baseColWidth="10" defaultRowHeight="16" x14ac:dyDescent="0.2"/>
  <cols>
    <col min="1" max="1" width="30.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15.6640625" bestFit="1" customWidth="1"/>
    <col min="9" max="9" width="13" bestFit="1" customWidth="1"/>
    <col min="10" max="10" width="20.5" bestFit="1" customWidth="1"/>
    <col min="11" max="11" width="17.83203125" bestFit="1" customWidth="1"/>
    <col min="12" max="12" width="20.5" bestFit="1" customWidth="1"/>
    <col min="13" max="13" width="32.6640625" bestFit="1" customWidth="1"/>
    <col min="14" max="14" width="15.6640625" bestFit="1" customWidth="1"/>
    <col min="15" max="15" width="29" bestFit="1" customWidth="1"/>
    <col min="16" max="16" width="27.83203125" bestFit="1" customWidth="1"/>
    <col min="17" max="17" width="20.5" bestFit="1" customWidth="1"/>
    <col min="18" max="18" width="33.83203125" bestFit="1" customWidth="1"/>
    <col min="19" max="19" width="32.6640625" bestFit="1" customWidth="1"/>
    <col min="20" max="880" width="15.5" bestFit="1" customWidth="1"/>
  </cols>
  <sheetData>
    <row r="1" spans="1:6" x14ac:dyDescent="0.2">
      <c r="A1" s="6" t="s">
        <v>2031</v>
      </c>
      <c r="B1" t="s">
        <v>2037</v>
      </c>
    </row>
    <row r="2" spans="1:6" x14ac:dyDescent="0.2">
      <c r="A2" s="6" t="s">
        <v>2105</v>
      </c>
      <c r="B2" t="s">
        <v>2037</v>
      </c>
    </row>
    <row r="4" spans="1:6" x14ac:dyDescent="0.2">
      <c r="A4" s="6" t="s">
        <v>2035</v>
      </c>
      <c r="B4" s="6" t="s">
        <v>2036</v>
      </c>
    </row>
    <row r="5" spans="1:6" x14ac:dyDescent="0.2">
      <c r="A5" s="6" t="s">
        <v>2092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2093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7" t="s">
        <v>2094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7" t="s">
        <v>2095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7" t="s">
        <v>2096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7" t="s">
        <v>2097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7" t="s">
        <v>2098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7" t="s">
        <v>2099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7" t="s">
        <v>2100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7" t="s">
        <v>2101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7" t="s">
        <v>2102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7" t="s">
        <v>2103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7" t="s">
        <v>2104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7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078C-7B41-5546-883C-2F9CA4BE7BF3}">
  <sheetPr codeName="Sheet5"/>
  <dimension ref="A1:H15"/>
  <sheetViews>
    <sheetView zoomScale="88" zoomScaleNormal="88" workbookViewId="0">
      <selection activeCell="K20" sqref="K20"/>
    </sheetView>
  </sheetViews>
  <sheetFormatPr baseColWidth="10" defaultRowHeight="16" x14ac:dyDescent="0.2"/>
  <cols>
    <col min="1" max="1" width="23.33203125" customWidth="1"/>
    <col min="2" max="2" width="22.83203125" customWidth="1"/>
    <col min="3" max="3" width="21.1640625" customWidth="1"/>
    <col min="4" max="4" width="20.5" customWidth="1"/>
    <col min="5" max="5" width="19.33203125" customWidth="1"/>
    <col min="6" max="6" width="22" customWidth="1"/>
    <col min="7" max="7" width="20.6640625" customWidth="1"/>
    <col min="8" max="8" width="23.33203125" customWidth="1"/>
  </cols>
  <sheetData>
    <row r="1" spans="1:8" s="9" customFormat="1" ht="19" x14ac:dyDescent="0.25">
      <c r="A1" s="9" t="s">
        <v>2073</v>
      </c>
      <c r="B1" s="9" t="s">
        <v>2091</v>
      </c>
      <c r="C1" s="9" t="s">
        <v>2074</v>
      </c>
      <c r="D1" s="9" t="s">
        <v>2106</v>
      </c>
      <c r="E1" s="9" t="s">
        <v>2075</v>
      </c>
      <c r="F1" s="9" t="s">
        <v>2076</v>
      </c>
      <c r="G1" s="9" t="s">
        <v>2077</v>
      </c>
      <c r="H1" s="9" t="s">
        <v>2078</v>
      </c>
    </row>
    <row r="2" spans="1:8" x14ac:dyDescent="0.2">
      <c r="A2" t="s">
        <v>2079</v>
      </c>
      <c r="B2">
        <f>COUNTIFS(Crowdfunding!$G:$G, "successful",Crowdfunding!$D:$D,"&lt;1000")</f>
        <v>30</v>
      </c>
      <c r="C2">
        <f>COUNTIFS(Crowdfunding!G:G, "failed",Crowdfunding!D:D,"&lt;1000")</f>
        <v>20</v>
      </c>
      <c r="D2">
        <f>COUNTIFS(Crowdfunding!$G:$G,"canceled",Crowdfunding!$D:$D,"&lt;1000")</f>
        <v>1</v>
      </c>
      <c r="E2">
        <f>+SUM(B2:D2)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t="s">
        <v>2080</v>
      </c>
      <c r="B3">
        <f>COUNTIFS(Crowdfunding!$G:$G, "successful",Crowdfunding!$D:$D,"&gt;=1000",Crowdfunding!$D:$D,"&lt;=4999")</f>
        <v>191</v>
      </c>
      <c r="C3">
        <f>COUNTIFS(Crowdfunding!G:G, "failed",Crowdfunding!D:D,"&gt;=1000",Crowdfunding!D:D,"&lt;=4999")</f>
        <v>38</v>
      </c>
      <c r="D3">
        <f>COUNTIFS(Crowdfunding!$G:$G, "canceled",Crowdfunding!$D:$D,"&gt;=1000",Crowdfunding!$D:$D,"&lt;=4999")</f>
        <v>2</v>
      </c>
      <c r="E3">
        <f t="shared" ref="E3:E13" si="0">+SUM(B3:D3)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">
      <c r="A4" t="s">
        <v>2081</v>
      </c>
      <c r="B4">
        <f>COUNTIFS(Crowdfunding!$G:$G, "successful",Crowdfunding!$D:$D,"&gt;=5000",Crowdfunding!D:D,"&lt;=9999")</f>
        <v>164</v>
      </c>
      <c r="C4">
        <f>COUNTIFS(Crowdfunding!$G:$G, "failed",Crowdfunding!$D:$D,"&gt;=5000",Crowdfunding!D:D,"&lt;=9999")</f>
        <v>126</v>
      </c>
      <c r="D4">
        <f>COUNTIFS(Crowdfunding!$G:$G, "canceled",Crowdfunding!$D:$D,"&gt;=5000",Crowdfunding!D:D,"&lt;=9999")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2082</v>
      </c>
      <c r="B5">
        <f>COUNTIFS(Crowdfunding!$G:$G, "successful",Crowdfunding!$D:$D,"&gt;=10000",Crowdfunding!D:D,"&lt;=14999")</f>
        <v>4</v>
      </c>
      <c r="C5">
        <f>COUNTIFS(Crowdfunding!$G:$G, "failed",Crowdfunding!$D:$D,"&gt;=10000",Crowdfunding!D:D,"&lt;=14999")</f>
        <v>5</v>
      </c>
      <c r="D5">
        <f>COUNTIFS(Crowdfunding!$G:$G, "canceled",Crowdfunding!$D:$D,"&gt;=10000",Crowdfunding!D:D,"&lt;=14999")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2083</v>
      </c>
      <c r="B6">
        <f>COUNTIFS(Crowdfunding!$G:$G, "successful",Crowdfunding!$D:$D,"&gt;=15000",Crowdfunding!D:D,"&lt;=19999")</f>
        <v>10</v>
      </c>
      <c r="C6">
        <f>COUNTIFS(Crowdfunding!$G:$G, "failed",Crowdfunding!$D:$D,"&gt;=15000",Crowdfunding!D:D,"&lt;=19999")</f>
        <v>0</v>
      </c>
      <c r="D6">
        <f>COUNTIFS(Crowdfunding!$G:$G, "canceled",Crowdfunding!$D:$D,"&gt;=15000",Crowdfunding!D:D,"&lt;=19999")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2084</v>
      </c>
      <c r="B7">
        <f>COUNTIFS(Crowdfunding!$G:$G, "successful",Crowdfunding!$D:$D,"&gt;=20000",Crowdfunding!D:D,"&lt;=24999")</f>
        <v>7</v>
      </c>
      <c r="C7">
        <f>COUNTIFS(Crowdfunding!$G:$G, "FAILED",Crowdfunding!$D:$D,"&gt;=20000",Crowdfunding!$D:$D,"&lt;=24999")</f>
        <v>0</v>
      </c>
      <c r="D7">
        <f>COUNTIFS(Crowdfunding!$G:$G, "canceled",Crowdfunding!$D:$D,"&gt;=20000",Crowdfunding!D:D,"&lt;=24999")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2085</v>
      </c>
      <c r="B8">
        <f>COUNTIFS(Crowdfunding!$G:$G, "successful",Crowdfunding!$D:$D,"&gt;=25000",Crowdfunding!D:D,"&lt;=29999")</f>
        <v>11</v>
      </c>
      <c r="C8">
        <f>COUNTIFS(Crowdfunding!$G:$G, "failed",Crowdfunding!$D:$D,"&gt;=25000",Crowdfunding!D:D,"&lt;=29999")</f>
        <v>3</v>
      </c>
      <c r="D8">
        <f>COUNTIFS(Crowdfunding!$G:$G, "canceled",Crowdfunding!$D:$D,"&gt;=25000",Crowdfunding!D:D,"&lt;=29999")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2086</v>
      </c>
      <c r="B9">
        <f>COUNTIFS(Crowdfunding!$G:$G, "successful",Crowdfunding!$D:$D,"&gt;=30000",Crowdfunding!D:D,"&lt;=34999")</f>
        <v>7</v>
      </c>
      <c r="C9">
        <f>COUNTIFS(Crowdfunding!$G:$G, "failed",Crowdfunding!$D:$D,"&gt;=30000",Crowdfunding!$D:$D,"&lt;=34999")</f>
        <v>0</v>
      </c>
      <c r="D9">
        <f>COUNTIFS(Crowdfunding!$G:$G, "canceled",Crowdfunding!$D:$D,"&gt;=30000",Crowdfunding!D:D,"&lt;=34999")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2087</v>
      </c>
      <c r="B10">
        <f>COUNTIFS(Crowdfunding!$G:$G, "successful",Crowdfunding!$D:$D,"&gt;=35000",Crowdfunding!$D:$D,"&lt;=39999")</f>
        <v>8</v>
      </c>
      <c r="C10">
        <f>COUNTIFS(Crowdfunding!$G:$G, "failed",Crowdfunding!$D:$D,"&gt;=35000",Crowdfunding!$D:$D,"&lt;=39999")</f>
        <v>3</v>
      </c>
      <c r="D10">
        <f>COUNTIFS(Crowdfunding!$G:$G, "canceled",Crowdfunding!$D:$D,"&gt;=35000",Crowdfunding!$D:$D,"&lt;=39999")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2088</v>
      </c>
      <c r="B11">
        <f>COUNTIFS(Crowdfunding!$G:$G, "successful",Crowdfunding!$D:$D,"&gt;=40000",Crowdfunding!$D:$D,"&lt;=44999")</f>
        <v>11</v>
      </c>
      <c r="C11">
        <f>COUNTIFS(Crowdfunding!$G:$G, "failed",Crowdfunding!$D:$D,"&gt;=40000",Crowdfunding!$D:$D,"&lt;=44999")</f>
        <v>3</v>
      </c>
      <c r="D11">
        <f>COUNTIFS(Crowdfunding!$G:$G, "canceled",Crowdfunding!$D:$D,"&gt;=40000",Crowdfunding!$D:$D,"&lt;=44999")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2089</v>
      </c>
      <c r="B12">
        <f>COUNTIFS(Crowdfunding!$G:$G, "successful",Crowdfunding!$D:$D,"&gt;=45000",Crowdfunding!$D:$D,"&lt;=49999")</f>
        <v>8</v>
      </c>
      <c r="C12">
        <f>COUNTIFS(Crowdfunding!$G:$G, "failed",Crowdfunding!$D:$D,"&gt;=45000",Crowdfunding!$D:$D,"&lt;=49999")</f>
        <v>3</v>
      </c>
      <c r="D12">
        <f>COUNTIFS(Crowdfunding!$G:$G, "canceled",Crowdfunding!$D:$D,"&gt;=45000",Crowdfunding!$D:$D,"&lt;=49999")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2090</v>
      </c>
      <c r="B13">
        <f>COUNTIFS(Crowdfunding!$G:$G, "successful",Crowdfunding!$D:$D,"&gt;=50000")</f>
        <v>114</v>
      </c>
      <c r="C13">
        <f>COUNTIFS(Crowdfunding!$G:$G, "failed",Crowdfunding!$D:$D,"&gt;=50000")</f>
        <v>163</v>
      </c>
      <c r="D13">
        <f>COUNTIFS(Crowdfunding!$G:$G, "canceled",Crowdfunding!$D:$D,"&gt;=50000")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  <row r="15" spans="1:8" x14ac:dyDescent="0.2">
      <c r="B15">
        <f>SUM(B2:B13)</f>
        <v>565</v>
      </c>
      <c r="C15">
        <f>SUM(C2:C13)</f>
        <v>364</v>
      </c>
      <c r="D15">
        <f>SUM(D2:D13)</f>
        <v>57</v>
      </c>
      <c r="E15">
        <f>SUM(E2:E13)</f>
        <v>986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7E4D-9EC6-714C-9086-55F2F9A11060}">
  <sheetPr codeName="Sheet6"/>
  <dimension ref="A1:K566"/>
  <sheetViews>
    <sheetView workbookViewId="0">
      <selection activeCell="B1" sqref="B1:B1048576"/>
    </sheetView>
  </sheetViews>
  <sheetFormatPr baseColWidth="10" defaultRowHeight="16" x14ac:dyDescent="0.2"/>
  <cols>
    <col min="1" max="1" width="14.33203125" customWidth="1"/>
    <col min="2" max="2" width="19" customWidth="1"/>
    <col min="4" max="4" width="15" customWidth="1"/>
    <col min="5" max="5" width="18.83203125" customWidth="1"/>
    <col min="8" max="8" width="18.5" customWidth="1"/>
    <col min="9" max="9" width="20.6640625" customWidth="1"/>
    <col min="10" max="10" width="17.83203125" customWidth="1"/>
    <col min="11" max="11" width="18.6640625" customWidth="1"/>
  </cols>
  <sheetData>
    <row r="1" spans="1:11" s="10" customFormat="1" ht="21" x14ac:dyDescent="0.25">
      <c r="A1" s="1" t="s">
        <v>4</v>
      </c>
      <c r="B1" s="1" t="s">
        <v>5</v>
      </c>
      <c r="D1" s="1" t="s">
        <v>4</v>
      </c>
      <c r="E1" s="1" t="s">
        <v>5</v>
      </c>
      <c r="H1" s="10" t="s">
        <v>4</v>
      </c>
      <c r="I1" s="11" t="s">
        <v>20</v>
      </c>
      <c r="J1" s="10" t="s">
        <v>4</v>
      </c>
      <c r="K1" s="12" t="s">
        <v>2112</v>
      </c>
    </row>
    <row r="2" spans="1:11" x14ac:dyDescent="0.2">
      <c r="A2" t="s">
        <v>20</v>
      </c>
      <c r="B2">
        <v>158</v>
      </c>
      <c r="D2" t="s">
        <v>14</v>
      </c>
      <c r="E2">
        <v>0</v>
      </c>
      <c r="H2" t="s">
        <v>2107</v>
      </c>
      <c r="I2">
        <f>AVERAGE(B:B)</f>
        <v>851.14690265486729</v>
      </c>
      <c r="J2" t="s">
        <v>2107</v>
      </c>
      <c r="K2">
        <f>AVERAGE(E:E)</f>
        <v>585.61538461538464</v>
      </c>
    </row>
    <row r="3" spans="1:11" x14ac:dyDescent="0.2">
      <c r="A3" t="s">
        <v>20</v>
      </c>
      <c r="B3">
        <v>1425</v>
      </c>
      <c r="D3" t="s">
        <v>14</v>
      </c>
      <c r="E3">
        <v>24</v>
      </c>
      <c r="H3" t="s">
        <v>2108</v>
      </c>
      <c r="I3">
        <f>MEDIAN(B:B)</f>
        <v>201</v>
      </c>
      <c r="J3" t="s">
        <v>2108</v>
      </c>
      <c r="K3">
        <f>MEDIAN(E:E)</f>
        <v>114.5</v>
      </c>
    </row>
    <row r="4" spans="1:11" x14ac:dyDescent="0.2">
      <c r="A4" t="s">
        <v>20</v>
      </c>
      <c r="B4">
        <v>174</v>
      </c>
      <c r="D4" t="s">
        <v>14</v>
      </c>
      <c r="E4">
        <v>53</v>
      </c>
      <c r="H4" t="s">
        <v>2109</v>
      </c>
      <c r="I4">
        <f>MODE(B:B)</f>
        <v>85</v>
      </c>
      <c r="J4" t="s">
        <v>2109</v>
      </c>
      <c r="K4">
        <f>MODE(E:E)</f>
        <v>1</v>
      </c>
    </row>
    <row r="5" spans="1:11" x14ac:dyDescent="0.2">
      <c r="A5" t="s">
        <v>20</v>
      </c>
      <c r="B5">
        <v>227</v>
      </c>
      <c r="D5" t="s">
        <v>14</v>
      </c>
      <c r="E5">
        <v>18</v>
      </c>
      <c r="H5" t="s">
        <v>2110</v>
      </c>
      <c r="I5">
        <f>+MIN(B:B)</f>
        <v>16</v>
      </c>
      <c r="J5" t="s">
        <v>2110</v>
      </c>
      <c r="K5">
        <f>MIN(E:E)</f>
        <v>0</v>
      </c>
    </row>
    <row r="6" spans="1:11" x14ac:dyDescent="0.2">
      <c r="A6" t="s">
        <v>20</v>
      </c>
      <c r="B6">
        <v>220</v>
      </c>
      <c r="D6" t="s">
        <v>14</v>
      </c>
      <c r="E6">
        <v>44</v>
      </c>
      <c r="H6" t="s">
        <v>2111</v>
      </c>
      <c r="I6">
        <f>MAX(B:B)</f>
        <v>7295</v>
      </c>
      <c r="J6" t="s">
        <v>2111</v>
      </c>
      <c r="K6">
        <f>MAX(E:E)</f>
        <v>6080</v>
      </c>
    </row>
    <row r="7" spans="1:11" x14ac:dyDescent="0.2">
      <c r="A7" t="s">
        <v>20</v>
      </c>
      <c r="B7">
        <v>98</v>
      </c>
      <c r="D7" t="s">
        <v>14</v>
      </c>
      <c r="E7">
        <v>27</v>
      </c>
    </row>
    <row r="8" spans="1:11" x14ac:dyDescent="0.2">
      <c r="A8" t="s">
        <v>20</v>
      </c>
      <c r="B8">
        <v>100</v>
      </c>
      <c r="D8" t="s">
        <v>14</v>
      </c>
      <c r="E8">
        <v>55</v>
      </c>
      <c r="H8" t="s">
        <v>2113</v>
      </c>
      <c r="I8">
        <f>_xlfn.VAR.P(B:B)</f>
        <v>1603373.7324019109</v>
      </c>
      <c r="J8" t="s">
        <v>2114</v>
      </c>
      <c r="K8">
        <f>_xlfn.VAR.P(E:E)</f>
        <v>921574.68174133555</v>
      </c>
    </row>
    <row r="9" spans="1:11" x14ac:dyDescent="0.2">
      <c r="A9" t="s">
        <v>20</v>
      </c>
      <c r="B9">
        <v>1249</v>
      </c>
      <c r="D9" t="s">
        <v>14</v>
      </c>
      <c r="E9">
        <v>200</v>
      </c>
      <c r="H9" t="s">
        <v>2115</v>
      </c>
      <c r="I9">
        <f>_xlfn.STDEV.P(B:B)</f>
        <v>1266.2439466397898</v>
      </c>
      <c r="J9" t="s">
        <v>2115</v>
      </c>
      <c r="K9">
        <f>_xlfn.STDEV.P(E:E)</f>
        <v>959.98681331637863</v>
      </c>
    </row>
    <row r="10" spans="1:11" x14ac:dyDescent="0.2">
      <c r="A10" t="s">
        <v>20</v>
      </c>
      <c r="B10">
        <v>1396</v>
      </c>
      <c r="D10" t="s">
        <v>14</v>
      </c>
      <c r="E10">
        <v>452</v>
      </c>
    </row>
    <row r="11" spans="1:11" x14ac:dyDescent="0.2">
      <c r="A11" t="s">
        <v>20</v>
      </c>
      <c r="B11">
        <v>890</v>
      </c>
      <c r="D11" t="s">
        <v>14</v>
      </c>
      <c r="E11">
        <v>674</v>
      </c>
    </row>
    <row r="12" spans="1:11" x14ac:dyDescent="0.2">
      <c r="A12" t="s">
        <v>20</v>
      </c>
      <c r="B12">
        <v>142</v>
      </c>
      <c r="D12" t="s">
        <v>14</v>
      </c>
      <c r="E12">
        <v>558</v>
      </c>
    </row>
    <row r="13" spans="1:11" x14ac:dyDescent="0.2">
      <c r="A13" t="s">
        <v>20</v>
      </c>
      <c r="B13">
        <v>2673</v>
      </c>
      <c r="D13" t="s">
        <v>14</v>
      </c>
      <c r="E13">
        <v>15</v>
      </c>
    </row>
    <row r="14" spans="1:11" x14ac:dyDescent="0.2">
      <c r="A14" t="s">
        <v>20</v>
      </c>
      <c r="B14">
        <v>163</v>
      </c>
      <c r="D14" t="s">
        <v>14</v>
      </c>
      <c r="E14">
        <v>2307</v>
      </c>
    </row>
    <row r="15" spans="1:11" x14ac:dyDescent="0.2">
      <c r="A15" t="s">
        <v>20</v>
      </c>
      <c r="B15">
        <v>2220</v>
      </c>
      <c r="D15" t="s">
        <v>14</v>
      </c>
      <c r="E15">
        <v>88</v>
      </c>
    </row>
    <row r="16" spans="1:11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ontainsText" dxfId="11" priority="9" operator="containsText" text="canceled">
      <formula>NOT(ISERROR(SEARCH("canceled",A1)))</formula>
    </cfRule>
    <cfRule type="containsText" dxfId="10" priority="10" operator="containsText" text="live">
      <formula>NOT(ISERROR(SEARCH("live",A1)))</formula>
    </cfRule>
    <cfRule type="containsText" dxfId="9" priority="11" operator="containsText" text="failed">
      <formula>NOT(ISERROR(SEARCH("failed",A1)))</formula>
    </cfRule>
    <cfRule type="containsText" dxfId="8" priority="12" operator="containsText" text="successful">
      <formula>NOT(ISERROR(SEARCH("successful",A1)))</formula>
    </cfRule>
  </conditionalFormatting>
  <conditionalFormatting sqref="D1:D1047940">
    <cfRule type="containsText" dxfId="7" priority="5" operator="containsText" text="canceled">
      <formula>NOT(ISERROR(SEARCH("canceled",D1)))</formula>
    </cfRule>
    <cfRule type="containsText" dxfId="6" priority="6" operator="containsText" text="live">
      <formula>NOT(ISERROR(SEARCH("live",D1)))</formula>
    </cfRule>
    <cfRule type="containsText" dxfId="5" priority="7" operator="containsText" text="failed">
      <formula>NOT(ISERROR(SEARCH("failed",D1)))</formula>
    </cfRule>
    <cfRule type="containsText" dxfId="4" priority="8" operator="containsText" text="successful">
      <formula>NOT(ISERROR(SEARCH("successful",D1)))</formula>
    </cfRule>
  </conditionalFormatting>
  <conditionalFormatting sqref="K1">
    <cfRule type="containsText" dxfId="3" priority="1" operator="containsText" text="canceled">
      <formula>NOT(ISERROR(SEARCH("canceled",K1)))</formula>
    </cfRule>
    <cfRule type="containsText" dxfId="2" priority="2" operator="containsText" text="live">
      <formula>NOT(ISERROR(SEARCH("live",K1)))</formula>
    </cfRule>
    <cfRule type="containsText" dxfId="1" priority="3" operator="containsText" text="failed">
      <formula>NOT(ISERROR(SEARCH("failed",K1)))</formula>
    </cfRule>
    <cfRule type="containsText" dxfId="0" priority="4" operator="containsText" text="successful">
      <formula>NOT(ISERROR(SEARCH("successful",K1)))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stacked column pivot 1</vt:lpstr>
      <vt:lpstr>stacked column pivot 2</vt:lpstr>
      <vt:lpstr>line graph</vt:lpstr>
      <vt:lpstr>outcome based goal</vt:lpstr>
      <vt:lpstr>successful and 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SELVARAJ Uma [Aveley Secondary College]</cp:lastModifiedBy>
  <dcterms:created xsi:type="dcterms:W3CDTF">2021-09-29T18:52:28Z</dcterms:created>
  <dcterms:modified xsi:type="dcterms:W3CDTF">2024-03-19T13:49:43Z</dcterms:modified>
</cp:coreProperties>
</file>