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8_{95EBA9A0-ABD9-4ED8-87B5-EE42A135338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car_inventory" sheetId="1" r:id="rId2"/>
  </sheets>
  <calcPr calcId="0" concurrentCalc="0"/>
  <pivotCaches>
    <pivotCache cacheId="5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6" i="1"/>
  <c r="I3" i="1"/>
  <c r="I4" i="1"/>
  <c r="I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7" i="1"/>
  <c r="F15" i="1"/>
  <c r="F38" i="1"/>
  <c r="F3" i="1"/>
  <c r="F4" i="1"/>
  <c r="F5" i="1"/>
  <c r="F6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D7" i="1"/>
  <c r="E7" i="1"/>
  <c r="E8" i="1"/>
  <c r="E9" i="1"/>
  <c r="E10" i="1"/>
  <c r="E11" i="1"/>
  <c r="E12" i="1"/>
  <c r="E13" i="1"/>
  <c r="E14" i="1"/>
  <c r="D1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8" i="1"/>
  <c r="E38" i="1"/>
  <c r="E39" i="1"/>
  <c r="E40" i="1"/>
  <c r="D4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2" i="1"/>
  <c r="C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<sst xmlns="http://schemas.openxmlformats.org/spreadsheetml/2006/main" count="224" uniqueCount="125">
  <si>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</si>
  <si>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</si>
  <si>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</si>
  <si>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</si>
  <si>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</si>
  <si>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</si>
  <si>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</si>
  <si>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</si>
  <si>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</si>
  <si>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</si>
  <si>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</si>
  <si>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</si>
  <si>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</si>
  <si>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</si>
  <si>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</si>
  <si>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</si>
  <si>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</si>
  <si>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</si>
  <si>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</si>
  <si>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</si>
  <si>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</si>
  <si>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</si>
  <si>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</si>
  <si>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</si>
  <si>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</si>
  <si>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</si>
  <si>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</si>
  <si>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</si>
  <si>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</si>
  <si>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</si>
  <si>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</si>
  <si>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</si>
  <si>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</si>
  <si>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</si>
  <si>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</si>
  <si>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</si>
  <si>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</si>
  <si>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</si>
  <si>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</si>
  <si>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</si>
  <si>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</si>
  <si>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</si>
  <si>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</si>
  <si>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</si>
  <si>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</si>
  <si>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</si>
  <si>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</si>
  <si>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</si>
  <si>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</si>
  <si>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</si>
  <si>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</si>
  <si>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</si>
  <si>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</si>
  <si>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</si>
  <si>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</si>
  <si>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</si>
  <si>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</si>
  <si>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</si>
  <si>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</si>
  <si>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</si>
  <si>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</si>
  <si>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</si>
  <si>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</si>
  <si>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</si>
  <si>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</si>
  <si>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</si>
  <si>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</si>
  <si>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</si>
  <si>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</si>
  <si>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</si>
  <si>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</si>
  <si>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</si>
  <si>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</si>
  <si>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</si>
  <si>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</si>
  <si>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</si>
  <si>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</si>
  <si>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</si>
  <si>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</si>
  <si>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</si>
  <si>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</si>
  <si>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</si>
  <si>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</si>
  <si>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</si>
  <si>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</t>
  </si>
  <si>
    <t>Chrysler</t>
  </si>
  <si>
    <t>FD</t>
  </si>
  <si>
    <t>Ford</t>
  </si>
  <si>
    <t>GM</t>
  </si>
  <si>
    <t>HO</t>
  </si>
  <si>
    <t>HY</t>
  </si>
  <si>
    <t>TY</t>
  </si>
  <si>
    <t>Toyota</t>
  </si>
  <si>
    <t>Hundai</t>
  </si>
  <si>
    <t>Honda</t>
  </si>
  <si>
    <t>General Motors</t>
  </si>
  <si>
    <t>CAM</t>
  </si>
  <si>
    <t>PTC</t>
  </si>
  <si>
    <t>CAR</t>
  </si>
  <si>
    <t>ELA</t>
  </si>
  <si>
    <t>ODY</t>
  </si>
  <si>
    <t>CIV</t>
  </si>
  <si>
    <t>COR</t>
  </si>
  <si>
    <t>SLV</t>
  </si>
  <si>
    <t>CMR</t>
  </si>
  <si>
    <t>FCS</t>
  </si>
  <si>
    <t>MTG</t>
  </si>
  <si>
    <t>Camrey</t>
  </si>
  <si>
    <t>PT Cruiser</t>
  </si>
  <si>
    <t>Caravan</t>
  </si>
  <si>
    <t>Elantra</t>
  </si>
  <si>
    <t>Focus</t>
  </si>
  <si>
    <t>Camero</t>
  </si>
  <si>
    <t>Corola</t>
  </si>
  <si>
    <t>Civic</t>
  </si>
  <si>
    <t>Mustang</t>
  </si>
  <si>
    <t>Silverado</t>
  </si>
  <si>
    <t>Odyssey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</si>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</sst>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[car_inventory_pivot.xlsx]Sheet1!PivotTable2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4099-B560-418056F9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30632"/>
        <c:axId val="391627352"/>
      </c:barChart>
      <c:catAx>
        <c:axId val="3916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7352"/>
        <c:crosses val="autoZero"/>
        <c:auto val="1"/>
        <c:lblAlgn val="ctr"/>
        <c:lblOffset val="100"/>
        <c:noMultiLvlLbl val="0"/>
      </c:catAx>
      <c:valAx>
        <c:axId val="3916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11430</xdr:rowOff>
    </xdr:from>
    <xdr:to>
      <xdr:col>10</xdr:col>
      <xdr:colOff>457200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1F841-510F-41EB-AB0F-E6AF2299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ma thileepan" refreshedDate="44434.394811805556" createdVersion="7" refreshedVersion="7" minRefreshableVersion="3" recordCount="52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94.4133333333333" maxValue="4496.49411764705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01.7290322580648"/>
    <s v="Black"/>
    <x v="0"/>
    <n v="50000"/>
    <s v="Y"/>
    <s v="FD06MTGBLA001"/>
  </r>
  <r>
    <s v="FD06MTG002"/>
    <s v="FD"/>
    <s v="Ford"/>
    <s v="MTG"/>
    <s v="Mustang"/>
    <s v="06"/>
    <n v="15"/>
    <n v="44974.8"/>
    <n v="2901.6000000000004"/>
    <s v="White"/>
    <x v="1"/>
    <n v="50000"/>
    <s v="Y"/>
    <s v="FD06MTGWHI002"/>
  </r>
  <r>
    <s v="FD08MTG003"/>
    <s v="FD"/>
    <s v="Ford"/>
    <s v="MTG"/>
    <s v="Mustang"/>
    <s v="08"/>
    <n v="13"/>
    <n v="44946.5"/>
    <n v="3329.3703703703704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782.1333333333337"/>
    <s v="Black"/>
    <x v="3"/>
    <n v="50000"/>
    <s v="Y"/>
    <s v="FD08MTGBLA004"/>
  </r>
  <r>
    <s v="FD08MTG005"/>
    <s v="FD"/>
    <s v="Ford"/>
    <s v="MTG"/>
    <s v="Mustang"/>
    <s v="08"/>
    <n v="13"/>
    <n v="36438.5"/>
    <n v="2699.1481481481483"/>
    <s v="White"/>
    <x v="0"/>
    <n v="50000"/>
    <s v="Y"/>
    <s v="FD08MTGWHI005"/>
  </r>
  <r>
    <s v="FD06FCS006"/>
    <s v="FD"/>
    <s v="Ford"/>
    <s v="FCS"/>
    <s v="Focus"/>
    <s v="06"/>
    <n v="15"/>
    <n v="46311.4"/>
    <n v="2987.8322580645163"/>
    <s v="Green"/>
    <x v="4"/>
    <n v="75000"/>
    <s v="Y"/>
    <s v="FD06FCSGRE006"/>
  </r>
  <r>
    <s v="FD06FCS007"/>
    <s v="FD"/>
    <s v="Ford"/>
    <s v="FCS"/>
    <s v="Focus"/>
    <s v="06"/>
    <n v="15"/>
    <n v="52229.5"/>
    <n v="3369.6451612903224"/>
    <s v="Green"/>
    <x v="2"/>
    <n v="75000"/>
    <s v="Y"/>
    <s v="FD06FCSGRE007"/>
  </r>
  <r>
    <s v="FD09FCS008"/>
    <s v="FD"/>
    <s v="Ford"/>
    <s v="FCS"/>
    <s v="Focus"/>
    <s v="09"/>
    <n v="12"/>
    <n v="35137"/>
    <n v="2810.96"/>
    <s v="Black"/>
    <x v="5"/>
    <n v="75000"/>
    <s v="Y"/>
    <s v="FD09FCSBLA008"/>
  </r>
  <r>
    <s v="FD13FCS009"/>
    <s v="FD"/>
    <s v="Ford"/>
    <s v="FCS"/>
    <s v="Focus"/>
    <s v="13"/>
    <n v="8"/>
    <n v="27637.1"/>
    <n v="3251.4235294117643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239.3882352941177"/>
    <s v="White"/>
    <x v="6"/>
    <n v="75000"/>
    <s v="Y"/>
    <s v="FD13FCSWHI010"/>
  </r>
  <r>
    <s v="FD12FCS011"/>
    <s v="FD"/>
    <s v="Ford"/>
    <s v="FCS"/>
    <s v="Focus"/>
    <s v="12"/>
    <n v="9"/>
    <n v="19341.7"/>
    <n v="2035.9684210526316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649.6"/>
    <s v="Black"/>
    <x v="8"/>
    <n v="75000"/>
    <s v="Y"/>
    <s v="FD13FCSBLA012"/>
  </r>
  <r>
    <s v="FD13FCS013"/>
    <s v="FD"/>
    <s v="Ford"/>
    <s v="FCS"/>
    <s v="Focus"/>
    <s v="13"/>
    <n v="8"/>
    <n v="13682.9"/>
    <n v="1609.7529411764706"/>
    <s v="Black"/>
    <x v="9"/>
    <n v="75000"/>
    <s v="Y"/>
    <s v="FD13FCSBLA013"/>
  </r>
  <r>
    <s v="GM09CMR014"/>
    <s v="GM"/>
    <s v="General Motors"/>
    <s v="CMR"/>
    <s v="Camero"/>
    <s v="09"/>
    <n v="12"/>
    <n v="28464.799999999999"/>
    <n v="2277.1839999999997"/>
    <s v="White"/>
    <x v="10"/>
    <n v="100000"/>
    <s v="Y"/>
    <s v="GM09CMRWHI014"/>
  </r>
  <r>
    <s v="GM12CMR015"/>
    <s v="GM"/>
    <s v="General Motors"/>
    <s v="CMR"/>
    <s v="Camero"/>
    <s v="12"/>
    <n v="9"/>
    <n v="19421.099999999999"/>
    <n v="2044.3263157894735"/>
    <s v="Black"/>
    <x v="11"/>
    <n v="100000"/>
    <s v="Y"/>
    <s v="GM12CMRBLA015"/>
  </r>
  <r>
    <s v="GM14CMR016"/>
    <s v="GM"/>
    <s v="General Motors"/>
    <s v="CMR"/>
    <s v="Camero"/>
    <s v="14"/>
    <n v="7"/>
    <n v="14289.6"/>
    <n v="1905.28"/>
    <s v="White"/>
    <x v="12"/>
    <n v="100000"/>
    <s v="Y"/>
    <s v="GM14CMRWHI016"/>
  </r>
  <r>
    <s v="GM10SLV017"/>
    <s v="GM"/>
    <s v="General Motors"/>
    <s v="SLV"/>
    <s v="Silverado"/>
    <s v="10"/>
    <n v="11"/>
    <n v="31144.400000000001"/>
    <n v="2708.2086956521739"/>
    <s v="Black"/>
    <x v="13"/>
    <n v="100000"/>
    <s v="Y"/>
    <s v="GM10SLVBLA017"/>
  </r>
  <r>
    <s v="GM98SLV018"/>
    <s v="GM"/>
    <s v="General Motors"/>
    <s v="SLV"/>
    <s v="Silverado"/>
    <s v="98"/>
    <n v="23"/>
    <n v="83162.7"/>
    <n v="3538.8382978723403"/>
    <s v="Black"/>
    <x v="10"/>
    <n v="100000"/>
    <s v="Y"/>
    <s v="GM98SLVBLA018"/>
  </r>
  <r>
    <s v="GM00SLV019"/>
    <s v="GM"/>
    <s v="General Motors"/>
    <s v="SLV"/>
    <s v="Silverado"/>
    <s v="00"/>
    <n v="21"/>
    <n v="80685.8"/>
    <n v="3752.8279069767445"/>
    <s v="Blue"/>
    <x v="8"/>
    <n v="100000"/>
    <s v="Y"/>
    <s v="GM00SLVBLU019"/>
  </r>
  <r>
    <s v="TY96CAM020"/>
    <s v="TY"/>
    <s v="Toyota"/>
    <s v="CAM"/>
    <s v="Camrey"/>
    <s v="96"/>
    <n v="25"/>
    <n v="114660.6"/>
    <n v="4496.4941176470593"/>
    <s v="Green"/>
    <x v="14"/>
    <n v="100000"/>
    <s v="Not Covered"/>
    <s v="TY96CAMGRE020"/>
  </r>
  <r>
    <s v="TY98CAM021"/>
    <s v="TY"/>
    <s v="Toyota"/>
    <s v="CAM"/>
    <s v="Camrey"/>
    <s v="98"/>
    <n v="23"/>
    <n v="93382.6"/>
    <n v="3973.7276595744684"/>
    <s v="Black"/>
    <x v="15"/>
    <n v="100000"/>
    <s v="Y"/>
    <s v="TY98CAMBLA021"/>
  </r>
  <r>
    <s v="TY00CAM022"/>
    <s v="TY"/>
    <s v="Toyota"/>
    <s v="CAM"/>
    <s v="Camrey"/>
    <s v="00"/>
    <n v="21"/>
    <n v="85928"/>
    <n v="3996.6511627906975"/>
    <s v="Green"/>
    <x v="4"/>
    <n v="100000"/>
    <s v="Y"/>
    <s v="TY00CAMGRE022"/>
  </r>
  <r>
    <s v="TY02CAM023"/>
    <s v="TY"/>
    <s v="Toyota"/>
    <s v="CAM"/>
    <s v="Camrey"/>
    <s v="02"/>
    <n v="19"/>
    <n v="67829.100000000006"/>
    <n v="3478.4153846153849"/>
    <s v="Black"/>
    <x v="0"/>
    <n v="100000"/>
    <s v="Y"/>
    <s v="TY02CAMBLA023"/>
  </r>
  <r>
    <s v="TY09CAM024"/>
    <s v="TY"/>
    <s v="Toyota"/>
    <s v="CAM"/>
    <s v="Camrey"/>
    <s v="09"/>
    <n v="12"/>
    <n v="48114.2"/>
    <n v="3849.136"/>
    <s v="White"/>
    <x v="5"/>
    <n v="100000"/>
    <s v="Y"/>
    <s v="TY09CAMWHI024"/>
  </r>
  <r>
    <s v="TY02COR025"/>
    <s v="TY"/>
    <s v="Toyota"/>
    <s v="COR"/>
    <s v="Corola"/>
    <s v="02"/>
    <n v="19"/>
    <n v="64467.4"/>
    <n v="3306.020512820513"/>
    <s v="Red"/>
    <x v="16"/>
    <n v="100000"/>
    <s v="Y"/>
    <s v="TY02CORRED025"/>
  </r>
  <r>
    <s v="TY03COR026"/>
    <s v="TY"/>
    <s v="Toyota"/>
    <s v="COR"/>
    <s v="Corola"/>
    <s v="03"/>
    <n v="18"/>
    <n v="73444.399999999994"/>
    <n v="3969.9675675675671"/>
    <s v="Black"/>
    <x v="16"/>
    <n v="100000"/>
    <s v="Y"/>
    <s v="TY03CORBLA026"/>
  </r>
  <r>
    <s v="TY14COR027"/>
    <s v="TY"/>
    <s v="Toyota"/>
    <s v="COR"/>
    <s v="Corola"/>
    <s v="14"/>
    <n v="7"/>
    <n v="17556.3"/>
    <n v="2340.8399999999997"/>
    <s v="Blue"/>
    <x v="6"/>
    <n v="100000"/>
    <s v="Y"/>
    <s v="TY14CORBLU027"/>
  </r>
  <r>
    <s v="TY12COR028"/>
    <s v="TY"/>
    <s v="Toyota"/>
    <s v="COR"/>
    <s v="Corola"/>
    <s v="12"/>
    <n v="9"/>
    <n v="29601.9"/>
    <n v="3115.9894736842107"/>
    <s v="Black"/>
    <x v="10"/>
    <n v="100000"/>
    <s v="Y"/>
    <s v="TY12CORBLA028"/>
  </r>
  <r>
    <s v="TY12CAM029"/>
    <s v="TY"/>
    <s v="Toyota"/>
    <s v="CAM"/>
    <s v="Camrey"/>
    <s v="12"/>
    <n v="9"/>
    <n v="22128.2"/>
    <n v="2329.2842105263157"/>
    <s v="Blue"/>
    <x v="14"/>
    <n v="100000"/>
    <s v="Y"/>
    <s v="TY12CAMBLU029"/>
  </r>
  <r>
    <s v="HO99CIV030"/>
    <s v="HO"/>
    <s v="Honda"/>
    <s v="CIV"/>
    <s v="Civic"/>
    <s v="99"/>
    <n v="22"/>
    <n v="82374"/>
    <n v="3661.0666666666666"/>
    <s v="White"/>
    <x v="9"/>
    <n v="75000"/>
    <s v="Not Covered"/>
    <s v="HO99CIVWHI030"/>
  </r>
  <r>
    <s v="HO01CIV031"/>
    <s v="HO"/>
    <s v="Honda"/>
    <s v="CIV"/>
    <s v="Civic"/>
    <s v="01"/>
    <n v="20"/>
    <n v="69891.899999999994"/>
    <n v="3409.3609756097558"/>
    <s v="Blue"/>
    <x v="3"/>
    <n v="75000"/>
    <s v="Y"/>
    <s v="HO01CIVBLU031"/>
  </r>
  <r>
    <s v="HO10CIV032"/>
    <s v="HO"/>
    <s v="Honda"/>
    <s v="CIV"/>
    <s v="Civic"/>
    <s v="10"/>
    <n v="11"/>
    <n v="22573"/>
    <n v="1962.8695652173913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2911.0608695652172"/>
    <s v="Black"/>
    <x v="15"/>
    <n v="75000"/>
    <s v="Y"/>
    <s v="HO10CIVBLA033"/>
  </r>
  <r>
    <s v="HO11CIV034"/>
    <s v="HO"/>
    <s v="Honda"/>
    <s v="CIV"/>
    <s v="Civic"/>
    <s v="11"/>
    <n v="10"/>
    <n v="30555.3"/>
    <n v="2910.0285714285715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580.3368421052633"/>
    <s v="Black"/>
    <x v="13"/>
    <n v="75000"/>
    <s v="Y"/>
    <s v="HO12CIVBLA035"/>
  </r>
  <r>
    <s v="HO13CIV036"/>
    <s v="HO"/>
    <s v="Honda"/>
    <s v="CIV"/>
    <s v="Civic"/>
    <s v="13"/>
    <n v="8"/>
    <n v="13867.6"/>
    <n v="1631.4823529411765"/>
    <s v="Black"/>
    <x v="14"/>
    <n v="75000"/>
    <s v="Y"/>
    <s v="HO13CIVBLA036"/>
  </r>
  <r>
    <s v="HO05ODY037"/>
    <s v="HO"/>
    <s v="Honda"/>
    <s v="ODY"/>
    <s v="Odyssey"/>
    <s v="05"/>
    <n v="16"/>
    <n v="60389.5"/>
    <n v="3659.969696969697"/>
    <s v="White"/>
    <x v="5"/>
    <n v="100000"/>
    <s v="Y"/>
    <s v="HO05ODYWHI037"/>
  </r>
  <r>
    <s v="HO07ODY038"/>
    <s v="HO"/>
    <s v="Honda"/>
    <s v="ODY"/>
    <s v="Odyssey"/>
    <s v="07"/>
    <n v="14"/>
    <n v="50854.1"/>
    <n v="3507.1793103448276"/>
    <s v="Black"/>
    <x v="15"/>
    <n v="100000"/>
    <s v="Y"/>
    <s v="HO07ODYBLA038"/>
  </r>
  <r>
    <s v="HO08ODY039"/>
    <s v="HO"/>
    <s v="Honda"/>
    <s v="ODY"/>
    <s v="Odyssey"/>
    <s v="08"/>
    <n v="13"/>
    <n v="42504.6"/>
    <n v="3148.4888888888886"/>
    <s v="White"/>
    <x v="9"/>
    <n v="100000"/>
    <s v="Y"/>
    <s v="HO08ODYWHI039"/>
  </r>
  <r>
    <s v="HO01ODY040"/>
    <s v="HO"/>
    <s v="Honda"/>
    <s v="ODY"/>
    <s v="Odyssey"/>
    <s v="01"/>
    <n v="20"/>
    <n v="68658.899999999994"/>
    <n v="3349.2146341463413"/>
    <s v="Black"/>
    <x v="0"/>
    <n v="100000"/>
    <s v="Y"/>
    <s v="HO01ODYBLA040"/>
  </r>
  <r>
    <s v="HO14ODY041"/>
    <s v="HO"/>
    <s v="Honda"/>
    <s v="ODY"/>
    <s v="Odyssey"/>
    <s v="14"/>
    <n v="7"/>
    <n v="3708.1"/>
    <n v="494.4133333333333"/>
    <s v="Black"/>
    <x v="1"/>
    <n v="100000"/>
    <s v="Y"/>
    <s v="HO14ODYBLA041"/>
  </r>
  <r>
    <s v="CR04PTC042"/>
    <s v="CR"/>
    <s v="Chrysler"/>
    <s v="PTC"/>
    <s v="PT Cruiser"/>
    <s v="04"/>
    <n v="17"/>
    <n v="64542"/>
    <n v="3688.1142857142859"/>
    <s v="Blue"/>
    <x v="0"/>
    <n v="75000"/>
    <s v="Y"/>
    <s v="CR04PTCBLU042"/>
  </r>
  <r>
    <s v="CR07PTC043"/>
    <s v="CR"/>
    <s v="Chrysler"/>
    <s v="PTC"/>
    <s v="PT Cruiser"/>
    <s v="07"/>
    <n v="14"/>
    <n v="42074.2"/>
    <n v="2901.6689655172413"/>
    <s v="Green"/>
    <x v="16"/>
    <n v="75000"/>
    <s v="Y"/>
    <s v="CR07PTCGRE043"/>
  </r>
  <r>
    <s v="CR11PTC044"/>
    <s v="CR"/>
    <s v="Chrysler"/>
    <s v="PTC"/>
    <s v="PT Cruiser"/>
    <s v="11"/>
    <n v="10"/>
    <n v="27394.2"/>
    <n v="2608.9714285714285"/>
    <s v="Black"/>
    <x v="8"/>
    <n v="75000"/>
    <s v="Y"/>
    <s v="CR11PTCBLA044"/>
  </r>
  <r>
    <s v="CR99CAR045"/>
    <s v="CR"/>
    <s v="Chrysler"/>
    <s v="CAR"/>
    <s v="Caravan"/>
    <s v="99"/>
    <n v="22"/>
    <n v="79420.600000000006"/>
    <n v="3529.8044444444449"/>
    <s v="Green"/>
    <x v="13"/>
    <n v="75000"/>
    <s v="Not Covered"/>
    <s v="CR99CARGRE045"/>
  </r>
  <r>
    <s v="CR00CAR046"/>
    <s v="CR"/>
    <s v="Chrysler"/>
    <s v="CAR"/>
    <s v="Caravan"/>
    <s v="00"/>
    <n v="21"/>
    <n v="77243.100000000006"/>
    <n v="3592.7023255813956"/>
    <s v="Black"/>
    <x v="3"/>
    <n v="75000"/>
    <s v="Not Covered"/>
    <s v="CR00CARBLA046"/>
  </r>
  <r>
    <s v="CR04CAR047"/>
    <s v="CR"/>
    <s v="Chrysler"/>
    <s v="CAR"/>
    <s v="Caravan"/>
    <s v="04"/>
    <n v="17"/>
    <n v="72527.199999999997"/>
    <n v="4144.4114285714286"/>
    <s v="White"/>
    <x v="11"/>
    <n v="75000"/>
    <s v="Y"/>
    <s v="CR04CARWHI047"/>
  </r>
  <r>
    <s v="CR04CAR048"/>
    <s v="CR"/>
    <s v="Chrysler"/>
    <s v="CAR"/>
    <s v="Caravan"/>
    <s v="04"/>
    <n v="17"/>
    <n v="52699.4"/>
    <n v="3011.3942857142856"/>
    <s v="Red"/>
    <x v="11"/>
    <n v="75000"/>
    <s v="Y"/>
    <s v="CR04CARRED048"/>
  </r>
  <r>
    <s v="HY11ELA049"/>
    <s v="HY"/>
    <s v="Hundai"/>
    <s v="ELA"/>
    <s v="Elantra"/>
    <s v="11"/>
    <n v="10"/>
    <n v="29102.3"/>
    <n v="2771.6476190476192"/>
    <s v="Black"/>
    <x v="12"/>
    <n v="100000"/>
    <s v="Y"/>
    <s v="HY11ELABLA049"/>
  </r>
  <r>
    <s v="HY12ELA050"/>
    <s v="HY"/>
    <s v="Hundai"/>
    <s v="ELA"/>
    <s v="Elantra"/>
    <s v="12"/>
    <n v="9"/>
    <n v="22282"/>
    <n v="2345.4736842105262"/>
    <s v="Blue"/>
    <x v="1"/>
    <n v="100000"/>
    <s v="Y"/>
    <s v="HY12ELABLU050"/>
  </r>
  <r>
    <s v="HY13ELA051"/>
    <s v="HY"/>
    <s v="Hundai"/>
    <s v="ELA"/>
    <s v="Elantra"/>
    <s v="13"/>
    <n v="8"/>
    <n v="20223.900000000001"/>
    <n v="2379.2823529411767"/>
    <s v="Black"/>
    <x v="6"/>
    <n v="100000"/>
    <s v="Y"/>
    <s v="HY13ELABLA051"/>
  </r>
  <r>
    <s v="HY13ELA052"/>
    <s v="HY"/>
    <s v="Hundai"/>
    <s v="ELA"/>
    <s v="Elantra"/>
    <s v="13"/>
    <n v="8"/>
    <n v="22188.5"/>
    <n v="2610.411764705882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M3" sqref="M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5" t="s">
        <v>123</v>
      </c>
      <c r="B3" t="s">
        <v>122</v>
      </c>
    </row>
    <row r="4" spans="1:2" x14ac:dyDescent="0.3">
      <c r="A4" s="6" t="s">
        <v>41</v>
      </c>
      <c r="B4" s="4">
        <v>144647.69999999998</v>
      </c>
    </row>
    <row r="5" spans="1:2" x14ac:dyDescent="0.3">
      <c r="A5" s="6" t="s">
        <v>50</v>
      </c>
      <c r="B5" s="4">
        <v>150656.40000000002</v>
      </c>
    </row>
    <row r="6" spans="1:2" x14ac:dyDescent="0.3">
      <c r="A6" s="6" t="s">
        <v>26</v>
      </c>
      <c r="B6" s="4">
        <v>154427.9</v>
      </c>
    </row>
    <row r="7" spans="1:2" x14ac:dyDescent="0.3">
      <c r="A7" s="6" t="s">
        <v>58</v>
      </c>
      <c r="B7" s="4">
        <v>179986</v>
      </c>
    </row>
    <row r="8" spans="1:2" x14ac:dyDescent="0.3">
      <c r="A8" s="6" t="s">
        <v>29</v>
      </c>
      <c r="B8" s="4">
        <v>143640.70000000001</v>
      </c>
    </row>
    <row r="9" spans="1:2" x14ac:dyDescent="0.3">
      <c r="A9" s="6" t="s">
        <v>45</v>
      </c>
      <c r="B9" s="4">
        <v>135078.20000000001</v>
      </c>
    </row>
    <row r="10" spans="1:2" x14ac:dyDescent="0.3">
      <c r="A10" s="6" t="s">
        <v>24</v>
      </c>
      <c r="B10" s="4">
        <v>184693.8</v>
      </c>
    </row>
    <row r="11" spans="1:2" x14ac:dyDescent="0.3">
      <c r="A11" s="6" t="s">
        <v>22</v>
      </c>
      <c r="B11" s="4">
        <v>127731.3</v>
      </c>
    </row>
    <row r="12" spans="1:2" x14ac:dyDescent="0.3">
      <c r="A12" s="6" t="s">
        <v>19</v>
      </c>
      <c r="B12" s="4">
        <v>70964.899999999994</v>
      </c>
    </row>
    <row r="13" spans="1:2" x14ac:dyDescent="0.3">
      <c r="A13" s="6" t="s">
        <v>32</v>
      </c>
      <c r="B13" s="4">
        <v>65315</v>
      </c>
    </row>
    <row r="14" spans="1:2" x14ac:dyDescent="0.3">
      <c r="A14" s="6" t="s">
        <v>38</v>
      </c>
      <c r="B14" s="4">
        <v>138561.5</v>
      </c>
    </row>
    <row r="15" spans="1:2" x14ac:dyDescent="0.3">
      <c r="A15" s="6" t="s">
        <v>39</v>
      </c>
      <c r="B15" s="4">
        <v>141229.4</v>
      </c>
    </row>
    <row r="16" spans="1:2" x14ac:dyDescent="0.3">
      <c r="A16" s="6" t="s">
        <v>16</v>
      </c>
      <c r="B16" s="4">
        <v>305432.40000000002</v>
      </c>
    </row>
    <row r="17" spans="1:2" x14ac:dyDescent="0.3">
      <c r="A17" s="6" t="s">
        <v>52</v>
      </c>
      <c r="B17" s="4">
        <v>177713.9</v>
      </c>
    </row>
    <row r="18" spans="1:2" x14ac:dyDescent="0.3">
      <c r="A18" s="6" t="s">
        <v>43</v>
      </c>
      <c r="B18" s="4">
        <v>65964.899999999994</v>
      </c>
    </row>
    <row r="19" spans="1:2" x14ac:dyDescent="0.3">
      <c r="A19" s="6" t="s">
        <v>36</v>
      </c>
      <c r="B19" s="4">
        <v>130601.59999999999</v>
      </c>
    </row>
    <row r="20" spans="1:2" x14ac:dyDescent="0.3">
      <c r="A20" s="6" t="s">
        <v>34</v>
      </c>
      <c r="B20" s="4">
        <v>19341.7</v>
      </c>
    </row>
    <row r="21" spans="1:2" x14ac:dyDescent="0.3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/>
  </sheetViews>
  <sheetFormatPr defaultRowHeight="14.4" x14ac:dyDescent="0.3"/>
  <cols>
    <col min="1" max="1" width="13.109375" customWidth="1"/>
    <col min="3" max="3" width="17.88671875" customWidth="1"/>
    <col min="8" max="8" width="11.33203125" style="3" bestFit="1" customWidth="1"/>
    <col min="9" max="9" width="9.33203125" style="3" bestFit="1" customWidth="1"/>
    <col min="13" max="13" width="11" customWidth="1"/>
    <col min="14" max="14" width="15.777343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VLOOKUP(B2,C$56:D$61,2)</f>
        <v>Ford</v>
      </c>
      <c r="D2" t="str">
        <f>MID(A2,5,3)</f>
        <v>MTG</v>
      </c>
      <c r="E2" t="str">
        <f>VLOOKUP(D2,F$56:G$66,2)</f>
        <v>Mustang</v>
      </c>
      <c r="F2" t="str">
        <f>MID(A2,3,2)</f>
        <v>06</v>
      </c>
      <c r="G2">
        <f>IF(21-F2&lt;0,100-F2+21,21-F2)</f>
        <v>15</v>
      </c>
      <c r="H2" s="3">
        <v>40326.800000000003</v>
      </c>
      <c r="I2" s="3">
        <f>H2/(G2+0.5)</f>
        <v>2601.7290322580648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_xlfn.CONCAT(B2,F2,D2,UPPER(LEFT(J2,3)),RIGHT(A2,3))</f>
        <v>FD06MTGBLA001</v>
      </c>
    </row>
    <row r="3" spans="1:14" x14ac:dyDescent="0.3">
      <c r="A3" t="s">
        <v>17</v>
      </c>
      <c r="B3" t="str">
        <f t="shared" ref="B3:B53" si="0">LEFT(A3,2)</f>
        <v>FD</v>
      </c>
      <c r="C3" t="str">
        <f t="shared" ref="C3:C53" si="1">VLOOKUP(B3,C$56:D$61,2)</f>
        <v>Ford</v>
      </c>
      <c r="D3" t="str">
        <f t="shared" ref="D3:D53" si="2">MID(A3,5,3)</f>
        <v>MTG</v>
      </c>
      <c r="E3" t="str">
        <f t="shared" ref="E3:E53" si="3">VLOOKUP(D3,F$56:G$66,2)</f>
        <v>Mustang</v>
      </c>
      <c r="F3" t="str">
        <f t="shared" ref="F3:F53" si="4">MID(A3,3,2)</f>
        <v>06</v>
      </c>
      <c r="G3">
        <f t="shared" ref="G3:G53" si="5">IF(21-F3&lt;0,100-F3+21,21-F3)</f>
        <v>15</v>
      </c>
      <c r="H3" s="3">
        <v>44974.8</v>
      </c>
      <c r="I3" s="3">
        <f t="shared" ref="I3:I5" si="6">H3/(G3+0.5)</f>
        <v>2901.6000000000004</v>
      </c>
      <c r="J3" t="s">
        <v>18</v>
      </c>
      <c r="K3" t="s">
        <v>19</v>
      </c>
      <c r="L3">
        <v>50000</v>
      </c>
      <c r="M3" t="str">
        <f t="shared" ref="M3:M53" si="7">IF(H3&lt;=L3,"Y","Not Covered")</f>
        <v>Y</v>
      </c>
      <c r="N3" t="str">
        <f t="shared" ref="N3:N53" si="8">_xlfn.CONCAT(B3,F3,D3,UPPER(LEFT(J3,3)),RIGHT(A3,3))</f>
        <v>FD06MTGWHI002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13</v>
      </c>
      <c r="H4" s="3">
        <v>44946.5</v>
      </c>
      <c r="I4" s="3">
        <f t="shared" si="6"/>
        <v>3329.3703703703704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13</v>
      </c>
      <c r="H5" s="3">
        <v>37558.800000000003</v>
      </c>
      <c r="I5" s="3">
        <f t="shared" si="6"/>
        <v>2782.1333333333337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13</v>
      </c>
      <c r="H6" s="3">
        <v>36438.5</v>
      </c>
      <c r="I6" s="3">
        <f>H6/(G6+0.5)</f>
        <v>2699.1481481481483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15</v>
      </c>
      <c r="H7" s="3">
        <v>46311.4</v>
      </c>
      <c r="I7" s="3">
        <f t="shared" ref="I7:I53" si="9">H7/(G7+0.5)</f>
        <v>2987.8322580645163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15</v>
      </c>
      <c r="H8" s="3">
        <v>52229.5</v>
      </c>
      <c r="I8" s="3">
        <f t="shared" si="9"/>
        <v>3369.6451612903224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12</v>
      </c>
      <c r="H9" s="3">
        <v>35137</v>
      </c>
      <c r="I9" s="3">
        <f t="shared" si="9"/>
        <v>2810.96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8</v>
      </c>
      <c r="H10" s="3">
        <v>27637.1</v>
      </c>
      <c r="I10" s="3">
        <f t="shared" si="9"/>
        <v>3251.4235294117643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8</v>
      </c>
      <c r="H11" s="3">
        <v>27534.799999999999</v>
      </c>
      <c r="I11" s="3">
        <f t="shared" si="9"/>
        <v>3239.3882352941177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9</v>
      </c>
      <c r="H12" s="3">
        <v>19341.7</v>
      </c>
      <c r="I12" s="3">
        <f t="shared" si="9"/>
        <v>2035.9684210526316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8</v>
      </c>
      <c r="H13" s="3">
        <v>22521.599999999999</v>
      </c>
      <c r="I13" s="3">
        <f t="shared" si="9"/>
        <v>2649.6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8</v>
      </c>
      <c r="H14" s="3">
        <v>13682.9</v>
      </c>
      <c r="I14" s="3">
        <f t="shared" si="9"/>
        <v>1609.7529411764706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12</v>
      </c>
      <c r="H15" s="3">
        <v>28464.799999999999</v>
      </c>
      <c r="I15" s="3">
        <f t="shared" si="9"/>
        <v>2277.1839999999997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9</v>
      </c>
      <c r="H16" s="3">
        <v>19421.099999999999</v>
      </c>
      <c r="I16" s="3">
        <f t="shared" si="9"/>
        <v>2044.3263157894735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7</v>
      </c>
      <c r="H17" s="3">
        <v>14289.6</v>
      </c>
      <c r="I17" s="3">
        <f t="shared" si="9"/>
        <v>1905.28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11</v>
      </c>
      <c r="H18" s="3">
        <v>31144.400000000001</v>
      </c>
      <c r="I18" s="3">
        <f t="shared" si="9"/>
        <v>2708.2086956521739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23</v>
      </c>
      <c r="H19" s="3">
        <v>83162.7</v>
      </c>
      <c r="I19" s="3">
        <f t="shared" si="9"/>
        <v>3538.8382978723403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21</v>
      </c>
      <c r="H20" s="3">
        <v>80685.8</v>
      </c>
      <c r="I20" s="3">
        <f t="shared" si="9"/>
        <v>3752.8279069767445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25</v>
      </c>
      <c r="H21" s="3">
        <v>114660.6</v>
      </c>
      <c r="I21" s="3">
        <f t="shared" si="9"/>
        <v>4496.4941176470593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23</v>
      </c>
      <c r="H22" s="3">
        <v>93382.6</v>
      </c>
      <c r="I22" s="3">
        <f t="shared" si="9"/>
        <v>3973.7276595744684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21</v>
      </c>
      <c r="H23" s="3">
        <v>85928</v>
      </c>
      <c r="I23" s="3">
        <f t="shared" si="9"/>
        <v>3996.6511627906975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19</v>
      </c>
      <c r="H24" s="3">
        <v>67829.100000000006</v>
      </c>
      <c r="I24" s="3">
        <f t="shared" si="9"/>
        <v>3478.4153846153849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12</v>
      </c>
      <c r="H25" s="3">
        <v>48114.2</v>
      </c>
      <c r="I25" s="3">
        <f t="shared" si="9"/>
        <v>3849.136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19</v>
      </c>
      <c r="H26" s="3">
        <v>64467.4</v>
      </c>
      <c r="I26" s="3">
        <f t="shared" si="9"/>
        <v>3306.020512820513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18</v>
      </c>
      <c r="H27" s="3">
        <v>73444.399999999994</v>
      </c>
      <c r="I27" s="3">
        <f t="shared" si="9"/>
        <v>3969.9675675675671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7</v>
      </c>
      <c r="H28" s="3">
        <v>17556.3</v>
      </c>
      <c r="I28" s="3">
        <f t="shared" si="9"/>
        <v>2340.8399999999997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9</v>
      </c>
      <c r="H29" s="3">
        <v>29601.9</v>
      </c>
      <c r="I29" s="3">
        <f t="shared" si="9"/>
        <v>3115.9894736842107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9</v>
      </c>
      <c r="H30" s="3">
        <v>22128.2</v>
      </c>
      <c r="I30" s="3">
        <f t="shared" si="9"/>
        <v>2329.2842105263157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22</v>
      </c>
      <c r="H31" s="3">
        <v>82374</v>
      </c>
      <c r="I31" s="3">
        <f t="shared" si="9"/>
        <v>3661.0666666666666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20</v>
      </c>
      <c r="H32" s="3">
        <v>69891.899999999994</v>
      </c>
      <c r="I32" s="3">
        <f t="shared" si="9"/>
        <v>3409.3609756097558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11</v>
      </c>
      <c r="H33" s="3">
        <v>22573</v>
      </c>
      <c r="I33" s="3">
        <f t="shared" si="9"/>
        <v>1962.8695652173913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11</v>
      </c>
      <c r="H34" s="3">
        <v>33477.199999999997</v>
      </c>
      <c r="I34" s="3">
        <f t="shared" si="9"/>
        <v>2911.0608695652172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10</v>
      </c>
      <c r="H35" s="3">
        <v>30555.3</v>
      </c>
      <c r="I35" s="3">
        <f t="shared" si="9"/>
        <v>2910.0285714285715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9</v>
      </c>
      <c r="H36" s="3">
        <v>24513.200000000001</v>
      </c>
      <c r="I36" s="3">
        <f t="shared" si="9"/>
        <v>2580.3368421052633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8</v>
      </c>
      <c r="H37" s="3">
        <v>13867.6</v>
      </c>
      <c r="I37" s="3">
        <f t="shared" si="9"/>
        <v>1631.4823529411765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16</v>
      </c>
      <c r="H38" s="3">
        <v>60389.5</v>
      </c>
      <c r="I38" s="3">
        <f t="shared" si="9"/>
        <v>3659.969696969697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14</v>
      </c>
      <c r="H39" s="3">
        <v>50854.1</v>
      </c>
      <c r="I39" s="3">
        <f t="shared" si="9"/>
        <v>3507.1793103448276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13</v>
      </c>
      <c r="H40" s="3">
        <v>42504.6</v>
      </c>
      <c r="I40" s="3">
        <f t="shared" si="9"/>
        <v>3148.4888888888886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20</v>
      </c>
      <c r="H41" s="3">
        <v>68658.899999999994</v>
      </c>
      <c r="I41" s="3">
        <f t="shared" si="9"/>
        <v>3349.2146341463413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7</v>
      </c>
      <c r="H42" s="3">
        <v>3708.1</v>
      </c>
      <c r="I42" s="3">
        <f t="shared" si="9"/>
        <v>494.4133333333333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17</v>
      </c>
      <c r="H43" s="3">
        <v>64542</v>
      </c>
      <c r="I43" s="3">
        <f t="shared" si="9"/>
        <v>3688.1142857142859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14</v>
      </c>
      <c r="H44" s="3">
        <v>42074.2</v>
      </c>
      <c r="I44" s="3">
        <f t="shared" si="9"/>
        <v>2901.6689655172413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10</v>
      </c>
      <c r="H45" s="3">
        <v>27394.2</v>
      </c>
      <c r="I45" s="3">
        <f t="shared" si="9"/>
        <v>2608.9714285714285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22</v>
      </c>
      <c r="H46" s="3">
        <v>79420.600000000006</v>
      </c>
      <c r="I46" s="3">
        <f t="shared" si="9"/>
        <v>3529.8044444444449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21</v>
      </c>
      <c r="H47" s="3">
        <v>77243.100000000006</v>
      </c>
      <c r="I47" s="3">
        <f t="shared" si="9"/>
        <v>3592.7023255813956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17</v>
      </c>
      <c r="H48" s="3">
        <v>72527.199999999997</v>
      </c>
      <c r="I48" s="3">
        <f t="shared" si="9"/>
        <v>4144.4114285714286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17</v>
      </c>
      <c r="H49" s="3">
        <v>52699.4</v>
      </c>
      <c r="I49" s="3">
        <f t="shared" si="9"/>
        <v>3011.3942857142856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10</v>
      </c>
      <c r="H50" s="3">
        <v>29102.3</v>
      </c>
      <c r="I50" s="3">
        <f t="shared" si="9"/>
        <v>2771.6476190476192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9</v>
      </c>
      <c r="H51" s="3">
        <v>22282</v>
      </c>
      <c r="I51" s="3">
        <f t="shared" si="9"/>
        <v>2345.4736842105262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8</v>
      </c>
      <c r="H52" s="3">
        <v>20223.900000000001</v>
      </c>
      <c r="I52" s="3">
        <f t="shared" si="9"/>
        <v>2379.2823529411767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8</v>
      </c>
      <c r="H53" s="3">
        <v>22188.5</v>
      </c>
      <c r="I53" s="3">
        <f t="shared" si="9"/>
        <v>2610.4117647058824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3">
      <c r="C56" t="s">
        <v>84</v>
      </c>
      <c r="D56" t="s">
        <v>85</v>
      </c>
      <c r="F56" t="s">
        <v>96</v>
      </c>
      <c r="G56" t="s">
        <v>107</v>
      </c>
    </row>
    <row r="57" spans="1:14" x14ac:dyDescent="0.3">
      <c r="C57" t="s">
        <v>86</v>
      </c>
      <c r="D57" t="s">
        <v>87</v>
      </c>
      <c r="F57" t="s">
        <v>98</v>
      </c>
      <c r="G57" t="s">
        <v>109</v>
      </c>
    </row>
    <row r="58" spans="1:14" x14ac:dyDescent="0.3">
      <c r="C58" t="s">
        <v>88</v>
      </c>
      <c r="D58" t="s">
        <v>95</v>
      </c>
      <c r="F58" t="s">
        <v>101</v>
      </c>
      <c r="G58" t="s">
        <v>114</v>
      </c>
    </row>
    <row r="59" spans="1:14" x14ac:dyDescent="0.3">
      <c r="C59" t="s">
        <v>89</v>
      </c>
      <c r="D59" t="s">
        <v>94</v>
      </c>
      <c r="F59" t="s">
        <v>104</v>
      </c>
      <c r="G59" t="s">
        <v>112</v>
      </c>
    </row>
    <row r="60" spans="1:14" x14ac:dyDescent="0.3">
      <c r="C60" t="s">
        <v>90</v>
      </c>
      <c r="D60" t="s">
        <v>93</v>
      </c>
      <c r="F60" t="s">
        <v>102</v>
      </c>
      <c r="G60" t="s">
        <v>113</v>
      </c>
    </row>
    <row r="61" spans="1:14" x14ac:dyDescent="0.3">
      <c r="C61" t="s">
        <v>91</v>
      </c>
      <c r="D61" t="s">
        <v>92</v>
      </c>
      <c r="F61" t="s">
        <v>99</v>
      </c>
      <c r="G61" t="s">
        <v>110</v>
      </c>
    </row>
    <row r="62" spans="1:14" x14ac:dyDescent="0.3">
      <c r="F62" t="s">
        <v>105</v>
      </c>
      <c r="G62" t="s">
        <v>111</v>
      </c>
    </row>
    <row r="63" spans="1:14" x14ac:dyDescent="0.3">
      <c r="F63" t="s">
        <v>106</v>
      </c>
      <c r="G63" t="s">
        <v>115</v>
      </c>
    </row>
    <row r="64" spans="1:14" x14ac:dyDescent="0.3">
      <c r="F64" t="s">
        <v>100</v>
      </c>
      <c r="G64" t="s">
        <v>117</v>
      </c>
    </row>
    <row r="65" spans="6:7" x14ac:dyDescent="0.3">
      <c r="F65" t="s">
        <v>97</v>
      </c>
      <c r="G65" t="s">
        <v>108</v>
      </c>
    </row>
    <row r="66" spans="6:7" x14ac:dyDescent="0.3">
      <c r="F66" t="s">
        <v>103</v>
      </c>
      <c r="G66" t="s">
        <v>116</v>
      </c>
    </row>
  </sheetData>
  <sortState xmlns:xlrd2="http://schemas.microsoft.com/office/spreadsheetml/2017/richdata2" ref="F56:G66">
    <sortCondition ref="F56:F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dcterms:created xsi:type="dcterms:W3CDTF">2021-08-26T07:23:16Z</dcterms:created>
  <dcterms:modified xsi:type="dcterms:W3CDTF">2021-08-26T08:33:28Z</dcterms:modified>
</cp:coreProperties>
</file>