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5" yWindow="0" windowWidth="10320" windowHeight="8235" tabRatio="928"/>
  </bookViews>
  <sheets>
    <sheet name="検定記録書" sheetId="30" r:id="rId1"/>
    <sheet name="様式-2 結果解析シート10μL未満" sheetId="29" r:id="rId2"/>
    <sheet name="様式-3 結果解析シート10μL以上20μL以下" sheetId="32" r:id="rId3"/>
    <sheet name="様式-4 結果解析シート21μL以上" sheetId="28" r:id="rId4"/>
    <sheet name="参考 結果解析シート計算式表示例" sheetId="31" r:id="rId5"/>
  </sheets>
  <definedNames>
    <definedName name="_xlnm.Print_Area" localSheetId="0">検定記録書!$B$1:$Y$68</definedName>
    <definedName name="_xlnm.Print_Area" localSheetId="1">'様式-2 結果解析シート10μL未満'!$B$2:$L$60</definedName>
    <definedName name="_xlnm.Print_Area" localSheetId="2">'様式-3 結果解析シート10μL以上20μL以下'!$B$2:$L$63</definedName>
    <definedName name="_xlnm.Print_Area" localSheetId="3">'様式-4 結果解析シート21μL以上'!$B$2:$L$57</definedName>
  </definedNames>
  <calcPr calcId="145621" calcMode="manual"/>
</workbook>
</file>

<file path=xl/calcChain.xml><?xml version="1.0" encoding="utf-8"?>
<calcChain xmlns="http://schemas.openxmlformats.org/spreadsheetml/2006/main">
  <c r="I4" i="31" l="1"/>
  <c r="H6" i="31"/>
  <c r="E13" i="31" s="1"/>
  <c r="N9" i="31"/>
  <c r="N13" i="31"/>
  <c r="I23" i="31"/>
  <c r="H25" i="31"/>
  <c r="H28" i="31"/>
  <c r="H33" i="31" s="1"/>
  <c r="E28" i="31"/>
  <c r="E33" i="31" s="1"/>
  <c r="N28" i="31"/>
  <c r="E29" i="31"/>
  <c r="H29" i="31"/>
  <c r="N32" i="31"/>
  <c r="C38" i="31"/>
  <c r="G38" i="31"/>
  <c r="C39" i="31"/>
  <c r="G39" i="31"/>
  <c r="J8" i="28"/>
  <c r="I10" i="28"/>
  <c r="F17" i="28"/>
  <c r="J42" i="28"/>
  <c r="I44" i="28"/>
  <c r="F50" i="28" s="1"/>
  <c r="O47" i="28"/>
  <c r="O51" i="28"/>
  <c r="D57" i="28"/>
  <c r="H57" i="28"/>
  <c r="D58" i="28"/>
  <c r="H58" i="28"/>
  <c r="J48" i="32"/>
  <c r="I50" i="32"/>
  <c r="F53" i="32"/>
  <c r="F58" i="32"/>
  <c r="I54" i="32"/>
  <c r="O53" i="32"/>
  <c r="O57" i="32"/>
  <c r="J67" i="32"/>
  <c r="I69" i="32"/>
  <c r="I74" i="32" s="1"/>
  <c r="F78" i="32"/>
  <c r="G78" i="32"/>
  <c r="F79" i="32"/>
  <c r="G79" i="32" s="1"/>
  <c r="D82" i="32"/>
  <c r="H82" i="32"/>
  <c r="D83" i="32"/>
  <c r="H83" i="32"/>
  <c r="J45" i="29"/>
  <c r="I47" i="29"/>
  <c r="F50" i="29" s="1"/>
  <c r="F55" i="29" s="1"/>
  <c r="F53" i="29"/>
  <c r="O50" i="29"/>
  <c r="O54" i="29"/>
  <c r="J64" i="29"/>
  <c r="I66" i="29"/>
  <c r="I69" i="29" s="1"/>
  <c r="F75" i="29"/>
  <c r="G75" i="29" s="1"/>
  <c r="F76" i="29"/>
  <c r="G76" i="29" s="1"/>
  <c r="D79" i="29"/>
  <c r="H79" i="29"/>
  <c r="D80" i="29"/>
  <c r="H80" i="29"/>
  <c r="H32" i="31"/>
  <c r="H31" i="31"/>
  <c r="H30" i="31"/>
  <c r="E11" i="31"/>
  <c r="H9" i="31"/>
  <c r="H14" i="31" s="1"/>
  <c r="E32" i="31"/>
  <c r="E31" i="31"/>
  <c r="E30" i="31"/>
  <c r="E9" i="31"/>
  <c r="E14" i="31"/>
  <c r="E16" i="31"/>
  <c r="F16" i="31" s="1"/>
  <c r="H12" i="31"/>
  <c r="E15" i="31"/>
  <c r="O14" i="31"/>
  <c r="P14" i="31"/>
  <c r="P17" i="31" s="1"/>
  <c r="F15" i="31" s="1"/>
  <c r="I55" i="32"/>
  <c r="F56" i="32"/>
  <c r="I57" i="32"/>
  <c r="I53" i="32"/>
  <c r="I58" i="32"/>
  <c r="I59" i="32" s="1"/>
  <c r="F57" i="32"/>
  <c r="O16" i="31"/>
  <c r="P16" i="31"/>
  <c r="I56" i="32"/>
  <c r="F55" i="32"/>
  <c r="O15" i="31"/>
  <c r="P15" i="31"/>
  <c r="P18" i="31" s="1"/>
  <c r="H13" i="31"/>
  <c r="H10" i="31"/>
  <c r="E12" i="31"/>
  <c r="E10" i="31"/>
  <c r="F54" i="32"/>
  <c r="F15" i="28"/>
  <c r="I54" i="29"/>
  <c r="I53" i="29"/>
  <c r="I52" i="29"/>
  <c r="I15" i="28"/>
  <c r="I13" i="28"/>
  <c r="F16" i="28"/>
  <c r="I17" i="28"/>
  <c r="I18" i="28" s="1"/>
  <c r="I16" i="28"/>
  <c r="I14" i="28"/>
  <c r="F14" i="28"/>
  <c r="F51" i="28"/>
  <c r="F13" i="28"/>
  <c r="I48" i="28"/>
  <c r="I60" i="32"/>
  <c r="J60" i="32" s="1"/>
  <c r="F59" i="32"/>
  <c r="P59" i="32" s="1"/>
  <c r="Q59" i="32" s="1"/>
  <c r="F60" i="32"/>
  <c r="G60" i="32" s="1"/>
  <c r="F52" i="29"/>
  <c r="I51" i="29"/>
  <c r="I71" i="29"/>
  <c r="I50" i="29"/>
  <c r="I55" i="29" s="1"/>
  <c r="F54" i="29"/>
  <c r="F51" i="29"/>
  <c r="F18" i="28"/>
  <c r="F20" i="28" s="1"/>
  <c r="G20" i="28" s="1"/>
  <c r="P58" i="32"/>
  <c r="Q58" i="32"/>
  <c r="Q61" i="32" s="1"/>
  <c r="G59" i="32" s="1"/>
  <c r="P60" i="32"/>
  <c r="Q60" i="32"/>
  <c r="F19" i="28"/>
  <c r="G19" i="28" s="1"/>
  <c r="I19" i="28" l="1"/>
  <c r="J19" i="28" s="1"/>
  <c r="I20" i="28"/>
  <c r="J20" i="28" s="1"/>
  <c r="P54" i="32"/>
  <c r="Q54" i="32" s="1"/>
  <c r="Q57" i="32" s="1"/>
  <c r="J59" i="32" s="1"/>
  <c r="P56" i="32"/>
  <c r="Q56" i="32" s="1"/>
  <c r="P55" i="32"/>
  <c r="Q55" i="32" s="1"/>
  <c r="E34" i="31"/>
  <c r="E35" i="31"/>
  <c r="F35" i="31" s="1"/>
  <c r="H35" i="31"/>
  <c r="I35" i="31" s="1"/>
  <c r="H34" i="31"/>
  <c r="I56" i="29"/>
  <c r="I57" i="29"/>
  <c r="J57" i="29" s="1"/>
  <c r="H16" i="31"/>
  <c r="I16" i="31" s="1"/>
  <c r="H15" i="31"/>
  <c r="F56" i="29"/>
  <c r="F57" i="29"/>
  <c r="G57" i="29" s="1"/>
  <c r="I76" i="32"/>
  <c r="H11" i="31"/>
  <c r="F48" i="28"/>
  <c r="I47" i="28"/>
  <c r="I52" i="28" s="1"/>
  <c r="F49" i="28"/>
  <c r="I49" i="28"/>
  <c r="I75" i="32"/>
  <c r="I72" i="29"/>
  <c r="F47" i="28"/>
  <c r="F52" i="28" s="1"/>
  <c r="I73" i="32"/>
  <c r="I73" i="29"/>
  <c r="I50" i="28"/>
  <c r="I51" i="28"/>
  <c r="I72" i="32"/>
  <c r="I70" i="29"/>
  <c r="I74" i="29" s="1"/>
  <c r="I75" i="29" l="1"/>
  <c r="J75" i="29" s="1"/>
  <c r="I76" i="29"/>
  <c r="J76" i="29" s="1"/>
  <c r="F53" i="28"/>
  <c r="F54" i="28"/>
  <c r="G54" i="28" s="1"/>
  <c r="I54" i="28"/>
  <c r="J54" i="28" s="1"/>
  <c r="I53" i="28"/>
  <c r="P57" i="29"/>
  <c r="Q57" i="29" s="1"/>
  <c r="P55" i="29"/>
  <c r="Q55" i="29" s="1"/>
  <c r="Q58" i="29" s="1"/>
  <c r="G56" i="29" s="1"/>
  <c r="P56" i="29"/>
  <c r="Q56" i="29" s="1"/>
  <c r="P53" i="29"/>
  <c r="Q53" i="29" s="1"/>
  <c r="P52" i="29"/>
  <c r="Q52" i="29" s="1"/>
  <c r="P51" i="29"/>
  <c r="Q51" i="29" s="1"/>
  <c r="Q54" i="29" s="1"/>
  <c r="J56" i="29" s="1"/>
  <c r="I77" i="32"/>
  <c r="O10" i="31"/>
  <c r="P10" i="31" s="1"/>
  <c r="P13" i="31" s="1"/>
  <c r="I15" i="31" s="1"/>
  <c r="O11" i="31"/>
  <c r="P11" i="31" s="1"/>
  <c r="O12" i="31"/>
  <c r="P12" i="31" s="1"/>
  <c r="O33" i="31"/>
  <c r="P33" i="31" s="1"/>
  <c r="P36" i="31" s="1"/>
  <c r="F34" i="31" s="1"/>
  <c r="O34" i="31"/>
  <c r="P34" i="31" s="1"/>
  <c r="P37" i="31" s="1"/>
  <c r="O35" i="31"/>
  <c r="P35" i="31" s="1"/>
  <c r="O29" i="31"/>
  <c r="P29" i="31" s="1"/>
  <c r="P32" i="31" s="1"/>
  <c r="I34" i="31" s="1"/>
  <c r="O31" i="31"/>
  <c r="P31" i="31" s="1"/>
  <c r="O30" i="31"/>
  <c r="P30" i="31" s="1"/>
  <c r="P52" i="28" l="1"/>
  <c r="Q52" i="28" s="1"/>
  <c r="Q55" i="28" s="1"/>
  <c r="G53" i="28" s="1"/>
  <c r="P53" i="28"/>
  <c r="Q53" i="28" s="1"/>
  <c r="P54" i="28"/>
  <c r="Q54" i="28" s="1"/>
  <c r="P48" i="28"/>
  <c r="Q48" i="28" s="1"/>
  <c r="Q51" i="28" s="1"/>
  <c r="J53" i="28" s="1"/>
  <c r="P50" i="28"/>
  <c r="Q50" i="28" s="1"/>
  <c r="P49" i="28"/>
  <c r="Q49" i="28" s="1"/>
  <c r="I78" i="32"/>
  <c r="J78" i="32" s="1"/>
  <c r="I79" i="32"/>
  <c r="J79" i="32" s="1"/>
</calcChain>
</file>

<file path=xl/sharedStrings.xml><?xml version="1.0" encoding="utf-8"?>
<sst xmlns="http://schemas.openxmlformats.org/spreadsheetml/2006/main" count="503" uniqueCount="128">
  <si>
    <t>判定</t>
    <rPh sb="0" eb="2">
      <t>ハンテイ</t>
    </rPh>
    <phoneticPr fontId="1"/>
  </si>
  <si>
    <t>判定基準</t>
    <rPh sb="0" eb="2">
      <t>ハンテイ</t>
    </rPh>
    <rPh sb="2" eb="4">
      <t>キジュン</t>
    </rPh>
    <phoneticPr fontId="1"/>
  </si>
  <si>
    <t>備考</t>
    <rPh sb="0" eb="2">
      <t>ビコウ</t>
    </rPh>
    <phoneticPr fontId="1"/>
  </si>
  <si>
    <t>判定
年月日</t>
    <rPh sb="0" eb="2">
      <t>ハンテイ</t>
    </rPh>
    <phoneticPr fontId="1"/>
  </si>
  <si>
    <t>SOPT-C014</t>
    <phoneticPr fontId="1"/>
  </si>
  <si>
    <t>設定値10μL未満</t>
    <rPh sb="0" eb="3">
      <t>セッテイチ</t>
    </rPh>
    <rPh sb="7" eb="9">
      <t>ミマン</t>
    </rPh>
    <phoneticPr fontId="3"/>
  </si>
  <si>
    <t>ﾟC</t>
  </si>
  <si>
    <t>検定実施者</t>
    <rPh sb="0" eb="2">
      <t>ケンテイ</t>
    </rPh>
    <rPh sb="2" eb="4">
      <t>ジッシ</t>
    </rPh>
    <rPh sb="4" eb="5">
      <t>シャ</t>
    </rPh>
    <phoneticPr fontId="3"/>
  </si>
  <si>
    <t>管理 No.</t>
    <rPh sb="0" eb="2">
      <t>カンリ</t>
    </rPh>
    <phoneticPr fontId="3"/>
  </si>
  <si>
    <t>試験回数</t>
  </si>
  <si>
    <t>設定値</t>
    <rPh sb="0" eb="3">
      <t>セッテイチ</t>
    </rPh>
    <phoneticPr fontId="3"/>
  </si>
  <si>
    <t>μL</t>
  </si>
  <si>
    <t>設定値</t>
    <rPh sb="2" eb="3">
      <t>チ</t>
    </rPh>
    <phoneticPr fontId="3"/>
  </si>
  <si>
    <t>n</t>
  </si>
  <si>
    <t>質量(mg)</t>
    <rPh sb="0" eb="1">
      <t>シツ</t>
    </rPh>
    <phoneticPr fontId="3"/>
  </si>
  <si>
    <t>平均値 (μL)</t>
    <rPh sb="0" eb="3">
      <t>ヘイキンチ</t>
    </rPh>
    <phoneticPr fontId="3"/>
  </si>
  <si>
    <t>－－－－</t>
  </si>
  <si>
    <t>－－</t>
  </si>
  <si>
    <t>ｽﾞﾚ (%)</t>
  </si>
  <si>
    <t>変動係数(%)</t>
    <rPh sb="0" eb="2">
      <t>ヘンドウ</t>
    </rPh>
    <rPh sb="2" eb="4">
      <t>ケイスウ</t>
    </rPh>
    <phoneticPr fontId="3"/>
  </si>
  <si>
    <t>入力箇所</t>
    <rPh sb="0" eb="2">
      <t>ニュウリョク</t>
    </rPh>
    <rPh sb="2" eb="4">
      <t>カショ</t>
    </rPh>
    <phoneticPr fontId="3"/>
  </si>
  <si>
    <t>設定値10μL以上</t>
    <rPh sb="0" eb="3">
      <t>セッテイチ</t>
    </rPh>
    <rPh sb="7" eb="9">
      <t>イジョウ</t>
    </rPh>
    <phoneticPr fontId="3"/>
  </si>
  <si>
    <t>適</t>
    <rPh sb="0" eb="1">
      <t>テキ</t>
    </rPh>
    <phoneticPr fontId="1"/>
  </si>
  <si>
    <t>不適</t>
    <rPh sb="0" eb="2">
      <t>フテキ</t>
    </rPh>
    <phoneticPr fontId="1"/>
  </si>
  <si>
    <t>部品交換後のリークテスト</t>
    <rPh sb="0" eb="2">
      <t>ブヒン</t>
    </rPh>
    <rPh sb="2" eb="4">
      <t>コウカン</t>
    </rPh>
    <rPh sb="4" eb="5">
      <t>ゴ</t>
    </rPh>
    <phoneticPr fontId="1"/>
  </si>
  <si>
    <t>検定記録書　　　　　　（様式－１）</t>
    <rPh sb="0" eb="2">
      <t>ケンテイ</t>
    </rPh>
    <rPh sb="2" eb="5">
      <t>キロクショ</t>
    </rPh>
    <rPh sb="12" eb="14">
      <t>ヨウシキ</t>
    </rPh>
    <phoneticPr fontId="1"/>
  </si>
  <si>
    <t>品　名</t>
    <phoneticPr fontId="1"/>
  </si>
  <si>
    <t>管理No.</t>
    <phoneticPr fontId="1"/>
  </si>
  <si>
    <t>外観検査</t>
    <phoneticPr fontId="1"/>
  </si>
  <si>
    <t>リークテスト</t>
    <phoneticPr fontId="1"/>
  </si>
  <si>
    <t>部品交換</t>
    <phoneticPr fontId="1"/>
  </si>
  <si>
    <t>性　能　試　験</t>
    <phoneticPr fontId="1"/>
  </si>
  <si>
    <t>生データ貼付</t>
    <phoneticPr fontId="1"/>
  </si>
  <si>
    <t>算出結果貼付</t>
    <phoneticPr fontId="1"/>
  </si>
  <si>
    <t>（　　　　）　回目</t>
    <rPh sb="7" eb="9">
      <t>カイメ</t>
    </rPh>
    <phoneticPr fontId="1"/>
  </si>
  <si>
    <t>検定実施日</t>
    <phoneticPr fontId="1"/>
  </si>
  <si>
    <t>メーカー・型式</t>
    <phoneticPr fontId="1"/>
  </si>
  <si>
    <t>□異常なし　　□異常あり （　　　　　　　　　　　　　　　　　　　　　　　　　　　　　　　　　　　　　　　　　）</t>
    <phoneticPr fontId="1"/>
  </si>
  <si>
    <t>検定範囲</t>
    <rPh sb="0" eb="2">
      <t>ケンテイ</t>
    </rPh>
    <rPh sb="2" eb="4">
      <t>ハンイ</t>
    </rPh>
    <phoneticPr fontId="1"/>
  </si>
  <si>
    <t>ー</t>
    <phoneticPr fontId="1"/>
  </si>
  <si>
    <t>オートピペット Calibration</t>
    <phoneticPr fontId="1"/>
  </si>
  <si>
    <t>オートピペット性能試験報告書</t>
    <rPh sb="7" eb="9">
      <t>セイノウ</t>
    </rPh>
    <rPh sb="11" eb="14">
      <t>ホウコクショ</t>
    </rPh>
    <phoneticPr fontId="1"/>
  </si>
  <si>
    <t>ISO 8655-6:2002(E)より</t>
    <phoneticPr fontId="3"/>
  </si>
  <si>
    <t>HGQC13(10)R2 改定2010.01</t>
    <rPh sb="13" eb="15">
      <t>カイテイ</t>
    </rPh>
    <phoneticPr fontId="3"/>
  </si>
  <si>
    <t>HGQC13(10)R3 改定2010.01</t>
    <rPh sb="13" eb="15">
      <t>カイテイ</t>
    </rPh>
    <phoneticPr fontId="3"/>
  </si>
  <si>
    <t>オートピペット</t>
    <phoneticPr fontId="1"/>
  </si>
  <si>
    <t>結果解析シート　計算式表示例</t>
  </si>
  <si>
    <t>□リークなし　　　　　　□リーク</t>
    <phoneticPr fontId="1"/>
  </si>
  <si>
    <t>前回交換実施日：　 　　　　年　　　　　月　　　　　日　　□分解対象外</t>
    <rPh sb="30" eb="32">
      <t>ブンカイ</t>
    </rPh>
    <rPh sb="32" eb="35">
      <t>タイショウガイ</t>
    </rPh>
    <phoneticPr fontId="1"/>
  </si>
  <si>
    <t>□分解不要　</t>
    <rPh sb="1" eb="3">
      <t>ブンカイ</t>
    </rPh>
    <rPh sb="3" eb="5">
      <t>フヨウ</t>
    </rPh>
    <phoneticPr fontId="1"/>
  </si>
  <si>
    <t>□分解清掃　□テフロンシール　□O-リング　□その他（　       　　　）</t>
  </si>
  <si>
    <t>検定最大容量</t>
    <rPh sb="0" eb="2">
      <t>ケンテイ</t>
    </rPh>
    <rPh sb="2" eb="4">
      <t>サイダイ</t>
    </rPh>
    <rPh sb="4" eb="6">
      <t>ヨウリョウ</t>
    </rPh>
    <phoneticPr fontId="3"/>
  </si>
  <si>
    <t>検定最小容量</t>
  </si>
  <si>
    <t>検定最小容量</t>
    <rPh sb="3" eb="4">
      <t>ショウ</t>
    </rPh>
    <phoneticPr fontId="1"/>
  </si>
  <si>
    <t>-2.0≦d≦2.0</t>
    <phoneticPr fontId="1"/>
  </si>
  <si>
    <t>-2.0≦d≦-1.6</t>
    <phoneticPr fontId="1"/>
  </si>
  <si>
    <t>1.6≦d≦2.0</t>
    <phoneticPr fontId="1"/>
  </si>
  <si>
    <t>繰り返し精度（変動係数% : CV）</t>
    <rPh sb="0" eb="1">
      <t>ク</t>
    </rPh>
    <rPh sb="2" eb="3">
      <t>カエ</t>
    </rPh>
    <rPh sb="4" eb="6">
      <t>セイド</t>
    </rPh>
    <rPh sb="7" eb="9">
      <t>ヘンドウ</t>
    </rPh>
    <rPh sb="9" eb="11">
      <t>ケイスウ</t>
    </rPh>
    <phoneticPr fontId="1"/>
  </si>
  <si>
    <t>性能試験結果が管理範囲内となった場合「適」とし、警戒範囲内の場合「適（警戒）」と判定する。</t>
    <rPh sb="0" eb="2">
      <t>セイノウ</t>
    </rPh>
    <rPh sb="2" eb="4">
      <t>シケン</t>
    </rPh>
    <rPh sb="4" eb="6">
      <t>ケッカ</t>
    </rPh>
    <rPh sb="7" eb="9">
      <t>カンリ</t>
    </rPh>
    <rPh sb="9" eb="11">
      <t>ハンイ</t>
    </rPh>
    <rPh sb="11" eb="12">
      <t>ナイ</t>
    </rPh>
    <rPh sb="16" eb="18">
      <t>バアイ</t>
    </rPh>
    <rPh sb="19" eb="20">
      <t>テキ</t>
    </rPh>
    <rPh sb="24" eb="26">
      <t>ケイカイ</t>
    </rPh>
    <rPh sb="26" eb="28">
      <t>ハンイ</t>
    </rPh>
    <rPh sb="28" eb="29">
      <t>ナイ</t>
    </rPh>
    <rPh sb="30" eb="32">
      <t>バアイ</t>
    </rPh>
    <rPh sb="33" eb="34">
      <t>テキ</t>
    </rPh>
    <rPh sb="35" eb="37">
      <t>ケイカイ</t>
    </rPh>
    <rPh sb="40" eb="42">
      <t>ハンテイ</t>
    </rPh>
    <phoneticPr fontId="1"/>
  </si>
  <si>
    <t>□適　　　　　　　□適（警戒）　□不適</t>
    <rPh sb="1" eb="2">
      <t>テキ</t>
    </rPh>
    <rPh sb="10" eb="11">
      <t>テキ</t>
    </rPh>
    <rPh sb="12" eb="14">
      <t>ケイカイ</t>
    </rPh>
    <rPh sb="17" eb="19">
      <t>フテキ</t>
    </rPh>
    <phoneticPr fontId="1"/>
  </si>
  <si>
    <t>性能試験/正確さ（設定値とのズレ% d）、繰り返し精度（変動係数% CV）：</t>
    <rPh sb="0" eb="2">
      <t>セイノウ</t>
    </rPh>
    <rPh sb="2" eb="4">
      <t>シケン</t>
    </rPh>
    <rPh sb="5" eb="7">
      <t>セイカク</t>
    </rPh>
    <rPh sb="9" eb="12">
      <t>セッテイチ</t>
    </rPh>
    <rPh sb="21" eb="22">
      <t>ク</t>
    </rPh>
    <rPh sb="23" eb="24">
      <t>カエ</t>
    </rPh>
    <rPh sb="25" eb="27">
      <t>セイド</t>
    </rPh>
    <rPh sb="28" eb="30">
      <t>ヘンドウ</t>
    </rPh>
    <rPh sb="30" eb="32">
      <t>ケイスウ</t>
    </rPh>
    <phoneticPr fontId="1"/>
  </si>
  <si>
    <t>　管理範囲　-2.0≦d≦2.0, CV≦1.0　（-5.0≦d≦5.0, CV≦2.0　（設定値が20μL以下の場合））</t>
    <rPh sb="1" eb="3">
      <t>カンリ</t>
    </rPh>
    <rPh sb="3" eb="5">
      <t>ハンイ</t>
    </rPh>
    <rPh sb="46" eb="49">
      <t>セッテイチ</t>
    </rPh>
    <rPh sb="54" eb="56">
      <t>イカ</t>
    </rPh>
    <rPh sb="57" eb="59">
      <t>バアイ</t>
    </rPh>
    <phoneticPr fontId="1"/>
  </si>
  <si>
    <t>　警戒範囲内となった場合は、適（警戒）と判定</t>
    <rPh sb="1" eb="6">
      <t>ケイカイハンイナイ</t>
    </rPh>
    <rPh sb="10" eb="12">
      <t>バアイ</t>
    </rPh>
    <rPh sb="14" eb="15">
      <t>テキ</t>
    </rPh>
    <rPh sb="16" eb="18">
      <t>ケイカイ</t>
    </rPh>
    <rPh sb="20" eb="22">
      <t>ハンテイ</t>
    </rPh>
    <phoneticPr fontId="1"/>
  </si>
  <si>
    <t>　警戒範囲　-2.0≦d≦-1.6, 1.6≦d≦2.0　（-5.0≦d≦-4.0, 4.0≦d≦5.0　（設定値が20μL以下の場合））</t>
    <rPh sb="1" eb="3">
      <t>ケイカイ</t>
    </rPh>
    <rPh sb="3" eb="5">
      <t>ハンイ</t>
    </rPh>
    <rPh sb="54" eb="57">
      <t>セッテイチ</t>
    </rPh>
    <rPh sb="62" eb="64">
      <t>イカ</t>
    </rPh>
    <rPh sb="65" eb="67">
      <t>バアイ</t>
    </rPh>
    <phoneticPr fontId="1"/>
  </si>
  <si>
    <t>CV≦1.0</t>
    <phoneticPr fontId="1"/>
  </si>
  <si>
    <t>外観：異常なし、リークテスト：リークなし</t>
    <rPh sb="0" eb="1">
      <t>ソト</t>
    </rPh>
    <rPh sb="1" eb="2">
      <t>カン</t>
    </rPh>
    <rPh sb="3" eb="5">
      <t>イジョウ</t>
    </rPh>
    <phoneticPr fontId="1"/>
  </si>
  <si>
    <t>Printed date</t>
    <phoneticPr fontId="3"/>
  </si>
  <si>
    <t>Z factor (1,013 hPa)</t>
    <phoneticPr fontId="3"/>
  </si>
  <si>
    <t xml:space="preserve"> μL/mg</t>
    <phoneticPr fontId="3"/>
  </si>
  <si>
    <t>水温</t>
    <phoneticPr fontId="3"/>
  </si>
  <si>
    <t>Z Factor</t>
    <phoneticPr fontId="3"/>
  </si>
  <si>
    <t>容　 量</t>
    <phoneticPr fontId="3"/>
  </si>
  <si>
    <t>Printed date</t>
    <phoneticPr fontId="3"/>
  </si>
  <si>
    <t>μL</t>
    <phoneticPr fontId="3"/>
  </si>
  <si>
    <t>オートピペット性能試験報告書</t>
    <phoneticPr fontId="1"/>
  </si>
  <si>
    <t>SOPT-C014</t>
    <phoneticPr fontId="1"/>
  </si>
  <si>
    <t>-2.0≦d≦2.0</t>
    <phoneticPr fontId="1"/>
  </si>
  <si>
    <t>CV≦1.0</t>
    <phoneticPr fontId="1"/>
  </si>
  <si>
    <t>-2.0≦d≦-1.6</t>
    <phoneticPr fontId="1"/>
  </si>
  <si>
    <t>1.6≦d≦2.0</t>
    <phoneticPr fontId="1"/>
  </si>
  <si>
    <t>ISO 8655-6:2002(E)より</t>
    <phoneticPr fontId="3"/>
  </si>
  <si>
    <t>Printed date</t>
    <phoneticPr fontId="3"/>
  </si>
  <si>
    <t>Z factor (1,013 hPa)</t>
    <phoneticPr fontId="3"/>
  </si>
  <si>
    <t xml:space="preserve"> μL/mg</t>
    <phoneticPr fontId="3"/>
  </si>
  <si>
    <t>水温</t>
    <phoneticPr fontId="3"/>
  </si>
  <si>
    <t>Z Factor</t>
    <phoneticPr fontId="3"/>
  </si>
  <si>
    <t xml:space="preserve"> μL/mg</t>
    <phoneticPr fontId="3"/>
  </si>
  <si>
    <t>容　 量</t>
    <phoneticPr fontId="3"/>
  </si>
  <si>
    <t>20μ以下</t>
    <rPh sb="3" eb="5">
      <t>イカ</t>
    </rPh>
    <phoneticPr fontId="1"/>
  </si>
  <si>
    <t>-5.0≦d≦5.0</t>
  </si>
  <si>
    <t>適(警戒）</t>
    <phoneticPr fontId="1"/>
  </si>
  <si>
    <t>適(警戒）</t>
    <phoneticPr fontId="1"/>
  </si>
  <si>
    <t>適(警戒）</t>
    <phoneticPr fontId="1"/>
  </si>
  <si>
    <t>Printed date</t>
    <phoneticPr fontId="3"/>
  </si>
  <si>
    <t>水温</t>
    <phoneticPr fontId="3"/>
  </si>
  <si>
    <t>Z Factor</t>
    <phoneticPr fontId="3"/>
  </si>
  <si>
    <t>μL</t>
    <phoneticPr fontId="3"/>
  </si>
  <si>
    <t>容　 量</t>
    <phoneticPr fontId="3"/>
  </si>
  <si>
    <t>ISO 8655-6:2002(E)より</t>
    <phoneticPr fontId="3"/>
  </si>
  <si>
    <t>-2.0≦d≦2.0</t>
    <phoneticPr fontId="1"/>
  </si>
  <si>
    <t>CV≦1.0</t>
    <phoneticPr fontId="1"/>
  </si>
  <si>
    <t>-2.0≦d≦-1.6</t>
    <phoneticPr fontId="1"/>
  </si>
  <si>
    <t>1.6≦d≦2.0</t>
    <phoneticPr fontId="1"/>
  </si>
  <si>
    <t>20μ以上</t>
    <rPh sb="3" eb="5">
      <t>イジョウ</t>
    </rPh>
    <phoneticPr fontId="1"/>
  </si>
  <si>
    <t>様式-2　結果解析シート10μL未満</t>
    <rPh sb="0" eb="2">
      <t>ヨウシキ</t>
    </rPh>
    <rPh sb="5" eb="7">
      <t>ケッカ</t>
    </rPh>
    <rPh sb="16" eb="18">
      <t>ミマン</t>
    </rPh>
    <phoneticPr fontId="1"/>
  </si>
  <si>
    <t>変動係数(%)</t>
    <rPh sb="0" eb="2">
      <t>ヘンドウ</t>
    </rPh>
    <rPh sb="2" eb="4">
      <t>ケイスウ</t>
    </rPh>
    <phoneticPr fontId="1"/>
  </si>
  <si>
    <t>様式-3　結果解析シート10μL以上20μL以下</t>
    <rPh sb="0" eb="2">
      <t>ヨウシキ</t>
    </rPh>
    <rPh sb="5" eb="7">
      <t>ケッカ</t>
    </rPh>
    <rPh sb="16" eb="18">
      <t>イジョウ</t>
    </rPh>
    <rPh sb="22" eb="24">
      <t>イカ</t>
    </rPh>
    <phoneticPr fontId="1"/>
  </si>
  <si>
    <t>様式-4　結果解析シート21μL以上</t>
    <rPh sb="0" eb="2">
      <t>ヨウシキ</t>
    </rPh>
    <rPh sb="5" eb="7">
      <t>ケッカ</t>
    </rPh>
    <rPh sb="16" eb="18">
      <t>イジョウ</t>
    </rPh>
    <phoneticPr fontId="1"/>
  </si>
  <si>
    <t>設定値10μL以上20μL以下</t>
    <rPh sb="0" eb="3">
      <t>セッテイチ</t>
    </rPh>
    <rPh sb="7" eb="9">
      <t>イジョウ</t>
    </rPh>
    <rPh sb="13" eb="15">
      <t>イカ</t>
    </rPh>
    <phoneticPr fontId="3"/>
  </si>
  <si>
    <t>設定値21μL以上</t>
    <rPh sb="0" eb="3">
      <t>セッテイチ</t>
    </rPh>
    <rPh sb="7" eb="9">
      <t>イジョウ</t>
    </rPh>
    <phoneticPr fontId="3"/>
  </si>
  <si>
    <t xml:space="preserve"> 「部品交換直後の性能試験の場合、再度部品交換を実施した後に性能試験を行う」を追加</t>
    <rPh sb="39" eb="41">
      <t>ツイカ</t>
    </rPh>
    <phoneticPr fontId="1"/>
  </si>
  <si>
    <t>・２０１4年０8月27日　改定　　コメント：性能試験手順の変更（5 検定結果の取扱い）</t>
    <rPh sb="5" eb="6">
      <t>ネン</t>
    </rPh>
    <rPh sb="8" eb="9">
      <t>ガツ</t>
    </rPh>
    <rPh sb="11" eb="12">
      <t>ニチ</t>
    </rPh>
    <rPh sb="13" eb="15">
      <t>カイテイ</t>
    </rPh>
    <rPh sb="22" eb="24">
      <t>セイノウ</t>
    </rPh>
    <rPh sb="24" eb="26">
      <t>シケン</t>
    </rPh>
    <rPh sb="26" eb="28">
      <t>テジュン</t>
    </rPh>
    <rPh sb="29" eb="31">
      <t>ヘンコウ</t>
    </rPh>
    <phoneticPr fontId="1"/>
  </si>
  <si>
    <t>　    年　　　  月　　　　日</t>
    <phoneticPr fontId="1"/>
  </si>
  <si>
    <t>尚、サーモフィッシャーサイエンティフィック株式会社はこれらの事に関し、不利益とならないように誠意をもって対応させて頂きます。</t>
    <phoneticPr fontId="1"/>
  </si>
  <si>
    <t>Documents 
Title</t>
    <phoneticPr fontId="1"/>
  </si>
  <si>
    <t>　　　サーモフィッシャーサイエンティフィック株式会社</t>
    <phoneticPr fontId="1"/>
  </si>
  <si>
    <r>
      <t>□</t>
    </r>
    <r>
      <rPr>
        <sz val="12"/>
        <rFont val="ＭＳ Ｐゴシック"/>
        <family val="3"/>
        <charset val="128"/>
        <scheme val="minor"/>
      </rPr>
      <t>リークなし</t>
    </r>
    <phoneticPr fontId="1"/>
  </si>
  <si>
    <r>
      <t>□</t>
    </r>
    <r>
      <rPr>
        <sz val="12"/>
        <rFont val="ＭＳ Ｐゴシック"/>
        <family val="3"/>
        <charset val="128"/>
        <scheme val="minor"/>
      </rPr>
      <t>リーク</t>
    </r>
    <phoneticPr fontId="1"/>
  </si>
  <si>
    <t>天秤</t>
    <rPh sb="0" eb="2">
      <t>テンビン</t>
    </rPh>
    <phoneticPr fontId="1"/>
  </si>
  <si>
    <t>　識別番号：</t>
    <rPh sb="1" eb="3">
      <t>シキベツ</t>
    </rPh>
    <rPh sb="3" eb="5">
      <t>バンゴウ</t>
    </rPh>
    <phoneticPr fontId="1"/>
  </si>
  <si>
    <t>点検責任者</t>
    <phoneticPr fontId="1"/>
  </si>
  <si>
    <t>　点検担当者</t>
    <phoneticPr fontId="1"/>
  </si>
  <si>
    <t>年　　　　　　　月　　　　　　　日　　　　　　　</t>
    <rPh sb="0" eb="1">
      <t>ネン</t>
    </rPh>
    <rPh sb="8" eb="9">
      <t>ツキ</t>
    </rPh>
    <rPh sb="16" eb="17">
      <t>ヒ</t>
    </rPh>
    <phoneticPr fontId="1"/>
  </si>
  <si>
    <t>　　　　　　　　    年　　  月　　　日　　　　　　　検定実施者：　　　　　　　　　　　　　　　</t>
    <rPh sb="29" eb="31">
      <t>ケンテイ</t>
    </rPh>
    <rPh sb="31" eb="32">
      <t>ジツ</t>
    </rPh>
    <rPh sb="32" eb="33">
      <t>シ</t>
    </rPh>
    <phoneticPr fontId="1"/>
  </si>
  <si>
    <t>サーモフィッシャーサイエンティフィック株式会社は、本システムの点検と機器校正を本ドキュメントの内容に基づき実施しました。</t>
    <phoneticPr fontId="1"/>
  </si>
  <si>
    <t>その結果、機能試験作業を完了しました。システムの動作に影響をおよぼさない例外的な障害や基本的な機能は備考に記載しております。</t>
    <rPh sb="0" eb="4">
      <t>ソノケッカ</t>
    </rPh>
    <rPh sb="50" eb="52">
      <t>ビコウ</t>
    </rPh>
    <phoneticPr fontId="1"/>
  </si>
  <si>
    <t>SOPT-C014</t>
    <phoneticPr fontId="1"/>
  </si>
  <si>
    <t xml:space="preserve">  水温 　　　 　　　　　℃ （温度計No.                      )</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</si>
</sst>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0_ "/>
    <numFmt numFmtId="177" formatCode="0.000_ "/>
    <numFmt numFmtId="178" formatCode="0.0_ "/>
    <numFmt numFmtId="179" formatCode="0.00_ "/>
    <numFmt numFmtId="180" formatCode="0.00000_ "/>
    <numFmt numFmtId="181" formatCode=";;;"/>
    <numFmt numFmtId="182" formatCode="0.0000_ "/>
  </numFmts>
  <fonts count="21" x14ac:knownFonts="1">
    <font>
      <sz val="11"/>
      <name val="ＭＳ Ｐゴシック"/>
      <family val="3"/>
      <charset val="128"/>
    </font>
    <font>
      <sz val="6"/>
      <name val="ＭＳ Ｐゴシック"/>
      <family val="3"/>
      <charset val="128"/>
    </font>
    <font>
      <sz val="11"/>
      <name val="ＭＳ 明朝"/>
      <family val="1"/>
      <charset val="128"/>
    </font>
    <font>
      <sz val="6"/>
      <name val="ＭＳ 明朝"/>
      <family val="1"/>
      <charset val="128"/>
    </font>
    <font>
      <b/>
      <sz val="11"/>
      <name val="ＭＳ Ｐゴシック"/>
      <family val="3"/>
      <charset val="128"/>
      <scheme val="minor"/>
    </font>
    <font>
      <sz val="11"/>
      <name val="ＭＳ Ｐゴシック"/>
      <family val="3"/>
      <charset val="128"/>
      <scheme val="minor"/>
    </font>
    <font>
      <b/>
      <sz val="16"/>
      <name val="ＭＳ Ｐゴシック"/>
      <family val="3"/>
      <charset val="128"/>
      <scheme val="minor"/>
    </font>
    <font>
      <b/>
      <sz val="14"/>
      <name val="ＭＳ Ｐゴシック"/>
      <family val="3"/>
      <charset val="128"/>
      <scheme val="minor"/>
    </font>
    <font>
      <sz val="12"/>
      <name val="ＭＳ Ｐゴシック"/>
      <family val="3"/>
      <charset val="128"/>
      <scheme val="minor"/>
    </font>
    <font>
      <sz val="8"/>
      <name val="ＭＳ Ｐゴシック"/>
      <family val="3"/>
      <charset val="128"/>
      <scheme val="minor"/>
    </font>
    <font>
      <sz val="9"/>
      <name val="ＭＳ Ｐゴシック"/>
      <family val="3"/>
      <charset val="128"/>
      <scheme val="minor"/>
    </font>
    <font>
      <sz val="10"/>
      <name val="ＭＳ Ｐゴシック"/>
      <family val="3"/>
      <charset val="128"/>
      <scheme val="minor"/>
    </font>
    <font>
      <b/>
      <sz val="12"/>
      <name val="ＭＳ Ｐゴシック"/>
      <family val="3"/>
      <charset val="128"/>
      <scheme val="minor"/>
    </font>
    <font>
      <b/>
      <sz val="10"/>
      <name val="ＭＳ Ｐゴシック"/>
      <family val="3"/>
      <charset val="128"/>
      <scheme val="minor"/>
    </font>
    <font>
      <sz val="9"/>
      <color indexed="8"/>
      <name val="ＭＳ Ｐゴシック"/>
      <family val="3"/>
      <charset val="128"/>
      <scheme val="minor"/>
    </font>
    <font>
      <sz val="11"/>
      <color indexed="10"/>
      <name val="ＭＳ Ｐゴシック"/>
      <family val="3"/>
      <charset val="128"/>
      <scheme val="minor"/>
    </font>
    <font>
      <b/>
      <sz val="11"/>
      <color indexed="10"/>
      <name val="ＭＳ Ｐゴシック"/>
      <family val="3"/>
      <charset val="128"/>
      <scheme val="minor"/>
    </font>
    <font>
      <sz val="9"/>
      <color indexed="22"/>
      <name val="ＭＳ Ｐゴシック"/>
      <family val="3"/>
      <charset val="128"/>
      <scheme val="minor"/>
    </font>
    <font>
      <sz val="40"/>
      <name val="ＭＳ Ｐゴシック"/>
      <family val="3"/>
      <charset val="128"/>
      <scheme val="minor"/>
    </font>
    <font>
      <sz val="14"/>
      <name val="ＭＳ Ｐゴシック"/>
      <family val="3"/>
      <charset val="128"/>
      <scheme val="minor"/>
    </font>
    <font>
      <sz val="7"/>
      <name val="ＭＳ Ｐゴシック"/>
      <family val="3"/>
      <charset val="128"/>
      <scheme val="minor"/>
    </font>
  </fonts>
  <fills count="6">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4"/>
        <bgColor indexed="64"/>
      </patternFill>
    </fill>
    <fill>
      <patternFill patternType="solid">
        <fgColor indexed="13"/>
        <bgColor indexed="64"/>
      </patternFill>
    </fill>
  </fills>
  <borders count="75">
    <border>
      <left/>
      <right/>
      <top/>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thin">
        <color indexed="64"/>
      </top>
      <bottom/>
      <diagonal/>
    </border>
    <border>
      <left/>
      <right style="medium">
        <color indexed="64"/>
      </right>
      <top/>
      <bottom/>
      <diagonal/>
    </border>
    <border>
      <left style="medium">
        <color indexed="64"/>
      </left>
      <right/>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right style="thin">
        <color indexed="64"/>
      </right>
      <top style="medium">
        <color indexed="64"/>
      </top>
      <bottom/>
      <diagonal/>
    </border>
    <border>
      <left/>
      <right style="medium">
        <color indexed="64"/>
      </right>
      <top/>
      <bottom style="thin">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dotted">
        <color indexed="64"/>
      </top>
      <bottom/>
      <diagonal/>
    </border>
    <border>
      <left/>
      <right style="dotted">
        <color indexed="64"/>
      </right>
      <top style="dotted">
        <color indexed="64"/>
      </top>
      <bottom/>
      <diagonal/>
    </border>
    <border>
      <left style="medium">
        <color indexed="64"/>
      </left>
      <right style="dotted">
        <color indexed="64"/>
      </right>
      <top/>
      <bottom/>
      <diagonal/>
    </border>
    <border>
      <left/>
      <right style="dotted">
        <color indexed="64"/>
      </right>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top/>
      <bottom style="dotted">
        <color indexed="64"/>
      </bottom>
      <diagonal/>
    </border>
    <border>
      <left/>
      <right style="dotted">
        <color indexed="64"/>
      </right>
      <top/>
      <bottom style="dotted">
        <color indexed="64"/>
      </bottom>
      <diagonal/>
    </border>
    <border>
      <left/>
      <right/>
      <top style="dotted">
        <color indexed="64"/>
      </top>
      <bottom style="medium">
        <color indexed="64"/>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dotted">
        <color indexed="64"/>
      </left>
      <right/>
      <top style="dotted">
        <color indexed="64"/>
      </top>
      <bottom/>
      <diagonal/>
    </border>
    <border>
      <left style="dotted">
        <color indexed="64"/>
      </left>
      <right/>
      <top/>
      <bottom/>
      <diagonal/>
    </border>
    <border>
      <left style="dotted">
        <color indexed="64"/>
      </left>
      <right/>
      <top/>
      <bottom style="dotted">
        <color indexed="64"/>
      </bottom>
      <diagonal/>
    </border>
    <border>
      <left style="thin">
        <color indexed="64"/>
      </left>
      <right/>
      <top style="thin">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diagonalUp="1">
      <left style="thin">
        <color indexed="64"/>
      </left>
      <right/>
      <top style="thin">
        <color indexed="64"/>
      </top>
      <bottom style="medium">
        <color indexed="64"/>
      </bottom>
      <diagonal style="thin">
        <color indexed="64"/>
      </diagonal>
    </border>
    <border diagonalUp="1">
      <left/>
      <right/>
      <top style="thin">
        <color indexed="64"/>
      </top>
      <bottom style="medium">
        <color indexed="64"/>
      </bottom>
      <diagonal style="thin">
        <color indexed="64"/>
      </diagonal>
    </border>
    <border diagonalUp="1">
      <left/>
      <right style="medium">
        <color indexed="64"/>
      </right>
      <top style="thin">
        <color indexed="64"/>
      </top>
      <bottom style="medium">
        <color indexed="64"/>
      </bottom>
      <diagonal style="thin">
        <color indexed="64"/>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diagonalUp="1">
      <left/>
      <right style="thin">
        <color indexed="64"/>
      </right>
      <top style="thin">
        <color indexed="64"/>
      </top>
      <bottom style="medium">
        <color indexed="64"/>
      </bottom>
      <diagonal style="thin">
        <color indexed="64"/>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2" fillId="0" borderId="0"/>
    <xf numFmtId="0" fontId="2" fillId="0" borderId="0"/>
  </cellStyleXfs>
  <cellXfs count="345">
    <xf numFmtId="0" fontId="0" fillId="0" borderId="0" xfId="0"/>
    <xf numFmtId="0" fontId="5" fillId="2" borderId="0" xfId="0" applyFont="1" applyFill="1"/>
    <xf numFmtId="0" fontId="5" fillId="0" borderId="0" xfId="0" applyFont="1" applyFill="1" applyBorder="1"/>
    <xf numFmtId="0" fontId="8" fillId="2" borderId="8" xfId="0" applyFont="1" applyFill="1" applyBorder="1"/>
    <xf numFmtId="0" fontId="5" fillId="2" borderId="11" xfId="0" applyFont="1" applyFill="1" applyBorder="1"/>
    <xf numFmtId="0" fontId="8" fillId="2" borderId="0" xfId="0" applyFont="1" applyFill="1" applyBorder="1"/>
    <xf numFmtId="0" fontId="8" fillId="2" borderId="11" xfId="0" applyFont="1" applyFill="1" applyBorder="1"/>
    <xf numFmtId="0" fontId="5" fillId="0" borderId="0" xfId="0" applyFont="1" applyFill="1" applyBorder="1" applyAlignment="1">
      <alignment vertical="center"/>
    </xf>
    <xf numFmtId="0" fontId="11" fillId="0" borderId="0" xfId="0" applyFont="1" applyFill="1" applyBorder="1"/>
    <xf numFmtId="0" fontId="11" fillId="0" borderId="0" xfId="0" applyFont="1" applyFill="1"/>
    <xf numFmtId="0" fontId="5" fillId="2" borderId="0" xfId="0" applyFont="1" applyFill="1" applyBorder="1"/>
    <xf numFmtId="0" fontId="5" fillId="2" borderId="8" xfId="0" applyFont="1" applyFill="1" applyBorder="1"/>
    <xf numFmtId="0" fontId="4" fillId="0" borderId="0" xfId="0" applyFont="1"/>
    <xf numFmtId="0" fontId="8" fillId="0" borderId="0" xfId="0" applyFont="1"/>
    <xf numFmtId="0" fontId="5" fillId="0" borderId="0" xfId="0" applyFont="1" applyBorder="1" applyAlignment="1"/>
    <xf numFmtId="0" fontId="5" fillId="0" borderId="0" xfId="0" applyFont="1" applyAlignment="1"/>
    <xf numFmtId="0" fontId="5" fillId="0" borderId="0" xfId="0" applyFont="1" applyFill="1" applyBorder="1" applyAlignment="1"/>
    <xf numFmtId="0" fontId="8" fillId="2" borderId="13" xfId="0" applyFont="1" applyFill="1" applyBorder="1"/>
    <xf numFmtId="0" fontId="5" fillId="2" borderId="20" xfId="0" applyFont="1" applyFill="1" applyBorder="1"/>
    <xf numFmtId="0" fontId="8" fillId="2" borderId="14" xfId="0" applyFont="1" applyFill="1" applyBorder="1"/>
    <xf numFmtId="0" fontId="8" fillId="2" borderId="20" xfId="0" applyFont="1" applyFill="1" applyBorder="1"/>
    <xf numFmtId="0" fontId="8" fillId="0" borderId="0" xfId="0" applyFont="1" applyBorder="1"/>
    <xf numFmtId="0" fontId="5" fillId="0" borderId="10" xfId="0" applyFont="1" applyBorder="1" applyAlignment="1">
      <alignment horizontal="left"/>
    </xf>
    <xf numFmtId="0" fontId="5" fillId="0" borderId="0" xfId="0" applyFont="1" applyBorder="1" applyAlignment="1">
      <alignment horizontal="left" vertical="top" indent="2"/>
    </xf>
    <xf numFmtId="0" fontId="5" fillId="0" borderId="0" xfId="0" applyFont="1" applyBorder="1" applyAlignment="1">
      <alignment horizontal="left"/>
    </xf>
    <xf numFmtId="0" fontId="5" fillId="0" borderId="7" xfId="0" applyFont="1" applyBorder="1" applyAlignment="1">
      <alignment horizontal="left" vertical="top" indent="2"/>
    </xf>
    <xf numFmtId="0" fontId="5" fillId="0" borderId="10" xfId="0" applyFont="1" applyBorder="1" applyAlignment="1">
      <alignment horizontal="left" vertical="top" indent="2"/>
    </xf>
    <xf numFmtId="0" fontId="5" fillId="0" borderId="0" xfId="0" quotePrefix="1" applyFont="1" applyBorder="1" applyAlignment="1">
      <alignment horizontal="left" vertical="top" indent="2"/>
    </xf>
    <xf numFmtId="0" fontId="5" fillId="0" borderId="12" xfId="0" applyFont="1" applyBorder="1" applyAlignment="1">
      <alignment horizontal="left" vertical="top" indent="2"/>
    </xf>
    <xf numFmtId="0" fontId="5" fillId="0" borderId="1" xfId="0" applyFont="1" applyBorder="1" applyAlignment="1">
      <alignment horizontal="left" vertical="top" indent="2"/>
    </xf>
    <xf numFmtId="0" fontId="5" fillId="0" borderId="19" xfId="0" applyFont="1" applyBorder="1" applyAlignment="1">
      <alignment horizontal="left" vertical="top" indent="2"/>
    </xf>
    <xf numFmtId="0" fontId="5" fillId="0" borderId="0" xfId="0" applyFont="1" applyBorder="1" applyAlignment="1">
      <alignment horizontal="center" vertical="center" textRotation="90"/>
    </xf>
    <xf numFmtId="0" fontId="8" fillId="0" borderId="0" xfId="0" applyFont="1" applyAlignment="1">
      <alignment vertical="center" wrapText="1"/>
    </xf>
    <xf numFmtId="0" fontId="11" fillId="0" borderId="0" xfId="2" applyNumberFormat="1" applyFont="1" applyAlignment="1" applyProtection="1">
      <alignment horizontal="center"/>
    </xf>
    <xf numFmtId="0" fontId="11" fillId="0" borderId="3" xfId="2" applyNumberFormat="1" applyFont="1" applyBorder="1" applyAlignment="1" applyProtection="1">
      <alignment horizontal="center"/>
    </xf>
    <xf numFmtId="0" fontId="5" fillId="0" borderId="5" xfId="0" applyFont="1" applyBorder="1"/>
    <xf numFmtId="0" fontId="11" fillId="0" borderId="8" xfId="2" applyNumberFormat="1" applyFont="1" applyBorder="1" applyAlignment="1" applyProtection="1">
      <alignment horizontal="center"/>
    </xf>
    <xf numFmtId="0" fontId="8" fillId="0" borderId="0" xfId="0" applyFont="1" applyBorder="1" applyAlignment="1">
      <alignment horizontal="left"/>
    </xf>
    <xf numFmtId="0" fontId="5" fillId="0" borderId="7" xfId="0" applyFont="1" applyBorder="1"/>
    <xf numFmtId="0" fontId="13" fillId="0" borderId="8" xfId="1" applyNumberFormat="1" applyFont="1" applyBorder="1" applyAlignment="1" applyProtection="1">
      <alignment horizontal="center"/>
    </xf>
    <xf numFmtId="0" fontId="13" fillId="0" borderId="0" xfId="1" applyNumberFormat="1" applyFont="1" applyBorder="1" applyAlignment="1" applyProtection="1">
      <alignment horizontal="center"/>
    </xf>
    <xf numFmtId="0" fontId="4" fillId="0" borderId="0" xfId="0" applyFont="1" applyBorder="1"/>
    <xf numFmtId="0" fontId="6" fillId="0" borderId="0" xfId="1" applyNumberFormat="1" applyFont="1" applyBorder="1" applyAlignment="1" applyProtection="1">
      <alignment horizontal="center"/>
    </xf>
    <xf numFmtId="0" fontId="12" fillId="0" borderId="0" xfId="1" applyNumberFormat="1" applyFont="1" applyBorder="1" applyAlignment="1" applyProtection="1">
      <alignment horizontal="center"/>
    </xf>
    <xf numFmtId="0" fontId="13" fillId="0" borderId="7" xfId="1" applyNumberFormat="1" applyFont="1" applyBorder="1" applyAlignment="1" applyProtection="1">
      <alignment horizontal="center"/>
    </xf>
    <xf numFmtId="0" fontId="13" fillId="0" borderId="0" xfId="1" applyNumberFormat="1" applyFont="1" applyAlignment="1" applyProtection="1">
      <alignment horizontal="center"/>
    </xf>
    <xf numFmtId="0" fontId="11" fillId="0" borderId="8" xfId="1" applyNumberFormat="1" applyFont="1" applyBorder="1" applyAlignment="1" applyProtection="1">
      <alignment horizontal="center"/>
    </xf>
    <xf numFmtId="0" fontId="11" fillId="0" borderId="0" xfId="1" applyNumberFormat="1" applyFont="1" applyBorder="1" applyAlignment="1" applyProtection="1">
      <alignment horizontal="center"/>
    </xf>
    <xf numFmtId="0" fontId="6" fillId="0" borderId="0" xfId="1" applyNumberFormat="1" applyFont="1" applyBorder="1" applyAlignment="1" applyProtection="1">
      <alignment horizontal="left"/>
    </xf>
    <xf numFmtId="0" fontId="11" fillId="0" borderId="7" xfId="1" applyNumberFormat="1" applyFont="1" applyBorder="1" applyAlignment="1" applyProtection="1">
      <alignment horizontal="center"/>
    </xf>
    <xf numFmtId="0" fontId="11" fillId="0" borderId="0" xfId="1" applyNumberFormat="1" applyFont="1" applyAlignment="1" applyProtection="1">
      <alignment horizontal="center"/>
    </xf>
    <xf numFmtId="181" fontId="11" fillId="0" borderId="0" xfId="1" applyNumberFormat="1" applyFont="1" applyFill="1" applyBorder="1" applyAlignment="1" applyProtection="1">
      <alignment horizontal="center"/>
    </xf>
    <xf numFmtId="181" fontId="11" fillId="0" borderId="0" xfId="1" applyNumberFormat="1" applyFont="1" applyBorder="1" applyAlignment="1" applyProtection="1">
      <alignment horizontal="center"/>
    </xf>
    <xf numFmtId="0" fontId="11" fillId="0" borderId="0" xfId="1" applyNumberFormat="1" applyFont="1" applyFill="1" applyBorder="1" applyAlignment="1" applyProtection="1">
      <alignment horizontal="center"/>
    </xf>
    <xf numFmtId="0" fontId="11" fillId="0" borderId="7" xfId="1" applyNumberFormat="1" applyFont="1" applyFill="1" applyBorder="1" applyAlignment="1" applyProtection="1">
      <alignment horizontal="center"/>
    </xf>
    <xf numFmtId="180" fontId="11" fillId="0" borderId="0" xfId="1" applyNumberFormat="1" applyFont="1" applyFill="1" applyBorder="1" applyAlignment="1" applyProtection="1">
      <alignment horizontal="center" vertical="center"/>
    </xf>
    <xf numFmtId="181" fontId="11" fillId="0" borderId="0" xfId="1" quotePrefix="1" applyNumberFormat="1" applyFont="1" applyFill="1" applyBorder="1" applyAlignment="1" applyProtection="1">
      <alignment horizontal="center"/>
    </xf>
    <xf numFmtId="0" fontId="11" fillId="0" borderId="0" xfId="1" quotePrefix="1" applyNumberFormat="1" applyFont="1" applyFill="1" applyBorder="1" applyAlignment="1" applyProtection="1">
      <alignment horizontal="center"/>
    </xf>
    <xf numFmtId="0" fontId="11" fillId="0" borderId="0" xfId="1" applyNumberFormat="1" applyFont="1" applyBorder="1" applyAlignment="1" applyProtection="1">
      <alignment horizontal="left"/>
    </xf>
    <xf numFmtId="0" fontId="11" fillId="0" borderId="25" xfId="1" applyNumberFormat="1" applyFont="1" applyBorder="1" applyAlignment="1" applyProtection="1">
      <alignment horizontal="left"/>
    </xf>
    <xf numFmtId="0" fontId="11" fillId="0" borderId="25" xfId="1" applyNumberFormat="1" applyFont="1" applyBorder="1" applyAlignment="1" applyProtection="1">
      <alignment horizontal="center"/>
    </xf>
    <xf numFmtId="0" fontId="11" fillId="0" borderId="26" xfId="1" applyNumberFormat="1" applyFont="1" applyBorder="1" applyAlignment="1" applyProtection="1">
      <alignment horizontal="center"/>
    </xf>
    <xf numFmtId="0" fontId="11" fillId="0" borderId="27" xfId="2" applyNumberFormat="1" applyFont="1" applyBorder="1" applyAlignment="1" applyProtection="1">
      <alignment horizontal="center"/>
    </xf>
    <xf numFmtId="0" fontId="10" fillId="0" borderId="0" xfId="1" applyNumberFormat="1" applyFont="1" applyBorder="1" applyAlignment="1" applyProtection="1">
      <alignment horizontal="left"/>
    </xf>
    <xf numFmtId="0" fontId="10" fillId="0" borderId="0" xfId="1" applyNumberFormat="1" applyFont="1" applyBorder="1" applyAlignment="1" applyProtection="1">
      <alignment horizontal="center"/>
    </xf>
    <xf numFmtId="0" fontId="10" fillId="0" borderId="0" xfId="1" applyNumberFormat="1" applyFont="1" applyBorder="1" applyAlignment="1" applyProtection="1">
      <alignment horizontal="center" vertical="center"/>
    </xf>
    <xf numFmtId="0" fontId="11" fillId="0" borderId="0" xfId="1" applyNumberFormat="1" applyFont="1" applyBorder="1" applyAlignment="1" applyProtection="1">
      <alignment horizontal="right" vertical="center"/>
    </xf>
    <xf numFmtId="15" fontId="9" fillId="0" borderId="0" xfId="1" applyNumberFormat="1" applyFont="1" applyBorder="1" applyAlignment="1" applyProtection="1">
      <alignment horizontal="right" vertical="center"/>
    </xf>
    <xf numFmtId="0" fontId="11" fillId="0" borderId="28" xfId="1" applyNumberFormat="1" applyFont="1" applyBorder="1" applyAlignment="1" applyProtection="1">
      <alignment horizontal="center"/>
    </xf>
    <xf numFmtId="0" fontId="10" fillId="0" borderId="29" xfId="1" applyNumberFormat="1" applyFont="1" applyBorder="1" applyAlignment="1" applyProtection="1">
      <alignment horizontal="center" vertical="center"/>
    </xf>
    <xf numFmtId="0" fontId="10" fillId="0" borderId="30" xfId="1" applyNumberFormat="1" applyFont="1" applyBorder="1" applyAlignment="1" applyProtection="1">
      <alignment horizontal="center" vertical="center"/>
    </xf>
    <xf numFmtId="178" fontId="10" fillId="3" borderId="23" xfId="1" applyNumberFormat="1" applyFont="1" applyFill="1" applyBorder="1" applyAlignment="1" applyProtection="1">
      <alignment horizontal="center" vertical="center"/>
      <protection locked="0"/>
    </xf>
    <xf numFmtId="0" fontId="10" fillId="0" borderId="23" xfId="1" applyNumberFormat="1" applyFont="1" applyBorder="1" applyAlignment="1" applyProtection="1">
      <alignment horizontal="center" vertical="center"/>
    </xf>
    <xf numFmtId="182" fontId="10" fillId="0" borderId="23" xfId="1" applyNumberFormat="1" applyFont="1" applyBorder="1" applyAlignment="1" applyProtection="1">
      <alignment horizontal="center" vertical="center"/>
    </xf>
    <xf numFmtId="0" fontId="10" fillId="0" borderId="24" xfId="1" applyNumberFormat="1" applyFont="1" applyBorder="1" applyAlignment="1" applyProtection="1">
      <alignment horizontal="center" vertical="center"/>
    </xf>
    <xf numFmtId="178" fontId="11" fillId="0" borderId="0" xfId="1" applyNumberFormat="1" applyFont="1" applyFill="1" applyBorder="1" applyAlignment="1" applyProtection="1">
      <alignment horizontal="center"/>
    </xf>
    <xf numFmtId="182" fontId="11" fillId="0" borderId="0" xfId="1" applyNumberFormat="1" applyFont="1" applyFill="1" applyBorder="1" applyAlignment="1" applyProtection="1">
      <alignment horizontal="center" vertical="center"/>
    </xf>
    <xf numFmtId="0" fontId="10" fillId="0" borderId="8" xfId="1" applyNumberFormat="1" applyFont="1" applyBorder="1" applyAlignment="1" applyProtection="1">
      <alignment horizontal="center" vertical="center"/>
    </xf>
    <xf numFmtId="0" fontId="9" fillId="0" borderId="31" xfId="1" applyNumberFormat="1" applyFont="1" applyBorder="1" applyAlignment="1" applyProtection="1">
      <alignment horizontal="center" vertical="center"/>
    </xf>
    <xf numFmtId="0" fontId="14" fillId="3" borderId="32" xfId="1" applyNumberFormat="1" applyFont="1" applyFill="1" applyBorder="1" applyAlignment="1" applyProtection="1">
      <alignment horizontal="center" vertical="center"/>
      <protection locked="0"/>
    </xf>
    <xf numFmtId="0" fontId="10" fillId="0" borderId="5" xfId="1" applyNumberFormat="1" applyFont="1" applyBorder="1" applyAlignment="1" applyProtection="1">
      <alignment horizontal="center" vertical="center"/>
    </xf>
    <xf numFmtId="0" fontId="9" fillId="0" borderId="11" xfId="1" quotePrefix="1" applyNumberFormat="1" applyFont="1" applyBorder="1" applyAlignment="1" applyProtection="1">
      <alignment horizontal="center" vertical="center"/>
    </xf>
    <xf numFmtId="0" fontId="10" fillId="3" borderId="10" xfId="1" applyNumberFormat="1" applyFont="1" applyFill="1" applyBorder="1" applyAlignment="1" applyProtection="1">
      <alignment horizontal="center" vertical="center"/>
      <protection locked="0"/>
    </xf>
    <xf numFmtId="0" fontId="10" fillId="0" borderId="7" xfId="1" applyNumberFormat="1" applyFont="1" applyBorder="1" applyAlignment="1" applyProtection="1">
      <alignment horizontal="center" vertical="center"/>
    </xf>
    <xf numFmtId="0" fontId="10" fillId="0" borderId="33" xfId="1" applyNumberFormat="1" applyFont="1" applyBorder="1" applyAlignment="1" applyProtection="1">
      <alignment horizontal="center" vertical="center"/>
    </xf>
    <xf numFmtId="0" fontId="10" fillId="0" borderId="34" xfId="1" applyNumberFormat="1" applyFont="1" applyBorder="1" applyAlignment="1" applyProtection="1">
      <alignment horizontal="center" vertical="center"/>
    </xf>
    <xf numFmtId="0" fontId="10" fillId="0" borderId="35" xfId="1" applyNumberFormat="1" applyFont="1" applyBorder="1" applyAlignment="1" applyProtection="1">
      <alignment horizontal="center" vertical="center"/>
    </xf>
    <xf numFmtId="177" fontId="10" fillId="3" borderId="36" xfId="1" applyNumberFormat="1" applyFont="1" applyFill="1" applyBorder="1" applyAlignment="1" applyProtection="1">
      <alignment horizontal="right" vertical="center"/>
      <protection locked="0"/>
    </xf>
    <xf numFmtId="180" fontId="10" fillId="0" borderId="37" xfId="1" applyNumberFormat="1" applyFont="1" applyBorder="1" applyAlignment="1" applyProtection="1">
      <alignment horizontal="center" vertical="center"/>
    </xf>
    <xf numFmtId="0" fontId="10" fillId="0" borderId="38" xfId="1" applyNumberFormat="1" applyFont="1" applyBorder="1" applyAlignment="1" applyProtection="1">
      <alignment horizontal="center" vertical="center"/>
    </xf>
    <xf numFmtId="177" fontId="10" fillId="3" borderId="34" xfId="1" applyNumberFormat="1" applyFont="1" applyFill="1" applyBorder="1" applyAlignment="1" applyProtection="1">
      <alignment horizontal="right" vertical="center"/>
      <protection locked="0"/>
    </xf>
    <xf numFmtId="0" fontId="10" fillId="4" borderId="39" xfId="1" quotePrefix="1" applyNumberFormat="1" applyFont="1" applyFill="1" applyBorder="1" applyAlignment="1" applyProtection="1">
      <alignment horizontal="center" vertical="center"/>
    </xf>
    <xf numFmtId="176" fontId="4" fillId="0" borderId="0" xfId="0" applyNumberFormat="1" applyFont="1" applyAlignment="1">
      <alignment horizontal="center"/>
    </xf>
    <xf numFmtId="176" fontId="4" fillId="0" borderId="40" xfId="0" applyNumberFormat="1" applyFont="1" applyBorder="1" applyAlignment="1">
      <alignment horizontal="center"/>
    </xf>
    <xf numFmtId="0" fontId="15" fillId="0" borderId="41" xfId="0" applyFont="1" applyBorder="1" applyAlignment="1">
      <alignment horizontal="center"/>
    </xf>
    <xf numFmtId="176" fontId="4" fillId="0" borderId="33" xfId="0" applyNumberFormat="1" applyFont="1" applyBorder="1" applyAlignment="1">
      <alignment horizontal="center"/>
    </xf>
    <xf numFmtId="0" fontId="15" fillId="0" borderId="42" xfId="0" applyFont="1" applyBorder="1" applyAlignment="1">
      <alignment horizontal="center"/>
    </xf>
    <xf numFmtId="176" fontId="4" fillId="0" borderId="43" xfId="0" applyNumberFormat="1" applyFont="1" applyBorder="1" applyAlignment="1">
      <alignment horizontal="center"/>
    </xf>
    <xf numFmtId="0" fontId="15" fillId="0" borderId="44" xfId="0" applyFont="1" applyBorder="1" applyAlignment="1">
      <alignment horizontal="center"/>
    </xf>
    <xf numFmtId="0" fontId="10" fillId="0" borderId="36" xfId="1" applyNumberFormat="1" applyFont="1" applyBorder="1" applyAlignment="1" applyProtection="1">
      <alignment horizontal="center" vertical="center"/>
    </xf>
    <xf numFmtId="177" fontId="10" fillId="3" borderId="45" xfId="1" applyNumberFormat="1" applyFont="1" applyFill="1" applyBorder="1" applyAlignment="1" applyProtection="1">
      <alignment horizontal="right" vertical="center"/>
      <protection locked="0"/>
    </xf>
    <xf numFmtId="177" fontId="10" fillId="3" borderId="9" xfId="1" applyNumberFormat="1" applyFont="1" applyFill="1" applyBorder="1" applyAlignment="1" applyProtection="1">
      <alignment horizontal="right" vertical="center"/>
      <protection locked="0"/>
    </xf>
    <xf numFmtId="176" fontId="16" fillId="4" borderId="0" xfId="0" applyNumberFormat="1" applyFont="1" applyFill="1" applyAlignment="1">
      <alignment horizontal="center"/>
    </xf>
    <xf numFmtId="0" fontId="10" fillId="0" borderId="3" xfId="1" quotePrefix="1" applyNumberFormat="1" applyFont="1" applyBorder="1" applyAlignment="1" applyProtection="1">
      <alignment horizontal="center" vertical="center"/>
    </xf>
    <xf numFmtId="180" fontId="10" fillId="0" borderId="32" xfId="1" applyNumberFormat="1" applyFont="1" applyBorder="1" applyAlignment="1" applyProtection="1">
      <alignment horizontal="center" vertical="center"/>
    </xf>
    <xf numFmtId="0" fontId="10" fillId="0" borderId="5" xfId="1" quotePrefix="1" applyNumberFormat="1" applyFont="1" applyBorder="1" applyAlignment="1" applyProtection="1">
      <alignment horizontal="center" vertical="center"/>
    </xf>
    <xf numFmtId="0" fontId="10" fillId="0" borderId="18" xfId="1" quotePrefix="1" applyNumberFormat="1" applyFont="1" applyBorder="1" applyAlignment="1" applyProtection="1">
      <alignment horizontal="center" vertical="center"/>
    </xf>
    <xf numFmtId="0" fontId="10" fillId="5" borderId="39" xfId="1" quotePrefix="1" applyNumberFormat="1" applyFont="1" applyFill="1" applyBorder="1" applyAlignment="1" applyProtection="1">
      <alignment horizontal="center" vertical="center"/>
    </xf>
    <xf numFmtId="0" fontId="10" fillId="0" borderId="36" xfId="1" quotePrefix="1" applyNumberFormat="1" applyFont="1" applyBorder="1" applyAlignment="1" applyProtection="1">
      <alignment horizontal="center" vertical="center"/>
    </xf>
    <xf numFmtId="178" fontId="10" fillId="0" borderId="37" xfId="1" applyNumberFormat="1" applyFont="1" applyBorder="1" applyAlignment="1" applyProtection="1">
      <alignment horizontal="center" vertical="center"/>
    </xf>
    <xf numFmtId="0" fontId="10" fillId="0" borderId="38" xfId="1" quotePrefix="1" applyNumberFormat="1" applyFont="1" applyFill="1" applyBorder="1" applyAlignment="1" applyProtection="1">
      <alignment horizontal="center" vertical="center"/>
    </xf>
    <xf numFmtId="0" fontId="10" fillId="0" borderId="38" xfId="1" applyNumberFormat="1" applyFont="1" applyFill="1" applyBorder="1" applyAlignment="1" applyProtection="1">
      <alignment horizontal="center" vertical="center"/>
    </xf>
    <xf numFmtId="0" fontId="10" fillId="0" borderId="13" xfId="1" applyNumberFormat="1" applyFont="1" applyBorder="1" applyAlignment="1" applyProtection="1">
      <alignment horizontal="center" vertical="center"/>
    </xf>
    <xf numFmtId="0" fontId="10" fillId="0" borderId="13" xfId="1" quotePrefix="1" applyNumberFormat="1" applyFont="1" applyBorder="1" applyAlignment="1" applyProtection="1">
      <alignment horizontal="center" vertical="center"/>
    </xf>
    <xf numFmtId="178" fontId="10" fillId="0" borderId="46" xfId="1" applyNumberFormat="1" applyFont="1" applyBorder="1" applyAlignment="1" applyProtection="1">
      <alignment horizontal="center" vertical="center"/>
    </xf>
    <xf numFmtId="0" fontId="10" fillId="0" borderId="15" xfId="1" quotePrefix="1" applyNumberFormat="1" applyFont="1" applyFill="1" applyBorder="1" applyAlignment="1" applyProtection="1">
      <alignment horizontal="center" vertical="center"/>
    </xf>
    <xf numFmtId="0" fontId="10" fillId="0" borderId="20" xfId="1" quotePrefix="1" applyNumberFormat="1" applyFont="1" applyBorder="1" applyAlignment="1" applyProtection="1">
      <alignment horizontal="center" vertical="center"/>
    </xf>
    <xf numFmtId="0" fontId="10" fillId="0" borderId="15" xfId="1" applyNumberFormat="1" applyFont="1" applyFill="1" applyBorder="1" applyAlignment="1" applyProtection="1">
      <alignment horizontal="center" vertical="center"/>
    </xf>
    <xf numFmtId="0" fontId="17" fillId="3" borderId="0" xfId="1" applyNumberFormat="1" applyFont="1" applyFill="1" applyBorder="1" applyAlignment="1" applyProtection="1">
      <alignment horizontal="center"/>
    </xf>
    <xf numFmtId="0" fontId="10" fillId="0" borderId="0" xfId="1" applyNumberFormat="1" applyFont="1" applyFill="1" applyBorder="1" applyAlignment="1" applyProtection="1">
      <alignment horizontal="center"/>
    </xf>
    <xf numFmtId="176" fontId="16" fillId="5" borderId="0" xfId="0" applyNumberFormat="1" applyFont="1" applyFill="1" applyAlignment="1">
      <alignment horizontal="center"/>
    </xf>
    <xf numFmtId="0" fontId="11" fillId="0" borderId="47" xfId="1" applyNumberFormat="1" applyFont="1" applyBorder="1" applyAlignment="1" applyProtection="1">
      <alignment horizontal="center"/>
    </xf>
    <xf numFmtId="0" fontId="11" fillId="0" borderId="47" xfId="1" applyNumberFormat="1" applyFont="1" applyBorder="1" applyAlignment="1" applyProtection="1">
      <alignment horizontal="right"/>
    </xf>
    <xf numFmtId="0" fontId="11" fillId="0" borderId="48" xfId="1" applyNumberFormat="1" applyFont="1" applyBorder="1" applyAlignment="1" applyProtection="1">
      <alignment horizontal="center"/>
    </xf>
    <xf numFmtId="0" fontId="11" fillId="0" borderId="13" xfId="2" applyNumberFormat="1" applyFont="1" applyBorder="1" applyAlignment="1" applyProtection="1">
      <alignment horizontal="center"/>
    </xf>
    <xf numFmtId="0" fontId="5" fillId="0" borderId="49" xfId="0" applyFont="1" applyBorder="1"/>
    <xf numFmtId="181" fontId="11" fillId="0" borderId="14" xfId="1" applyNumberFormat="1" applyFont="1" applyFill="1" applyBorder="1" applyAlignment="1" applyProtection="1">
      <alignment horizontal="center"/>
    </xf>
    <xf numFmtId="181" fontId="11" fillId="0" borderId="14" xfId="1" applyNumberFormat="1" applyFont="1" applyBorder="1" applyAlignment="1" applyProtection="1">
      <alignment horizontal="center"/>
    </xf>
    <xf numFmtId="0" fontId="11" fillId="0" borderId="14" xfId="1" applyNumberFormat="1" applyFont="1" applyFill="1" applyBorder="1" applyAlignment="1" applyProtection="1">
      <alignment horizontal="center"/>
    </xf>
    <xf numFmtId="0" fontId="11" fillId="0" borderId="15" xfId="1" applyNumberFormat="1" applyFont="1" applyFill="1" applyBorder="1" applyAlignment="1" applyProtection="1">
      <alignment horizontal="center"/>
    </xf>
    <xf numFmtId="0" fontId="15" fillId="0" borderId="0" xfId="0" applyFont="1"/>
    <xf numFmtId="182" fontId="11" fillId="0" borderId="0" xfId="1" applyNumberFormat="1" applyFont="1" applyFill="1" applyBorder="1" applyAlignment="1" applyProtection="1">
      <alignment horizontal="center"/>
    </xf>
    <xf numFmtId="0" fontId="11" fillId="0" borderId="25" xfId="1" applyNumberFormat="1" applyFont="1" applyFill="1" applyBorder="1" applyAlignment="1" applyProtection="1">
      <alignment horizontal="center"/>
    </xf>
    <xf numFmtId="0" fontId="11" fillId="0" borderId="26" xfId="1" applyNumberFormat="1" applyFont="1" applyFill="1" applyBorder="1" applyAlignment="1" applyProtection="1">
      <alignment horizontal="center"/>
    </xf>
    <xf numFmtId="0" fontId="10" fillId="0" borderId="50" xfId="1" applyNumberFormat="1" applyFont="1" applyBorder="1" applyAlignment="1" applyProtection="1">
      <alignment horizontal="center" vertical="center"/>
    </xf>
    <xf numFmtId="0" fontId="10" fillId="0" borderId="39" xfId="1" applyNumberFormat="1" applyFont="1" applyBorder="1" applyAlignment="1" applyProtection="1">
      <alignment horizontal="center" vertical="center"/>
    </xf>
    <xf numFmtId="0" fontId="10" fillId="0" borderId="51" xfId="1" applyNumberFormat="1" applyFont="1" applyBorder="1" applyAlignment="1" applyProtection="1">
      <alignment horizontal="center" vertical="center"/>
    </xf>
    <xf numFmtId="177" fontId="10" fillId="3" borderId="37" xfId="1" applyNumberFormat="1" applyFont="1" applyFill="1" applyBorder="1" applyAlignment="1" applyProtection="1">
      <alignment horizontal="right" vertical="center"/>
      <protection locked="0"/>
    </xf>
    <xf numFmtId="180" fontId="10" fillId="0" borderId="37" xfId="1" applyNumberFormat="1" applyFont="1" applyBorder="1" applyAlignment="1" applyProtection="1">
      <alignment vertical="center"/>
    </xf>
    <xf numFmtId="179" fontId="10" fillId="3" borderId="37" xfId="1" applyNumberFormat="1" applyFont="1" applyFill="1" applyBorder="1" applyAlignment="1" applyProtection="1">
      <alignment horizontal="right" vertical="center"/>
      <protection locked="0"/>
    </xf>
    <xf numFmtId="177" fontId="10" fillId="3" borderId="12" xfId="1" applyNumberFormat="1" applyFont="1" applyFill="1" applyBorder="1" applyAlignment="1" applyProtection="1">
      <alignment horizontal="right" vertical="center"/>
      <protection locked="0"/>
    </xf>
    <xf numFmtId="0" fontId="10" fillId="0" borderId="31" xfId="1" quotePrefix="1" applyNumberFormat="1" applyFont="1" applyBorder="1" applyAlignment="1" applyProtection="1">
      <alignment horizontal="center" vertical="center"/>
    </xf>
    <xf numFmtId="0" fontId="10" fillId="0" borderId="4" xfId="1" quotePrefix="1" applyNumberFormat="1" applyFont="1" applyBorder="1" applyAlignment="1" applyProtection="1">
      <alignment horizontal="center" vertical="center"/>
    </xf>
    <xf numFmtId="180" fontId="8" fillId="0" borderId="32" xfId="1" applyNumberFormat="1" applyFont="1" applyBorder="1" applyAlignment="1" applyProtection="1">
      <alignment vertical="center"/>
    </xf>
    <xf numFmtId="0" fontId="10" fillId="0" borderId="52" xfId="1" quotePrefix="1" applyNumberFormat="1" applyFont="1" applyBorder="1" applyAlignment="1" applyProtection="1">
      <alignment horizontal="center" vertical="center"/>
    </xf>
    <xf numFmtId="180" fontId="10" fillId="0" borderId="32" xfId="1" applyNumberFormat="1" applyFont="1" applyBorder="1" applyAlignment="1" applyProtection="1">
      <alignment vertical="center"/>
    </xf>
    <xf numFmtId="0" fontId="10" fillId="0" borderId="33" xfId="1" quotePrefix="1" applyNumberFormat="1" applyFont="1" applyBorder="1" applyAlignment="1" applyProtection="1">
      <alignment horizontal="center" vertical="center"/>
    </xf>
    <xf numFmtId="0" fontId="10" fillId="0" borderId="2" xfId="1" quotePrefix="1" applyNumberFormat="1" applyFont="1" applyBorder="1" applyAlignment="1" applyProtection="1">
      <alignment horizontal="center" vertical="center"/>
    </xf>
    <xf numFmtId="0" fontId="10" fillId="0" borderId="2" xfId="1" quotePrefix="1" applyNumberFormat="1" applyFont="1" applyFill="1" applyBorder="1" applyAlignment="1" applyProtection="1">
      <alignment horizontal="center" vertical="center"/>
    </xf>
    <xf numFmtId="0" fontId="10" fillId="0" borderId="39" xfId="1" quotePrefix="1" applyNumberFormat="1" applyFont="1" applyBorder="1" applyAlignment="1" applyProtection="1">
      <alignment horizontal="center" vertical="center"/>
    </xf>
    <xf numFmtId="0" fontId="10" fillId="0" borderId="53" xfId="1" quotePrefix="1" applyNumberFormat="1" applyFont="1" applyBorder="1" applyAlignment="1" applyProtection="1">
      <alignment horizontal="center" vertical="center"/>
    </xf>
    <xf numFmtId="0" fontId="10" fillId="0" borderId="14" xfId="1" quotePrefix="1" applyNumberFormat="1" applyFont="1" applyBorder="1" applyAlignment="1" applyProtection="1">
      <alignment horizontal="center" vertical="center"/>
    </xf>
    <xf numFmtId="0" fontId="10" fillId="0" borderId="14" xfId="1" quotePrefix="1" applyNumberFormat="1" applyFont="1" applyFill="1" applyBorder="1" applyAlignment="1" applyProtection="1">
      <alignment horizontal="center" vertical="center"/>
    </xf>
    <xf numFmtId="0" fontId="10" fillId="0" borderId="54" xfId="1" quotePrefix="1" applyNumberFormat="1" applyFont="1" applyBorder="1" applyAlignment="1" applyProtection="1">
      <alignment horizontal="center" vertical="center"/>
    </xf>
    <xf numFmtId="0" fontId="17" fillId="3" borderId="0" xfId="1" applyNumberFormat="1" applyFont="1" applyFill="1" applyAlignment="1" applyProtection="1">
      <alignment horizontal="center"/>
    </xf>
    <xf numFmtId="181" fontId="11" fillId="0" borderId="0" xfId="1" applyNumberFormat="1" applyFont="1" applyAlignment="1" applyProtection="1">
      <alignment horizontal="center"/>
    </xf>
    <xf numFmtId="179" fontId="10" fillId="3" borderId="36" xfId="1" applyNumberFormat="1" applyFont="1" applyFill="1" applyBorder="1" applyAlignment="1" applyProtection="1">
      <alignment horizontal="right" vertical="center"/>
      <protection locked="0"/>
    </xf>
    <xf numFmtId="179" fontId="10" fillId="3" borderId="34" xfId="1" applyNumberFormat="1" applyFont="1" applyFill="1" applyBorder="1" applyAlignment="1" applyProtection="1">
      <alignment horizontal="right" vertical="center"/>
      <protection locked="0"/>
    </xf>
    <xf numFmtId="179" fontId="10" fillId="3" borderId="45" xfId="1" applyNumberFormat="1" applyFont="1" applyFill="1" applyBorder="1" applyAlignment="1" applyProtection="1">
      <alignment horizontal="right" vertical="center"/>
      <protection locked="0"/>
    </xf>
    <xf numFmtId="179" fontId="10" fillId="3" borderId="9" xfId="1" applyNumberFormat="1" applyFont="1" applyFill="1" applyBorder="1" applyAlignment="1" applyProtection="1">
      <alignment horizontal="right" vertical="center"/>
      <protection locked="0"/>
    </xf>
    <xf numFmtId="0" fontId="14" fillId="3" borderId="10" xfId="1" applyNumberFormat="1" applyFont="1" applyFill="1" applyBorder="1" applyAlignment="1" applyProtection="1">
      <alignment horizontal="center" vertical="center"/>
      <protection locked="0"/>
    </xf>
    <xf numFmtId="0" fontId="10" fillId="0" borderId="50" xfId="1" quotePrefix="1" applyNumberFormat="1" applyFont="1" applyBorder="1" applyAlignment="1" applyProtection="1">
      <alignment horizontal="center" vertical="center"/>
    </xf>
    <xf numFmtId="177" fontId="10" fillId="3" borderId="39" xfId="1" applyNumberFormat="1" applyFont="1" applyFill="1" applyBorder="1" applyAlignment="1" applyProtection="1">
      <alignment horizontal="right" vertical="center"/>
      <protection locked="0"/>
    </xf>
    <xf numFmtId="177" fontId="10" fillId="3" borderId="55" xfId="1" applyNumberFormat="1" applyFont="1" applyFill="1" applyBorder="1" applyAlignment="1" applyProtection="1">
      <alignment horizontal="right" vertical="center"/>
      <protection locked="0"/>
    </xf>
    <xf numFmtId="182" fontId="11" fillId="0" borderId="0" xfId="1" quotePrefix="1" applyNumberFormat="1" applyFont="1" applyFill="1" applyBorder="1" applyAlignment="1" applyProtection="1">
      <alignment horizontal="center"/>
    </xf>
    <xf numFmtId="0" fontId="5" fillId="0" borderId="47" xfId="0" applyFont="1" applyBorder="1"/>
    <xf numFmtId="0" fontId="5" fillId="0" borderId="56" xfId="0" applyFont="1" applyBorder="1"/>
    <xf numFmtId="0" fontId="10" fillId="3" borderId="32" xfId="1" applyNumberFormat="1" applyFont="1" applyFill="1" applyBorder="1" applyAlignment="1" applyProtection="1">
      <alignment horizontal="center" vertical="center"/>
      <protection locked="0"/>
    </xf>
    <xf numFmtId="179" fontId="10" fillId="3" borderId="2" xfId="1" applyNumberFormat="1" applyFont="1" applyFill="1" applyBorder="1" applyAlignment="1" applyProtection="1">
      <alignment horizontal="right" vertical="center"/>
      <protection locked="0"/>
    </xf>
    <xf numFmtId="0" fontId="11" fillId="0" borderId="56" xfId="1" applyNumberFormat="1" applyFont="1" applyBorder="1" applyAlignment="1" applyProtection="1">
      <alignment horizontal="center"/>
    </xf>
    <xf numFmtId="0" fontId="11" fillId="0" borderId="57" xfId="1" applyNumberFormat="1" applyFont="1" applyBorder="1" applyAlignment="1" applyProtection="1">
      <alignment horizontal="left"/>
    </xf>
    <xf numFmtId="0" fontId="11" fillId="0" borderId="57" xfId="1" applyNumberFormat="1" applyFont="1" applyBorder="1" applyAlignment="1" applyProtection="1">
      <alignment horizontal="center"/>
    </xf>
    <xf numFmtId="178" fontId="5" fillId="0" borderId="0" xfId="0" applyNumberFormat="1" applyFont="1"/>
    <xf numFmtId="0" fontId="10" fillId="0" borderId="31" xfId="1" applyNumberFormat="1" applyFont="1" applyBorder="1" applyAlignment="1" applyProtection="1">
      <alignment horizontal="center" vertical="center"/>
    </xf>
    <xf numFmtId="0" fontId="10" fillId="0" borderId="11" xfId="1" quotePrefix="1" applyNumberFormat="1" applyFont="1" applyBorder="1" applyAlignment="1" applyProtection="1">
      <alignment horizontal="center" vertical="center"/>
    </xf>
    <xf numFmtId="176" fontId="4" fillId="0" borderId="40" xfId="0" applyNumberFormat="1" applyFont="1" applyBorder="1" applyAlignment="1"/>
    <xf numFmtId="176" fontId="4" fillId="0" borderId="33" xfId="0" applyNumberFormat="1" applyFont="1" applyBorder="1" applyAlignment="1"/>
    <xf numFmtId="176" fontId="4" fillId="0" borderId="43" xfId="0" applyNumberFormat="1" applyFont="1" applyBorder="1" applyAlignment="1"/>
    <xf numFmtId="182" fontId="10" fillId="0" borderId="37" xfId="1" applyNumberFormat="1" applyFont="1" applyBorder="1" applyAlignment="1" applyProtection="1">
      <alignment horizontal="center" vertical="center"/>
    </xf>
    <xf numFmtId="0" fontId="11" fillId="0" borderId="58" xfId="1" applyNumberFormat="1" applyFont="1" applyBorder="1" applyAlignment="1" applyProtection="1">
      <alignment horizontal="center"/>
    </xf>
    <xf numFmtId="0" fontId="11" fillId="0" borderId="56" xfId="1" applyNumberFormat="1" applyFont="1" applyBorder="1" applyAlignment="1" applyProtection="1">
      <alignment horizontal="left"/>
    </xf>
    <xf numFmtId="0" fontId="5" fillId="0" borderId="4" xfId="0" applyFont="1" applyBorder="1"/>
    <xf numFmtId="0" fontId="5" fillId="0" borderId="0" xfId="0" applyFont="1"/>
    <xf numFmtId="0" fontId="5" fillId="0" borderId="0" xfId="0" applyFont="1" applyBorder="1" applyAlignment="1">
      <alignment vertical="center"/>
    </xf>
    <xf numFmtId="0" fontId="11" fillId="0" borderId="0" xfId="1" applyNumberFormat="1" applyFont="1" applyAlignment="1" applyProtection="1">
      <alignment horizontal="left"/>
    </xf>
    <xf numFmtId="0" fontId="10" fillId="0" borderId="34" xfId="1" quotePrefix="1" applyNumberFormat="1" applyFont="1" applyBorder="1" applyAlignment="1" applyProtection="1">
      <alignment horizontal="center" vertical="center"/>
    </xf>
    <xf numFmtId="0" fontId="5" fillId="0" borderId="0" xfId="0" applyFont="1" applyBorder="1"/>
    <xf numFmtId="0" fontId="5" fillId="0" borderId="0" xfId="0" applyFont="1" applyFill="1" applyBorder="1" applyAlignment="1">
      <alignment horizontal="left" vertical="center"/>
    </xf>
    <xf numFmtId="0" fontId="8" fillId="0" borderId="0" xfId="0" applyFont="1" applyFill="1" applyBorder="1"/>
    <xf numFmtId="0" fontId="8" fillId="0" borderId="0" xfId="0" applyFont="1" applyFill="1"/>
    <xf numFmtId="0" fontId="20" fillId="2" borderId="59" xfId="0" applyFont="1" applyFill="1" applyBorder="1" applyAlignment="1">
      <alignment horizontal="center" vertical="center" wrapText="1"/>
    </xf>
    <xf numFmtId="0" fontId="20" fillId="2" borderId="6" xfId="0" applyFont="1" applyFill="1" applyBorder="1" applyAlignment="1">
      <alignment horizontal="center" vertical="center" wrapText="1"/>
    </xf>
    <xf numFmtId="0" fontId="20" fillId="2" borderId="10" xfId="0" applyFont="1" applyFill="1" applyBorder="1" applyAlignment="1">
      <alignment horizontal="center" vertical="center" wrapText="1"/>
    </xf>
    <xf numFmtId="0" fontId="20" fillId="2" borderId="0" xfId="0" applyFont="1" applyFill="1" applyBorder="1" applyAlignment="1">
      <alignment horizontal="center" vertical="center" wrapText="1"/>
    </xf>
    <xf numFmtId="0" fontId="20" fillId="2" borderId="46" xfId="0" applyFont="1" applyFill="1" applyBorder="1" applyAlignment="1">
      <alignment horizontal="center" vertical="center" wrapText="1"/>
    </xf>
    <xf numFmtId="0" fontId="20" fillId="2" borderId="14" xfId="0" applyFont="1" applyFill="1" applyBorder="1" applyAlignment="1">
      <alignment horizontal="center" vertical="center" wrapText="1"/>
    </xf>
    <xf numFmtId="0" fontId="7" fillId="2" borderId="6" xfId="0" applyFont="1" applyFill="1" applyBorder="1" applyAlignment="1">
      <alignment horizontal="center" vertical="center"/>
    </xf>
    <xf numFmtId="0" fontId="7" fillId="2" borderId="0" xfId="0" applyFont="1" applyFill="1" applyBorder="1" applyAlignment="1">
      <alignment horizontal="center" vertical="center"/>
    </xf>
    <xf numFmtId="0" fontId="7" fillId="2" borderId="14" xfId="0" applyFont="1" applyFill="1" applyBorder="1" applyAlignment="1">
      <alignment horizontal="center" vertical="center"/>
    </xf>
    <xf numFmtId="0" fontId="12" fillId="2" borderId="59" xfId="0" applyFont="1" applyFill="1" applyBorder="1" applyAlignment="1">
      <alignment horizontal="center" vertical="center" wrapText="1"/>
    </xf>
    <xf numFmtId="0" fontId="12" fillId="2" borderId="6" xfId="0" applyFont="1" applyFill="1" applyBorder="1" applyAlignment="1">
      <alignment horizontal="center" vertical="center"/>
    </xf>
    <xf numFmtId="0" fontId="12" fillId="2" borderId="61"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7" xfId="0" applyFont="1" applyFill="1" applyBorder="1" applyAlignment="1">
      <alignment horizontal="center" vertical="center"/>
    </xf>
    <xf numFmtId="0" fontId="12" fillId="2" borderId="46" xfId="0" applyFont="1" applyFill="1" applyBorder="1" applyAlignment="1">
      <alignment horizontal="center" vertical="center"/>
    </xf>
    <xf numFmtId="0" fontId="12" fillId="2" borderId="14" xfId="0" applyFont="1" applyFill="1" applyBorder="1" applyAlignment="1">
      <alignment horizontal="center" vertical="center"/>
    </xf>
    <xf numFmtId="0" fontId="12" fillId="2" borderId="15" xfId="0" applyFont="1" applyFill="1" applyBorder="1" applyAlignment="1">
      <alignment horizontal="center" vertical="center"/>
    </xf>
    <xf numFmtId="0" fontId="18" fillId="2" borderId="3" xfId="0" applyFont="1" applyFill="1" applyBorder="1" applyAlignment="1">
      <alignment horizontal="center"/>
    </xf>
    <xf numFmtId="0" fontId="5" fillId="2" borderId="4" xfId="0" applyFont="1" applyFill="1" applyBorder="1" applyAlignment="1">
      <alignment horizontal="center"/>
    </xf>
    <xf numFmtId="0" fontId="5" fillId="2" borderId="18" xfId="0" applyFont="1" applyFill="1" applyBorder="1" applyAlignment="1">
      <alignment horizontal="center"/>
    </xf>
    <xf numFmtId="0" fontId="5" fillId="2" borderId="8" xfId="0" applyFont="1" applyFill="1" applyBorder="1" applyAlignment="1">
      <alignment horizontal="center"/>
    </xf>
    <xf numFmtId="0" fontId="5" fillId="2" borderId="0" xfId="0" applyFont="1" applyFill="1" applyBorder="1" applyAlignment="1">
      <alignment horizontal="center"/>
    </xf>
    <xf numFmtId="0" fontId="5" fillId="2" borderId="11" xfId="0" applyFont="1" applyFill="1" applyBorder="1" applyAlignment="1">
      <alignment horizontal="center"/>
    </xf>
    <xf numFmtId="0" fontId="5" fillId="2" borderId="45" xfId="0" applyFont="1" applyFill="1" applyBorder="1" applyAlignment="1">
      <alignment horizontal="center"/>
    </xf>
    <xf numFmtId="0" fontId="5" fillId="2" borderId="1" xfId="0" applyFont="1" applyFill="1" applyBorder="1" applyAlignment="1">
      <alignment horizontal="center"/>
    </xf>
    <xf numFmtId="0" fontId="5" fillId="2" borderId="9" xfId="0" applyFont="1" applyFill="1" applyBorder="1" applyAlignment="1">
      <alignment horizontal="center"/>
    </xf>
    <xf numFmtId="0" fontId="12" fillId="2" borderId="6" xfId="0" applyFont="1" applyFill="1" applyBorder="1" applyAlignment="1">
      <alignment horizontal="center" vertical="center" shrinkToFit="1"/>
    </xf>
    <xf numFmtId="0" fontId="12" fillId="2" borderId="0" xfId="0" applyFont="1" applyFill="1" applyBorder="1" applyAlignment="1">
      <alignment horizontal="center" vertical="center" shrinkToFit="1"/>
    </xf>
    <xf numFmtId="0" fontId="12" fillId="2" borderId="14" xfId="0" applyFont="1" applyFill="1" applyBorder="1" applyAlignment="1">
      <alignment horizontal="center" vertical="center" shrinkToFit="1"/>
    </xf>
    <xf numFmtId="0" fontId="6" fillId="2" borderId="32" xfId="0" applyFont="1" applyFill="1" applyBorder="1" applyAlignment="1">
      <alignment horizontal="center" vertical="center" shrinkToFit="1"/>
    </xf>
    <xf numFmtId="0" fontId="6" fillId="2" borderId="4" xfId="0" applyFont="1" applyFill="1" applyBorder="1" applyAlignment="1">
      <alignment horizontal="center" vertical="center" shrinkToFit="1"/>
    </xf>
    <xf numFmtId="0" fontId="6" fillId="2" borderId="5" xfId="0" applyFont="1" applyFill="1" applyBorder="1" applyAlignment="1">
      <alignment horizontal="center" vertical="center" shrinkToFit="1"/>
    </xf>
    <xf numFmtId="0" fontId="6" fillId="2" borderId="10" xfId="0" applyFont="1" applyFill="1" applyBorder="1" applyAlignment="1">
      <alignment horizontal="center" vertical="center" shrinkToFit="1"/>
    </xf>
    <xf numFmtId="0" fontId="6" fillId="2" borderId="0" xfId="0" applyFont="1" applyFill="1" applyBorder="1" applyAlignment="1">
      <alignment horizontal="center" vertical="center" shrinkToFit="1"/>
    </xf>
    <xf numFmtId="0" fontId="6" fillId="2" borderId="7" xfId="0" applyFont="1" applyFill="1" applyBorder="1" applyAlignment="1">
      <alignment horizontal="center" vertical="center" shrinkToFit="1"/>
    </xf>
    <xf numFmtId="0" fontId="6" fillId="2" borderId="12" xfId="0" applyFont="1" applyFill="1" applyBorder="1" applyAlignment="1">
      <alignment horizontal="center" vertical="center" shrinkToFit="1"/>
    </xf>
    <xf numFmtId="0" fontId="6" fillId="2" borderId="1" xfId="0" applyFont="1" applyFill="1" applyBorder="1" applyAlignment="1">
      <alignment horizontal="center" vertical="center" shrinkToFit="1"/>
    </xf>
    <xf numFmtId="0" fontId="6" fillId="2" borderId="19" xfId="0" applyFont="1" applyFill="1" applyBorder="1" applyAlignment="1">
      <alignment horizontal="center" vertical="center" shrinkToFit="1"/>
    </xf>
    <xf numFmtId="0" fontId="19" fillId="0" borderId="40" xfId="0" applyFont="1" applyBorder="1" applyAlignment="1">
      <alignment horizontal="center" vertical="center"/>
    </xf>
    <xf numFmtId="0" fontId="19" fillId="0" borderId="64" xfId="0" applyFont="1" applyBorder="1" applyAlignment="1">
      <alignment horizontal="center" vertical="center"/>
    </xf>
    <xf numFmtId="0" fontId="19" fillId="0" borderId="41" xfId="0" applyFont="1" applyBorder="1" applyAlignment="1">
      <alignment horizontal="center" vertical="center"/>
    </xf>
    <xf numFmtId="0" fontId="19" fillId="0" borderId="65" xfId="0" applyFont="1" applyBorder="1" applyAlignment="1">
      <alignment horizontal="center" vertical="center"/>
    </xf>
    <xf numFmtId="0" fontId="19" fillId="0" borderId="66" xfId="0" applyFont="1" applyBorder="1" applyAlignment="1">
      <alignment horizontal="center" vertical="center"/>
    </xf>
    <xf numFmtId="0" fontId="19" fillId="0" borderId="67" xfId="0" applyFont="1" applyBorder="1" applyAlignment="1">
      <alignment horizontal="center" vertical="center"/>
    </xf>
    <xf numFmtId="0" fontId="19" fillId="0" borderId="37" xfId="0" applyFont="1" applyBorder="1" applyAlignment="1">
      <alignment horizontal="center" vertical="center"/>
    </xf>
    <xf numFmtId="0" fontId="19" fillId="0" borderId="2" xfId="0" applyFont="1" applyBorder="1" applyAlignment="1">
      <alignment horizontal="center" vertical="center"/>
    </xf>
    <xf numFmtId="0" fontId="19" fillId="0" borderId="38" xfId="0" applyFont="1" applyBorder="1" applyAlignment="1">
      <alignment horizontal="center" vertical="center"/>
    </xf>
    <xf numFmtId="0" fontId="19" fillId="0" borderId="13" xfId="0" applyFont="1" applyBorder="1" applyAlignment="1">
      <alignment horizontal="center" vertical="center"/>
    </xf>
    <xf numFmtId="0" fontId="19" fillId="0" borderId="14" xfId="0" applyFont="1" applyBorder="1" applyAlignment="1">
      <alignment horizontal="center" vertical="center"/>
    </xf>
    <xf numFmtId="0" fontId="19" fillId="0" borderId="69" xfId="0" applyFont="1" applyBorder="1" applyAlignment="1">
      <alignment horizontal="center" vertical="center"/>
    </xf>
    <xf numFmtId="0" fontId="19" fillId="0" borderId="17" xfId="0" applyFont="1" applyBorder="1" applyAlignment="1">
      <alignment horizontal="center" vertical="center"/>
    </xf>
    <xf numFmtId="0" fontId="19" fillId="0" borderId="71" xfId="0" applyFont="1" applyBorder="1" applyAlignment="1">
      <alignment horizontal="center" vertical="center"/>
    </xf>
    <xf numFmtId="0" fontId="19" fillId="0" borderId="33" xfId="0" applyFont="1" applyBorder="1" applyAlignment="1">
      <alignment horizontal="center" vertical="center"/>
    </xf>
    <xf numFmtId="0" fontId="19" fillId="0" borderId="39" xfId="0" applyFont="1" applyBorder="1" applyAlignment="1">
      <alignment horizontal="center" vertical="center"/>
    </xf>
    <xf numFmtId="0" fontId="19" fillId="0" borderId="34" xfId="0" applyFont="1" applyBorder="1" applyAlignment="1">
      <alignment horizontal="center" vertical="center"/>
    </xf>
    <xf numFmtId="0" fontId="19" fillId="0" borderId="22" xfId="0" applyFont="1" applyBorder="1" applyAlignment="1">
      <alignment horizontal="left" vertical="center"/>
    </xf>
    <xf numFmtId="0" fontId="19" fillId="0" borderId="23" xfId="0" applyFont="1" applyBorder="1" applyAlignment="1">
      <alignment horizontal="left" vertical="center"/>
    </xf>
    <xf numFmtId="0" fontId="19" fillId="0" borderId="24" xfId="0" applyFont="1" applyBorder="1" applyAlignment="1">
      <alignment horizontal="left" vertical="center"/>
    </xf>
    <xf numFmtId="0" fontId="19" fillId="0" borderId="29" xfId="0" applyFont="1" applyBorder="1" applyAlignment="1">
      <alignment horizontal="center" vertical="center"/>
    </xf>
    <xf numFmtId="0" fontId="19" fillId="0" borderId="23" xfId="0" applyFont="1" applyBorder="1" applyAlignment="1">
      <alignment horizontal="center" vertical="center"/>
    </xf>
    <xf numFmtId="0" fontId="19" fillId="0" borderId="68" xfId="0" applyFont="1" applyBorder="1" applyAlignment="1">
      <alignment horizontal="center" vertical="center"/>
    </xf>
    <xf numFmtId="0" fontId="6" fillId="0" borderId="3" xfId="0" applyFont="1" applyFill="1" applyBorder="1" applyAlignment="1">
      <alignment horizontal="center" vertical="center" textRotation="255"/>
    </xf>
    <xf numFmtId="0" fontId="5" fillId="0" borderId="4" xfId="0" applyFont="1" applyBorder="1"/>
    <xf numFmtId="0" fontId="5" fillId="0" borderId="18" xfId="0" applyFont="1" applyBorder="1"/>
    <xf numFmtId="0" fontId="5" fillId="0" borderId="8" xfId="0" applyFont="1" applyBorder="1"/>
    <xf numFmtId="0" fontId="5" fillId="0" borderId="0" xfId="0" applyFont="1"/>
    <xf numFmtId="0" fontId="5" fillId="0" borderId="11" xfId="0" applyFont="1" applyBorder="1"/>
    <xf numFmtId="0" fontId="8" fillId="0" borderId="21" xfId="0" applyFont="1" applyBorder="1" applyAlignment="1">
      <alignment vertical="center"/>
    </xf>
    <xf numFmtId="0" fontId="5" fillId="0" borderId="16" xfId="0" applyFont="1" applyBorder="1" applyAlignment="1">
      <alignment vertical="center"/>
    </xf>
    <xf numFmtId="0" fontId="5" fillId="0" borderId="72" xfId="0" applyFont="1" applyBorder="1" applyAlignment="1">
      <alignment vertical="center"/>
    </xf>
    <xf numFmtId="0" fontId="19" fillId="0" borderId="3" xfId="0" applyFont="1" applyBorder="1" applyAlignment="1">
      <alignment horizontal="center" vertical="center"/>
    </xf>
    <xf numFmtId="0" fontId="19" fillId="0" borderId="4" xfId="0" applyFont="1" applyBorder="1" applyAlignment="1">
      <alignment horizontal="center" vertical="center"/>
    </xf>
    <xf numFmtId="0" fontId="19" fillId="0" borderId="18" xfId="0" applyFont="1" applyBorder="1" applyAlignment="1">
      <alignment horizontal="center" vertical="center"/>
    </xf>
    <xf numFmtId="0" fontId="19" fillId="0" borderId="20" xfId="0" applyFont="1" applyBorder="1" applyAlignment="1">
      <alignment horizontal="center" vertical="center"/>
    </xf>
    <xf numFmtId="0" fontId="19" fillId="0" borderId="21" xfId="0" applyFont="1" applyBorder="1" applyAlignment="1">
      <alignment vertical="center"/>
    </xf>
    <xf numFmtId="0" fontId="8" fillId="0" borderId="32" xfId="0" applyFont="1" applyBorder="1" applyAlignment="1">
      <alignment horizontal="center" vertical="center" wrapText="1"/>
    </xf>
    <xf numFmtId="0" fontId="8" fillId="0" borderId="4" xfId="0" applyFont="1" applyBorder="1" applyAlignment="1">
      <alignment horizontal="center" vertical="center" wrapText="1"/>
    </xf>
    <xf numFmtId="0" fontId="8" fillId="0" borderId="18" xfId="0" applyFont="1" applyBorder="1" applyAlignment="1">
      <alignment horizontal="center" vertical="center" wrapText="1"/>
    </xf>
    <xf numFmtId="0" fontId="8" fillId="0" borderId="46"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20" xfId="0" applyFont="1" applyBorder="1" applyAlignment="1">
      <alignment horizontal="center" vertical="center" wrapText="1"/>
    </xf>
    <xf numFmtId="0" fontId="5" fillId="0" borderId="60" xfId="0" applyFont="1" applyBorder="1" applyAlignment="1">
      <alignment vertical="center"/>
    </xf>
    <xf numFmtId="0" fontId="19" fillId="0" borderId="69" xfId="0" applyFont="1" applyBorder="1" applyAlignment="1">
      <alignment horizontal="left" vertical="center"/>
    </xf>
    <xf numFmtId="0" fontId="8" fillId="0" borderId="17" xfId="0" applyFont="1" applyBorder="1" applyAlignment="1">
      <alignment horizontal="left" vertical="center"/>
    </xf>
    <xf numFmtId="0" fontId="8" fillId="0" borderId="62" xfId="0" applyFont="1" applyBorder="1" applyAlignment="1">
      <alignment horizontal="left" vertical="center"/>
    </xf>
    <xf numFmtId="0" fontId="8" fillId="0" borderId="69" xfId="0" applyFont="1" applyBorder="1" applyAlignment="1">
      <alignment horizontal="center" vertical="center"/>
    </xf>
    <xf numFmtId="0" fontId="8" fillId="0" borderId="70" xfId="0" applyFont="1" applyBorder="1" applyAlignment="1">
      <alignment horizontal="center" vertical="center"/>
    </xf>
    <xf numFmtId="0" fontId="8" fillId="0" borderId="69" xfId="0" applyFont="1" applyBorder="1" applyAlignment="1">
      <alignment horizontal="left" vertical="center"/>
    </xf>
    <xf numFmtId="0" fontId="8" fillId="0" borderId="21" xfId="0" applyFont="1" applyBorder="1" applyAlignment="1">
      <alignment horizontal="center" vertical="center"/>
    </xf>
    <xf numFmtId="0" fontId="8" fillId="0" borderId="16" xfId="0" applyFont="1" applyBorder="1" applyAlignment="1">
      <alignment horizontal="center" vertical="center"/>
    </xf>
    <xf numFmtId="0" fontId="8" fillId="0" borderId="21" xfId="0" applyFont="1" applyBorder="1" applyAlignment="1">
      <alignment horizontal="left" vertical="center"/>
    </xf>
    <xf numFmtId="0" fontId="8" fillId="0" borderId="16" xfId="0" applyFont="1" applyBorder="1" applyAlignment="1">
      <alignment horizontal="left" vertical="center"/>
    </xf>
    <xf numFmtId="0" fontId="8" fillId="0" borderId="60" xfId="0" applyFont="1" applyBorder="1" applyAlignment="1">
      <alignment horizontal="left" vertical="center"/>
    </xf>
    <xf numFmtId="0" fontId="4" fillId="0" borderId="8" xfId="0" applyFont="1" applyFill="1" applyBorder="1" applyAlignment="1">
      <alignment horizontal="center" vertical="center" textRotation="255"/>
    </xf>
    <xf numFmtId="0" fontId="4" fillId="0" borderId="0" xfId="0" applyFont="1" applyFill="1" applyBorder="1" applyAlignment="1">
      <alignment horizontal="center" vertical="center" textRotation="255"/>
    </xf>
    <xf numFmtId="0" fontId="4" fillId="0" borderId="11" xfId="0" applyFont="1" applyFill="1" applyBorder="1" applyAlignment="1">
      <alignment horizontal="center" vertical="center" textRotation="255"/>
    </xf>
    <xf numFmtId="0" fontId="4" fillId="0" borderId="45" xfId="0" applyFont="1" applyFill="1" applyBorder="1" applyAlignment="1">
      <alignment horizontal="center" vertical="center" textRotation="255"/>
    </xf>
    <xf numFmtId="0" fontId="4" fillId="0" borderId="1" xfId="0" applyFont="1" applyFill="1" applyBorder="1" applyAlignment="1">
      <alignment horizontal="center" vertical="center" textRotation="255"/>
    </xf>
    <xf numFmtId="0" fontId="4" fillId="0" borderId="9" xfId="0" applyFont="1" applyFill="1" applyBorder="1" applyAlignment="1">
      <alignment horizontal="center" vertical="center" textRotation="255"/>
    </xf>
    <xf numFmtId="0" fontId="5" fillId="0" borderId="8" xfId="0" applyFont="1" applyBorder="1" applyAlignment="1">
      <alignment vertical="top"/>
    </xf>
    <xf numFmtId="0" fontId="5" fillId="0" borderId="0" xfId="0" applyFont="1" applyBorder="1" applyAlignment="1">
      <alignment vertical="top"/>
    </xf>
    <xf numFmtId="0" fontId="5" fillId="0" borderId="7" xfId="0" applyFont="1" applyBorder="1" applyAlignment="1">
      <alignment vertical="top"/>
    </xf>
    <xf numFmtId="0" fontId="5" fillId="0" borderId="13" xfId="0" applyFont="1" applyBorder="1" applyAlignment="1">
      <alignment vertical="top"/>
    </xf>
    <xf numFmtId="0" fontId="5" fillId="0" borderId="14" xfId="0" applyFont="1" applyBorder="1" applyAlignment="1">
      <alignment vertical="top"/>
    </xf>
    <xf numFmtId="0" fontId="5" fillId="0" borderId="15" xfId="0" applyFont="1" applyBorder="1" applyAlignment="1">
      <alignment vertical="top"/>
    </xf>
    <xf numFmtId="0" fontId="5" fillId="0" borderId="40" xfId="0" applyFont="1" applyBorder="1" applyAlignment="1">
      <alignment horizontal="center" vertical="center"/>
    </xf>
    <xf numFmtId="0" fontId="5" fillId="0" borderId="64" xfId="0" applyFont="1" applyBorder="1" applyAlignment="1">
      <alignment horizontal="center" vertical="center"/>
    </xf>
    <xf numFmtId="0" fontId="5" fillId="0" borderId="33" xfId="0" applyFont="1" applyBorder="1" applyAlignment="1">
      <alignment horizontal="center" vertical="center"/>
    </xf>
    <xf numFmtId="0" fontId="5" fillId="0" borderId="39" xfId="0" applyFont="1" applyBorder="1" applyAlignment="1">
      <alignment horizontal="center" vertical="center"/>
    </xf>
    <xf numFmtId="0" fontId="5" fillId="0" borderId="51" xfId="0" applyFont="1" applyBorder="1" applyAlignment="1">
      <alignment horizontal="center" vertical="center"/>
    </xf>
    <xf numFmtId="0" fontId="5" fillId="0" borderId="73" xfId="0" applyFont="1" applyBorder="1" applyAlignment="1">
      <alignment horizontal="center" vertical="center"/>
    </xf>
    <xf numFmtId="0" fontId="5" fillId="0" borderId="43" xfId="0" applyFont="1" applyBorder="1" applyAlignment="1">
      <alignment horizontal="center" vertical="center"/>
    </xf>
    <xf numFmtId="0" fontId="5" fillId="0" borderId="63" xfId="0" applyFont="1" applyBorder="1" applyAlignment="1">
      <alignment horizontal="center" vertical="center"/>
    </xf>
    <xf numFmtId="0" fontId="5" fillId="0" borderId="4" xfId="0" applyFont="1" applyBorder="1" applyAlignment="1">
      <alignment vertical="center"/>
    </xf>
    <xf numFmtId="0" fontId="5" fillId="0" borderId="5" xfId="0" applyFont="1" applyBorder="1" applyAlignment="1">
      <alignment vertical="center"/>
    </xf>
    <xf numFmtId="0" fontId="5" fillId="0" borderId="0" xfId="0" applyFont="1" applyBorder="1" applyAlignment="1">
      <alignment vertical="center"/>
    </xf>
    <xf numFmtId="0" fontId="5" fillId="0" borderId="7" xfId="0" applyFont="1" applyBorder="1" applyAlignment="1">
      <alignment vertical="center"/>
    </xf>
    <xf numFmtId="0" fontId="5" fillId="0" borderId="14" xfId="0" applyFont="1" applyBorder="1" applyAlignment="1">
      <alignment vertical="center"/>
    </xf>
    <xf numFmtId="0" fontId="5" fillId="0" borderId="15" xfId="0" applyFont="1" applyBorder="1" applyAlignment="1">
      <alignment vertical="center"/>
    </xf>
    <xf numFmtId="0" fontId="5" fillId="0" borderId="10" xfId="0" applyFont="1" applyBorder="1" applyAlignment="1">
      <alignment vertical="center"/>
    </xf>
    <xf numFmtId="0" fontId="8" fillId="0" borderId="32" xfId="0" applyFont="1" applyFill="1" applyBorder="1" applyAlignment="1">
      <alignment vertical="center" wrapText="1"/>
    </xf>
    <xf numFmtId="0" fontId="8" fillId="0" borderId="5" xfId="0" applyFont="1" applyBorder="1" applyAlignment="1">
      <alignment vertical="center" wrapText="1"/>
    </xf>
    <xf numFmtId="0" fontId="8" fillId="0" borderId="46" xfId="0" applyFont="1" applyBorder="1" applyAlignment="1">
      <alignment vertical="center" wrapText="1"/>
    </xf>
    <xf numFmtId="0" fontId="8" fillId="0" borderId="15" xfId="0" applyFont="1" applyBorder="1" applyAlignment="1">
      <alignment vertical="center" wrapText="1"/>
    </xf>
    <xf numFmtId="0" fontId="5" fillId="0" borderId="74" xfId="0" applyFont="1" applyBorder="1" applyAlignment="1">
      <alignment horizontal="center" vertical="center" wrapText="1"/>
    </xf>
    <xf numFmtId="0" fontId="19" fillId="0" borderId="74" xfId="0" applyFont="1" applyBorder="1" applyAlignment="1">
      <alignment horizontal="center" vertical="center" wrapText="1"/>
    </xf>
    <xf numFmtId="0" fontId="5" fillId="0" borderId="74" xfId="0" applyFont="1" applyBorder="1" applyAlignment="1">
      <alignment horizontal="center" vertical="center" wrapText="1" shrinkToFit="1"/>
    </xf>
    <xf numFmtId="0" fontId="5" fillId="0" borderId="74" xfId="0" applyFont="1" applyBorder="1" applyAlignment="1">
      <alignment horizontal="right" vertical="center" wrapText="1" shrinkToFit="1"/>
    </xf>
    <xf numFmtId="0" fontId="19" fillId="0" borderId="32" xfId="0" applyFont="1" applyBorder="1" applyAlignment="1">
      <alignment horizontal="left" vertical="center"/>
    </xf>
    <xf numFmtId="0" fontId="19" fillId="0" borderId="4" xfId="0" applyFont="1" applyBorder="1" applyAlignment="1">
      <alignment horizontal="left" vertical="center"/>
    </xf>
    <xf numFmtId="0" fontId="19" fillId="0" borderId="5" xfId="0" applyFont="1" applyBorder="1" applyAlignment="1">
      <alignment horizontal="left" vertical="center"/>
    </xf>
    <xf numFmtId="0" fontId="19" fillId="0" borderId="46" xfId="0" applyFont="1" applyBorder="1" applyAlignment="1">
      <alignment horizontal="center" vertical="center"/>
    </xf>
    <xf numFmtId="0" fontId="19" fillId="0" borderId="15" xfId="0" applyFont="1" applyBorder="1" applyAlignment="1">
      <alignment horizontal="center" vertical="center"/>
    </xf>
    <xf numFmtId="0" fontId="5" fillId="0" borderId="3" xfId="0" applyFont="1" applyBorder="1" applyAlignment="1">
      <alignment horizontal="center" vertical="center" wrapText="1"/>
    </xf>
    <xf numFmtId="0" fontId="5" fillId="0" borderId="18" xfId="0" applyFont="1" applyBorder="1" applyAlignment="1">
      <alignment horizontal="center" vertical="center"/>
    </xf>
    <xf numFmtId="0" fontId="5" fillId="0" borderId="13" xfId="0" applyFont="1" applyBorder="1" applyAlignment="1">
      <alignment horizontal="center" vertical="center"/>
    </xf>
    <xf numFmtId="0" fontId="5" fillId="0" borderId="20" xfId="0" applyFont="1" applyBorder="1" applyAlignment="1">
      <alignment horizontal="center" vertical="center"/>
    </xf>
    <xf numFmtId="0" fontId="11" fillId="0" borderId="0" xfId="1" applyNumberFormat="1" applyFont="1" applyAlignment="1" applyProtection="1">
      <alignment horizontal="left"/>
    </xf>
    <xf numFmtId="0" fontId="10" fillId="3" borderId="29" xfId="1" applyNumberFormat="1" applyFont="1" applyFill="1" applyBorder="1" applyAlignment="1" applyProtection="1">
      <alignment horizontal="center" vertical="center"/>
      <protection locked="0"/>
    </xf>
    <xf numFmtId="0" fontId="10" fillId="3" borderId="23" xfId="1" applyNumberFormat="1" applyFont="1" applyFill="1" applyBorder="1" applyAlignment="1" applyProtection="1">
      <alignment horizontal="center" vertical="center"/>
      <protection locked="0"/>
    </xf>
    <xf numFmtId="0" fontId="10" fillId="3" borderId="24" xfId="1" applyNumberFormat="1" applyFont="1" applyFill="1" applyBorder="1" applyAlignment="1" applyProtection="1">
      <alignment horizontal="center" vertical="center"/>
      <protection locked="0"/>
    </xf>
    <xf numFmtId="0" fontId="10" fillId="3" borderId="22" xfId="1" applyNumberFormat="1" applyFont="1" applyFill="1" applyBorder="1" applyAlignment="1" applyProtection="1">
      <alignment horizontal="center" vertical="center"/>
      <protection locked="0"/>
    </xf>
    <xf numFmtId="0" fontId="10" fillId="0" borderId="22" xfId="1" applyNumberFormat="1" applyFont="1" applyBorder="1" applyAlignment="1" applyProtection="1">
      <alignment horizontal="center" vertical="center"/>
    </xf>
    <xf numFmtId="0" fontId="10" fillId="0" borderId="68" xfId="1" applyNumberFormat="1" applyFont="1" applyBorder="1" applyAlignment="1" applyProtection="1">
      <alignment horizontal="center" vertical="center"/>
    </xf>
    <xf numFmtId="0" fontId="5" fillId="0" borderId="0" xfId="0" applyFont="1" applyAlignment="1">
      <alignment horizontal="left" vertical="center"/>
    </xf>
    <xf numFmtId="0" fontId="10" fillId="0" borderId="68" xfId="1" quotePrefix="1" applyNumberFormat="1" applyFont="1" applyBorder="1" applyAlignment="1" applyProtection="1">
      <alignment horizontal="center" vertical="center"/>
    </xf>
    <xf numFmtId="0" fontId="10" fillId="0" borderId="37" xfId="1" quotePrefix="1" applyNumberFormat="1" applyFont="1" applyBorder="1" applyAlignment="1" applyProtection="1">
      <alignment horizontal="center" vertical="center"/>
    </xf>
    <xf numFmtId="0" fontId="10" fillId="0" borderId="38" xfId="1" quotePrefix="1" applyNumberFormat="1" applyFont="1" applyBorder="1" applyAlignment="1" applyProtection="1">
      <alignment horizontal="center" vertical="center"/>
    </xf>
    <xf numFmtId="0" fontId="5" fillId="0" borderId="0" xfId="0" applyFont="1" applyAlignment="1">
      <alignment horizontal="center"/>
    </xf>
    <xf numFmtId="0" fontId="9" fillId="0" borderId="4" xfId="1" applyNumberFormat="1" applyFont="1" applyBorder="1" applyAlignment="1" applyProtection="1">
      <alignment horizontal="right"/>
    </xf>
    <xf numFmtId="0" fontId="10" fillId="0" borderId="34" xfId="1" quotePrefix="1" applyNumberFormat="1" applyFont="1" applyBorder="1" applyAlignment="1" applyProtection="1">
      <alignment horizontal="center" vertical="center"/>
    </xf>
    <xf numFmtId="0" fontId="5" fillId="0" borderId="0" xfId="0" quotePrefix="1" applyFont="1" applyBorder="1" applyAlignment="1">
      <alignment horizontal="center"/>
    </xf>
    <xf numFmtId="0" fontId="5" fillId="0" borderId="0" xfId="0" applyFont="1" applyBorder="1"/>
    <xf numFmtId="0" fontId="13" fillId="0" borderId="0" xfId="1" applyNumberFormat="1" applyFont="1" applyAlignment="1" applyProtection="1">
      <alignment horizontal="left"/>
    </xf>
  </cellXfs>
  <cellStyles count="3">
    <cellStyle name="標準" xfId="0" builtinId="0"/>
    <cellStyle name="標準_ピペット_HGQC1308計算ｼｰﾄ1" xfId="1"/>
    <cellStyle name="標準_ピペット結果シート" xfId="2"/>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133350</xdr:colOff>
      <xdr:row>25</xdr:row>
      <xdr:rowOff>133350</xdr:rowOff>
    </xdr:from>
    <xdr:to>
      <xdr:col>24</xdr:col>
      <xdr:colOff>133350</xdr:colOff>
      <xdr:row>33</xdr:row>
      <xdr:rowOff>104775</xdr:rowOff>
    </xdr:to>
    <xdr:sp macro="" textlink="">
      <xdr:nvSpPr>
        <xdr:cNvPr id="21536" name="Text Box 32"/>
        <xdr:cNvSpPr txBox="1">
          <a:spLocks noChangeArrowheads="1"/>
        </xdr:cNvSpPr>
      </xdr:nvSpPr>
      <xdr:spPr bwMode="auto">
        <a:xfrm>
          <a:off x="1590675" y="5629275"/>
          <a:ext cx="7343775" cy="1343025"/>
        </a:xfrm>
        <a:prstGeom prst="rect">
          <a:avLst/>
        </a:prstGeom>
        <a:noFill/>
        <a:ln w="9525">
          <a:noFill/>
          <a:miter lim="800000"/>
          <a:headEnd/>
          <a:tailEnd/>
        </a:ln>
        <a:effectLst/>
      </xdr:spPr>
      <xdr:txBody>
        <a:bodyPr vertOverflow="clip" wrap="square" lIns="45720" tIns="32004" rIns="0" bIns="0" anchor="t" upright="1"/>
        <a:lstStyle/>
        <a:p>
          <a:pPr algn="l" rtl="0">
            <a:lnSpc>
              <a:spcPts val="2800"/>
            </a:lnSpc>
            <a:defRPr sz="1000"/>
          </a:pPr>
          <a:endParaRPr lang="ja-JP" altLang="en-US" sz="2400" b="0" i="0" u="none" strike="noStrike" baseline="0">
            <a:solidFill>
              <a:srgbClr val="000000"/>
            </a:solidFill>
            <a:latin typeface="ＤＦＧ中太丸ゴシック体"/>
            <a:ea typeface="ＤＦＧ中太丸ゴシック体"/>
          </a:endParaRPr>
        </a:p>
        <a:p>
          <a:pPr algn="l" rtl="0">
            <a:lnSpc>
              <a:spcPts val="2700"/>
            </a:lnSpc>
            <a:defRPr sz="1000"/>
          </a:pPr>
          <a:r>
            <a:rPr lang="ja-JP" altLang="en-US" sz="2400" b="0" i="0" u="none" strike="noStrike" baseline="0">
              <a:solidFill>
                <a:srgbClr val="000000"/>
              </a:solidFill>
              <a:latin typeface="ＭＳ Ｐゴシック"/>
              <a:ea typeface="ＭＳ Ｐゴシック"/>
            </a:rPr>
            <a:t>オートピペット性能試験報告書 　　　　　　　　参照</a:t>
          </a:r>
        </a:p>
      </xdr:txBody>
    </xdr:sp>
    <xdr:clientData/>
  </xdr:twoCellAnchor>
  <xdr:twoCellAnchor editAs="oneCell">
    <xdr:from>
      <xdr:col>15</xdr:col>
      <xdr:colOff>323850</xdr:colOff>
      <xdr:row>25</xdr:row>
      <xdr:rowOff>104775</xdr:rowOff>
    </xdr:from>
    <xdr:to>
      <xdr:col>20</xdr:col>
      <xdr:colOff>19050</xdr:colOff>
      <xdr:row>32</xdr:row>
      <xdr:rowOff>133350</xdr:rowOff>
    </xdr:to>
    <xdr:sp macro="" textlink="">
      <xdr:nvSpPr>
        <xdr:cNvPr id="21697" name="Text Box 33"/>
        <xdr:cNvSpPr txBox="1">
          <a:spLocks noChangeArrowheads="1"/>
        </xdr:cNvSpPr>
      </xdr:nvSpPr>
      <xdr:spPr bwMode="auto">
        <a:xfrm>
          <a:off x="5838825" y="5600700"/>
          <a:ext cx="1571625" cy="1228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txBody>
        <a:bodyPr vertOverflow="clip" wrap="square" lIns="45720" tIns="32004" rIns="0" bIns="0" anchor="t" upright="1"/>
        <a:lstStyle/>
        <a:p>
          <a:pPr algn="l" rtl="0">
            <a:lnSpc>
              <a:spcPts val="2800"/>
            </a:lnSpc>
            <a:defRPr sz="1000"/>
          </a:pPr>
          <a:r>
            <a:rPr lang="ja-JP" altLang="en-US" sz="2400" b="0" i="0" u="none" strike="noStrike" baseline="0">
              <a:solidFill>
                <a:srgbClr val="000000"/>
              </a:solidFill>
              <a:latin typeface="ＭＳ Ｐゴシック"/>
              <a:ea typeface="ＭＳ Ｐゴシック"/>
            </a:rPr>
            <a:t>□様式</a:t>
          </a:r>
          <a:r>
            <a:rPr lang="en-US" altLang="ja-JP" sz="2400" b="0" i="0" u="none" strike="noStrike" baseline="0">
              <a:solidFill>
                <a:srgbClr val="000000"/>
              </a:solidFill>
              <a:latin typeface="ＤＦＧ中太丸ゴシック体"/>
              <a:ea typeface="ＤＦＧ中太丸ゴシック体"/>
            </a:rPr>
            <a:t>-2</a:t>
          </a:r>
        </a:p>
        <a:p>
          <a:pPr algn="l" rtl="0">
            <a:lnSpc>
              <a:spcPts val="2900"/>
            </a:lnSpc>
            <a:defRPr sz="1000"/>
          </a:pPr>
          <a:r>
            <a:rPr lang="en-US" altLang="ja-JP" sz="2400" b="0" i="0" u="none" strike="noStrike" baseline="0">
              <a:solidFill>
                <a:srgbClr val="000000"/>
              </a:solidFill>
              <a:latin typeface="ＭＳ Ｐゴシック"/>
              <a:ea typeface="ＭＳ Ｐゴシック"/>
            </a:rPr>
            <a:t>□</a:t>
          </a:r>
          <a:r>
            <a:rPr lang="ja-JP" altLang="en-US" sz="2400" b="0" i="0" u="none" strike="noStrike" baseline="0">
              <a:solidFill>
                <a:srgbClr val="000000"/>
              </a:solidFill>
              <a:latin typeface="ＭＳ Ｐゴシック"/>
              <a:ea typeface="ＭＳ Ｐゴシック"/>
            </a:rPr>
            <a:t>様式</a:t>
          </a:r>
          <a:r>
            <a:rPr lang="en-US" altLang="ja-JP" sz="2400" b="0" i="0" u="none" strike="noStrike" baseline="0">
              <a:solidFill>
                <a:srgbClr val="000000"/>
              </a:solidFill>
              <a:latin typeface="ＤＦＧ中太丸ゴシック体"/>
              <a:ea typeface="ＤＦＧ中太丸ゴシック体"/>
            </a:rPr>
            <a:t>-3</a:t>
          </a:r>
          <a:r>
            <a:rPr lang="ja-JP" altLang="en-US" sz="2400" b="0" i="0" u="none" strike="noStrike" baseline="0">
              <a:solidFill>
                <a:srgbClr val="000000"/>
              </a:solidFill>
              <a:latin typeface="ＭＳ Ｐゴシック"/>
              <a:ea typeface="ＭＳ Ｐゴシック"/>
            </a:rPr>
            <a:t>　</a:t>
          </a:r>
        </a:p>
        <a:p>
          <a:pPr algn="l" rtl="0">
            <a:lnSpc>
              <a:spcPts val="2800"/>
            </a:lnSpc>
            <a:defRPr sz="1000"/>
          </a:pPr>
          <a:r>
            <a:rPr lang="ja-JP" altLang="en-US" sz="2400" b="0" i="0" u="none" strike="noStrike" baseline="0">
              <a:solidFill>
                <a:srgbClr val="000000"/>
              </a:solidFill>
              <a:latin typeface="ＭＳ Ｐゴシック"/>
              <a:ea typeface="ＭＳ Ｐゴシック"/>
            </a:rPr>
            <a:t>□様式</a:t>
          </a:r>
          <a:r>
            <a:rPr lang="en-US" altLang="ja-JP" sz="2400" b="0" i="0" u="none" strike="noStrike" baseline="0">
              <a:solidFill>
                <a:srgbClr val="000000"/>
              </a:solidFill>
              <a:latin typeface="ＤＦＧ中太丸ゴシック体"/>
              <a:ea typeface="ＤＦＧ中太丸ゴシック体"/>
            </a:rPr>
            <a:t>-4</a:t>
          </a:r>
        </a:p>
      </xdr:txBody>
    </xdr:sp>
    <xdr:clientData/>
  </xdr:twoCellAnchor>
  <xdr:twoCellAnchor editAs="oneCell">
    <xdr:from>
      <xdr:col>5</xdr:col>
      <xdr:colOff>142875</xdr:colOff>
      <xdr:row>44</xdr:row>
      <xdr:rowOff>0</xdr:rowOff>
    </xdr:from>
    <xdr:to>
      <xdr:col>24</xdr:col>
      <xdr:colOff>142875</xdr:colOff>
      <xdr:row>51</xdr:row>
      <xdr:rowOff>142875</xdr:rowOff>
    </xdr:to>
    <xdr:sp macro="" textlink="">
      <xdr:nvSpPr>
        <xdr:cNvPr id="21538" name="Text Box 34"/>
        <xdr:cNvSpPr txBox="1">
          <a:spLocks noChangeArrowheads="1"/>
        </xdr:cNvSpPr>
      </xdr:nvSpPr>
      <xdr:spPr bwMode="auto">
        <a:xfrm>
          <a:off x="1600200" y="8753475"/>
          <a:ext cx="7343775" cy="1343025"/>
        </a:xfrm>
        <a:prstGeom prst="rect">
          <a:avLst/>
        </a:prstGeom>
        <a:noFill/>
        <a:ln w="9525">
          <a:noFill/>
          <a:miter lim="800000"/>
          <a:headEnd/>
          <a:tailEnd/>
        </a:ln>
        <a:effectLst/>
      </xdr:spPr>
      <xdr:txBody>
        <a:bodyPr vertOverflow="clip" wrap="square" lIns="45720" tIns="32004" rIns="0" bIns="0" anchor="t" upright="1"/>
        <a:lstStyle/>
        <a:p>
          <a:pPr algn="l" rtl="0">
            <a:lnSpc>
              <a:spcPts val="2800"/>
            </a:lnSpc>
            <a:defRPr sz="1000"/>
          </a:pPr>
          <a:endParaRPr lang="ja-JP" altLang="en-US" sz="2400" b="0" i="0" u="none" strike="noStrike" baseline="0">
            <a:solidFill>
              <a:srgbClr val="000000"/>
            </a:solidFill>
            <a:latin typeface="ＤＦＧ中太丸ゴシック体"/>
            <a:ea typeface="ＤＦＧ中太丸ゴシック体"/>
          </a:endParaRPr>
        </a:p>
        <a:p>
          <a:pPr algn="l" rtl="0">
            <a:lnSpc>
              <a:spcPts val="2700"/>
            </a:lnSpc>
            <a:defRPr sz="1000"/>
          </a:pPr>
          <a:r>
            <a:rPr lang="ja-JP" altLang="en-US" sz="2400" b="0" i="0" u="none" strike="noStrike" baseline="0">
              <a:solidFill>
                <a:srgbClr val="000000"/>
              </a:solidFill>
              <a:latin typeface="ＭＳ Ｐゴシック"/>
              <a:ea typeface="ＭＳ Ｐゴシック"/>
            </a:rPr>
            <a:t>オートピペット性能試験報告書 　　　　　　　　参照</a:t>
          </a:r>
        </a:p>
      </xdr:txBody>
    </xdr:sp>
    <xdr:clientData/>
  </xdr:twoCellAnchor>
  <xdr:twoCellAnchor editAs="oneCell">
    <xdr:from>
      <xdr:col>15</xdr:col>
      <xdr:colOff>333375</xdr:colOff>
      <xdr:row>43</xdr:row>
      <xdr:rowOff>133350</xdr:rowOff>
    </xdr:from>
    <xdr:to>
      <xdr:col>20</xdr:col>
      <xdr:colOff>28575</xdr:colOff>
      <xdr:row>50</xdr:row>
      <xdr:rowOff>161925</xdr:rowOff>
    </xdr:to>
    <xdr:sp macro="" textlink="">
      <xdr:nvSpPr>
        <xdr:cNvPr id="8" name="Text Box 33"/>
        <xdr:cNvSpPr txBox="1">
          <a:spLocks noChangeArrowheads="1"/>
        </xdr:cNvSpPr>
      </xdr:nvSpPr>
      <xdr:spPr bwMode="auto">
        <a:xfrm>
          <a:off x="5848350" y="8715375"/>
          <a:ext cx="1571625" cy="1228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txBody>
        <a:bodyPr vertOverflow="clip" wrap="square" lIns="45720" tIns="32004" rIns="0" bIns="0" anchor="t" upright="1"/>
        <a:lstStyle/>
        <a:p>
          <a:pPr algn="l" rtl="0">
            <a:lnSpc>
              <a:spcPts val="2800"/>
            </a:lnSpc>
            <a:defRPr sz="1000"/>
          </a:pPr>
          <a:r>
            <a:rPr lang="ja-JP" altLang="en-US" sz="2400" b="0" i="0" u="none" strike="noStrike" baseline="0">
              <a:solidFill>
                <a:srgbClr val="000000"/>
              </a:solidFill>
              <a:latin typeface="ＭＳ Ｐゴシック"/>
              <a:ea typeface="ＭＳ Ｐゴシック"/>
            </a:rPr>
            <a:t>□様式</a:t>
          </a:r>
          <a:r>
            <a:rPr lang="en-US" altLang="ja-JP" sz="2400" b="0" i="0" u="none" strike="noStrike" baseline="0">
              <a:solidFill>
                <a:srgbClr val="000000"/>
              </a:solidFill>
              <a:latin typeface="ＤＦＧ中太丸ゴシック体"/>
              <a:ea typeface="ＤＦＧ中太丸ゴシック体"/>
            </a:rPr>
            <a:t>-2</a:t>
          </a:r>
        </a:p>
        <a:p>
          <a:pPr algn="l" rtl="0">
            <a:lnSpc>
              <a:spcPts val="2900"/>
            </a:lnSpc>
            <a:defRPr sz="1000"/>
          </a:pPr>
          <a:r>
            <a:rPr lang="en-US" altLang="ja-JP" sz="2400" b="0" i="0" u="none" strike="noStrike" baseline="0">
              <a:solidFill>
                <a:srgbClr val="000000"/>
              </a:solidFill>
              <a:latin typeface="ＭＳ Ｐゴシック"/>
              <a:ea typeface="ＭＳ Ｐゴシック"/>
            </a:rPr>
            <a:t>□</a:t>
          </a:r>
          <a:r>
            <a:rPr lang="ja-JP" altLang="en-US" sz="2400" b="0" i="0" u="none" strike="noStrike" baseline="0">
              <a:solidFill>
                <a:srgbClr val="000000"/>
              </a:solidFill>
              <a:latin typeface="ＭＳ Ｐゴシック"/>
              <a:ea typeface="ＭＳ Ｐゴシック"/>
            </a:rPr>
            <a:t>様式</a:t>
          </a:r>
          <a:r>
            <a:rPr lang="en-US" altLang="ja-JP" sz="2400" b="0" i="0" u="none" strike="noStrike" baseline="0">
              <a:solidFill>
                <a:srgbClr val="000000"/>
              </a:solidFill>
              <a:latin typeface="ＤＦＧ中太丸ゴシック体"/>
              <a:ea typeface="ＤＦＧ中太丸ゴシック体"/>
            </a:rPr>
            <a:t>-3</a:t>
          </a:r>
          <a:r>
            <a:rPr lang="ja-JP" altLang="en-US" sz="2400" b="0" i="0" u="none" strike="noStrike" baseline="0">
              <a:solidFill>
                <a:srgbClr val="000000"/>
              </a:solidFill>
              <a:latin typeface="ＭＳ Ｐゴシック"/>
              <a:ea typeface="ＭＳ Ｐゴシック"/>
            </a:rPr>
            <a:t>　</a:t>
          </a:r>
        </a:p>
        <a:p>
          <a:pPr algn="l" rtl="0">
            <a:lnSpc>
              <a:spcPts val="2800"/>
            </a:lnSpc>
            <a:defRPr sz="1000"/>
          </a:pPr>
          <a:r>
            <a:rPr lang="ja-JP" altLang="en-US" sz="2400" b="0" i="0" u="none" strike="noStrike" baseline="0">
              <a:solidFill>
                <a:srgbClr val="000000"/>
              </a:solidFill>
              <a:latin typeface="ＭＳ Ｐゴシック"/>
              <a:ea typeface="ＭＳ Ｐゴシック"/>
            </a:rPr>
            <a:t>□様式</a:t>
          </a:r>
          <a:r>
            <a:rPr lang="en-US" altLang="ja-JP" sz="2400" b="0" i="0" u="none" strike="noStrike" baseline="0">
              <a:solidFill>
                <a:srgbClr val="000000"/>
              </a:solidFill>
              <a:latin typeface="ＤＦＧ中太丸ゴシック体"/>
              <a:ea typeface="ＤＦＧ中太丸ゴシック体"/>
            </a:rPr>
            <a:t>-4</a:t>
          </a:r>
        </a:p>
      </xdr:txBody>
    </xdr:sp>
    <xdr:clientData/>
  </xdr:twoCellAnchor>
  <xdr:twoCellAnchor editAs="oneCell">
    <xdr:from>
      <xdr:col>2</xdr:col>
      <xdr:colOff>66674</xdr:colOff>
      <xdr:row>1</xdr:row>
      <xdr:rowOff>28574</xdr:rowOff>
    </xdr:from>
    <xdr:to>
      <xdr:col>7</xdr:col>
      <xdr:colOff>108284</xdr:colOff>
      <xdr:row>2</xdr:row>
      <xdr:rowOff>171449</xdr:rowOff>
    </xdr:to>
    <xdr:pic>
      <xdr:nvPicPr>
        <xdr:cNvPr id="7"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49" y="104774"/>
          <a:ext cx="1994235"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209550</xdr:colOff>
      <xdr:row>5</xdr:row>
      <xdr:rowOff>38100</xdr:rowOff>
    </xdr:from>
    <xdr:to>
      <xdr:col>11</xdr:col>
      <xdr:colOff>361950</xdr:colOff>
      <xdr:row>32</xdr:row>
      <xdr:rowOff>9525</xdr:rowOff>
    </xdr:to>
    <xdr:sp macro="" textlink="">
      <xdr:nvSpPr>
        <xdr:cNvPr id="20481" name="Rectangle 1"/>
        <xdr:cNvSpPr>
          <a:spLocks noChangeArrowheads="1"/>
        </xdr:cNvSpPr>
      </xdr:nvSpPr>
      <xdr:spPr bwMode="auto">
        <a:xfrm>
          <a:off x="419100" y="1047750"/>
          <a:ext cx="6362700" cy="4238625"/>
        </a:xfrm>
        <a:prstGeom prst="rect">
          <a:avLst/>
        </a:prstGeom>
        <a:solidFill>
          <a:srgbClr val="FFFFFF"/>
        </a:solidFill>
        <a:ln w="9525">
          <a:noFill/>
          <a:miter lim="800000"/>
          <a:headEnd/>
          <a:tailEnd/>
        </a:ln>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ＤＦＧ新細丸ゴシック体"/>
              <a:ea typeface="ＤＦＧ新細丸ゴシック体"/>
            </a:rPr>
            <a:t>　　　       </a:t>
          </a:r>
        </a:p>
        <a:p>
          <a:pPr algn="l" rtl="0">
            <a:lnSpc>
              <a:spcPts val="1300"/>
            </a:lnSpc>
            <a:defRPr sz="1000"/>
          </a:pPr>
          <a:r>
            <a:rPr lang="ja-JP" altLang="en-US" sz="1100" b="0" i="0" u="none" strike="noStrike" baseline="0">
              <a:solidFill>
                <a:srgbClr val="000000"/>
              </a:solidFill>
              <a:latin typeface="ＤＦＧ新細丸ゴシック体"/>
              <a:ea typeface="ＤＦＧ新細丸ゴシック体"/>
            </a:rPr>
            <a:t>            　</a:t>
          </a:r>
          <a:r>
            <a:rPr lang="ja-JP" altLang="en-US" sz="1100" b="0" i="0" u="sng" strike="noStrike" baseline="0">
              <a:solidFill>
                <a:srgbClr val="000000"/>
              </a:solidFill>
              <a:latin typeface="ＤＦＧ新細丸ゴシック体"/>
              <a:ea typeface="ＤＦＧ新細丸ゴシック体"/>
            </a:rPr>
            <a:t>検定最大容量　　　　  　  　　　　</a:t>
          </a:r>
          <a:r>
            <a:rPr lang="el-GR" altLang="ja-JP" sz="1100" b="0" i="0" u="sng" strike="noStrike" baseline="0">
              <a:solidFill>
                <a:srgbClr val="000000"/>
              </a:solidFill>
              <a:ea typeface="ＤＦＧ新細丸ゴシック体"/>
            </a:rPr>
            <a:t>μ</a:t>
          </a:r>
          <a:r>
            <a:rPr lang="en-US" altLang="ja-JP" sz="1100" b="0" i="0" u="sng" strike="noStrike" baseline="0">
              <a:solidFill>
                <a:srgbClr val="000000"/>
              </a:solidFill>
              <a:latin typeface="ＤＦＧ新細丸ゴシック体"/>
              <a:ea typeface="ＤＦＧ新細丸ゴシック体"/>
            </a:rPr>
            <a:t>L</a:t>
          </a:r>
          <a:r>
            <a:rPr lang="ja-JP" altLang="en-US" sz="1100" b="0" i="0" u="sng" strike="noStrike" baseline="0">
              <a:solidFill>
                <a:srgbClr val="000000"/>
              </a:solidFill>
              <a:latin typeface="ＤＦＧ新細丸ゴシック体"/>
              <a:ea typeface="ＤＦＧ新細丸ゴシック体"/>
            </a:rPr>
            <a:t>　</a:t>
          </a:r>
          <a:r>
            <a:rPr lang="ja-JP" altLang="en-US" sz="1100" b="0" i="0" u="none" strike="noStrike" baseline="0">
              <a:solidFill>
                <a:srgbClr val="000000"/>
              </a:solidFill>
              <a:latin typeface="ＤＦＧ新細丸ゴシック体"/>
              <a:ea typeface="ＤＦＧ新細丸ゴシック体"/>
            </a:rPr>
            <a:t>　　　　　　　　　　　　　</a:t>
          </a:r>
          <a:r>
            <a:rPr lang="ja-JP" altLang="en-US" sz="1100" b="0" i="0" u="sng" strike="noStrike" baseline="0">
              <a:solidFill>
                <a:srgbClr val="000000"/>
              </a:solidFill>
              <a:latin typeface="ＤＦＧ新細丸ゴシック体"/>
              <a:ea typeface="ＤＦＧ新細丸ゴシック体"/>
            </a:rPr>
            <a:t>検定最小容量　　 　   　　　　　　</a:t>
          </a:r>
          <a:r>
            <a:rPr lang="el-GR" altLang="ja-JP" sz="1100" b="0" i="0" u="sng" strike="noStrike" baseline="0">
              <a:solidFill>
                <a:srgbClr val="000000"/>
              </a:solidFill>
              <a:ea typeface="ＤＦＧ新細丸ゴシック体"/>
            </a:rPr>
            <a:t>μ</a:t>
          </a:r>
          <a:r>
            <a:rPr lang="en-US" altLang="ja-JP" sz="1100" b="0" i="0" u="sng" strike="noStrike" baseline="0">
              <a:solidFill>
                <a:srgbClr val="000000"/>
              </a:solidFill>
              <a:latin typeface="ＤＦＧ新細丸ゴシック体"/>
              <a:ea typeface="ＤＦＧ新細丸ゴシック体"/>
            </a:rPr>
            <a:t>L</a:t>
          </a:r>
          <a:endParaRPr lang="en-US" altLang="ja-JP" sz="1100" b="0" i="0" u="none" strike="noStrike" baseline="0">
            <a:solidFill>
              <a:srgbClr val="000000"/>
            </a:solidFill>
            <a:latin typeface="ＤＦＧ新細丸ゴシック体"/>
            <a:ea typeface="ＤＦＧ新細丸ゴシック体"/>
          </a:endParaRPr>
        </a:p>
        <a:p>
          <a:pPr algn="l" rtl="0">
            <a:lnSpc>
              <a:spcPts val="1300"/>
            </a:lnSpc>
            <a:defRPr sz="1000"/>
          </a:pPr>
          <a:endParaRPr lang="en-US" altLang="ja-JP" sz="1100" b="0" i="0" u="none" strike="noStrike" baseline="0">
            <a:solidFill>
              <a:srgbClr val="000000"/>
            </a:solidFill>
            <a:latin typeface="ＤＦＧ新細丸ゴシック体"/>
            <a:ea typeface="ＤＦＧ新細丸ゴシック体"/>
          </a:endParaRPr>
        </a:p>
        <a:p>
          <a:pPr algn="l" rtl="0">
            <a:lnSpc>
              <a:spcPts val="1300"/>
            </a:lnSpc>
            <a:defRPr sz="1000"/>
          </a:pPr>
          <a:r>
            <a:rPr lang="en-US" altLang="ja-JP" sz="1100" b="0" i="0" u="none" strike="noStrike" baseline="0">
              <a:solidFill>
                <a:srgbClr val="000000"/>
              </a:solidFill>
              <a:latin typeface="ＤＦＧ新細丸ゴシック体"/>
              <a:ea typeface="ＤＦＧ新細丸ゴシック体"/>
            </a:rPr>
            <a:t>                 </a:t>
          </a:r>
          <a:r>
            <a:rPr lang="ja-JP" altLang="en-US" sz="1100" b="0" i="0" u="none" strike="noStrike" baseline="0">
              <a:solidFill>
                <a:srgbClr val="000000"/>
              </a:solidFill>
              <a:latin typeface="ＤＦＧ新細丸ゴシック体"/>
              <a:ea typeface="ＤＦＧ新細丸ゴシック体"/>
            </a:rPr>
            <a:t>　　　　</a:t>
          </a:r>
        </a:p>
      </xdr:txBody>
    </xdr:sp>
    <xdr:clientData/>
  </xdr:twoCellAnchor>
  <xdr:twoCellAnchor>
    <xdr:from>
      <xdr:col>1</xdr:col>
      <xdr:colOff>209550</xdr:colOff>
      <xdr:row>5</xdr:row>
      <xdr:rowOff>38100</xdr:rowOff>
    </xdr:from>
    <xdr:to>
      <xdr:col>11</xdr:col>
      <xdr:colOff>361950</xdr:colOff>
      <xdr:row>32</xdr:row>
      <xdr:rowOff>9525</xdr:rowOff>
    </xdr:to>
    <xdr:sp macro="" textlink="">
      <xdr:nvSpPr>
        <xdr:cNvPr id="3" name="Rectangle 1"/>
        <xdr:cNvSpPr>
          <a:spLocks noChangeArrowheads="1"/>
        </xdr:cNvSpPr>
      </xdr:nvSpPr>
      <xdr:spPr bwMode="auto">
        <a:xfrm>
          <a:off x="419100" y="1047750"/>
          <a:ext cx="6591300" cy="4238625"/>
        </a:xfrm>
        <a:prstGeom prst="rect">
          <a:avLst/>
        </a:prstGeom>
        <a:solidFill>
          <a:srgbClr val="FFFFFF"/>
        </a:solidFill>
        <a:ln w="9525">
          <a:noFill/>
          <a:miter lim="800000"/>
          <a:headEnd/>
          <a:tailEnd/>
        </a:ln>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ＤＦＧ新細丸ゴシック体"/>
              <a:ea typeface="ＤＦＧ新細丸ゴシック体"/>
            </a:rPr>
            <a:t>　　　       </a:t>
          </a:r>
        </a:p>
        <a:p>
          <a:pPr algn="l" rtl="0">
            <a:lnSpc>
              <a:spcPts val="1300"/>
            </a:lnSpc>
            <a:defRPr sz="1000"/>
          </a:pPr>
          <a:r>
            <a:rPr lang="ja-JP" altLang="en-US" sz="1100" b="0" i="0" u="none" strike="noStrike" baseline="0">
              <a:solidFill>
                <a:srgbClr val="000000"/>
              </a:solidFill>
              <a:latin typeface="ＤＦＧ新細丸ゴシック体"/>
              <a:ea typeface="ＤＦＧ新細丸ゴシック体"/>
            </a:rPr>
            <a:t>            　</a:t>
          </a:r>
          <a:r>
            <a:rPr lang="ja-JP" altLang="en-US" sz="1100" b="0" i="0" u="sng" strike="noStrike" baseline="0">
              <a:solidFill>
                <a:srgbClr val="000000"/>
              </a:solidFill>
              <a:latin typeface="ＤＦＧ新細丸ゴシック体"/>
              <a:ea typeface="ＤＦＧ新細丸ゴシック体"/>
            </a:rPr>
            <a:t>検定最大容量　　　　  　  　　　　</a:t>
          </a:r>
          <a:r>
            <a:rPr lang="el-GR" altLang="ja-JP" sz="1100" b="0" i="0" u="sng" strike="noStrike" baseline="0">
              <a:solidFill>
                <a:srgbClr val="000000"/>
              </a:solidFill>
              <a:ea typeface="ＤＦＧ新細丸ゴシック体"/>
            </a:rPr>
            <a:t>μ</a:t>
          </a:r>
          <a:r>
            <a:rPr lang="en-US" altLang="ja-JP" sz="1100" b="0" i="0" u="sng" strike="noStrike" baseline="0">
              <a:solidFill>
                <a:srgbClr val="000000"/>
              </a:solidFill>
              <a:latin typeface="ＤＦＧ新細丸ゴシック体"/>
              <a:ea typeface="ＤＦＧ新細丸ゴシック体"/>
            </a:rPr>
            <a:t>L</a:t>
          </a:r>
          <a:r>
            <a:rPr lang="ja-JP" altLang="en-US" sz="1100" b="0" i="0" u="sng" strike="noStrike" baseline="0">
              <a:solidFill>
                <a:srgbClr val="000000"/>
              </a:solidFill>
              <a:latin typeface="ＤＦＧ新細丸ゴシック体"/>
              <a:ea typeface="ＤＦＧ新細丸ゴシック体"/>
            </a:rPr>
            <a:t>　</a:t>
          </a:r>
          <a:r>
            <a:rPr lang="ja-JP" altLang="en-US" sz="1100" b="0" i="0" u="none" strike="noStrike" baseline="0">
              <a:solidFill>
                <a:srgbClr val="000000"/>
              </a:solidFill>
              <a:latin typeface="ＤＦＧ新細丸ゴシック体"/>
              <a:ea typeface="ＤＦＧ新細丸ゴシック体"/>
            </a:rPr>
            <a:t>　　　　　　　　　　　　　</a:t>
          </a:r>
          <a:r>
            <a:rPr lang="ja-JP" altLang="en-US" sz="1100" b="0" i="0" u="sng" strike="noStrike" baseline="0">
              <a:solidFill>
                <a:srgbClr val="000000"/>
              </a:solidFill>
              <a:latin typeface="ＤＦＧ新細丸ゴシック体"/>
              <a:ea typeface="ＤＦＧ新細丸ゴシック体"/>
            </a:rPr>
            <a:t>検定最小容量　　　 　   　　　　　　</a:t>
          </a:r>
          <a:r>
            <a:rPr lang="el-GR" altLang="ja-JP" sz="1100" b="0" i="0" u="sng" strike="noStrike" baseline="0">
              <a:solidFill>
                <a:srgbClr val="000000"/>
              </a:solidFill>
              <a:ea typeface="ＤＦＧ新細丸ゴシック体"/>
            </a:rPr>
            <a:t>μ</a:t>
          </a:r>
          <a:r>
            <a:rPr lang="en-US" altLang="ja-JP" sz="1100" b="0" i="0" u="sng" strike="noStrike" baseline="0">
              <a:solidFill>
                <a:srgbClr val="000000"/>
              </a:solidFill>
              <a:latin typeface="ＤＦＧ新細丸ゴシック体"/>
              <a:ea typeface="ＤＦＧ新細丸ゴシック体"/>
            </a:rPr>
            <a:t>L</a:t>
          </a:r>
          <a:endParaRPr lang="en-US" altLang="ja-JP" sz="1100" b="0" i="0" u="none" strike="noStrike" baseline="0">
            <a:solidFill>
              <a:srgbClr val="000000"/>
            </a:solidFill>
            <a:latin typeface="ＤＦＧ新細丸ゴシック体"/>
            <a:ea typeface="ＤＦＧ新細丸ゴシック体"/>
          </a:endParaRPr>
        </a:p>
        <a:p>
          <a:pPr algn="l" rtl="0">
            <a:lnSpc>
              <a:spcPts val="1300"/>
            </a:lnSpc>
            <a:defRPr sz="1000"/>
          </a:pPr>
          <a:endParaRPr lang="en-US" altLang="ja-JP" sz="1100" b="0" i="0" u="none" strike="noStrike" baseline="0">
            <a:solidFill>
              <a:srgbClr val="000000"/>
            </a:solidFill>
            <a:latin typeface="ＤＦＧ新細丸ゴシック体"/>
            <a:ea typeface="ＤＦＧ新細丸ゴシック体"/>
          </a:endParaRPr>
        </a:p>
        <a:p>
          <a:pPr algn="l" rtl="0">
            <a:lnSpc>
              <a:spcPts val="1300"/>
            </a:lnSpc>
            <a:defRPr sz="1000"/>
          </a:pPr>
          <a:r>
            <a:rPr lang="en-US" altLang="ja-JP" sz="1100" b="0" i="0" u="none" strike="noStrike" baseline="0">
              <a:solidFill>
                <a:srgbClr val="000000"/>
              </a:solidFill>
              <a:latin typeface="ＤＦＧ新細丸ゴシック体"/>
              <a:ea typeface="ＤＦＧ新細丸ゴシック体"/>
            </a:rPr>
            <a:t>                 </a:t>
          </a:r>
          <a:r>
            <a:rPr lang="ja-JP" altLang="en-US" sz="1100" b="0" i="0" u="none" strike="noStrike" baseline="0">
              <a:solidFill>
                <a:srgbClr val="000000"/>
              </a:solidFill>
              <a:latin typeface="ＤＦＧ新細丸ゴシック体"/>
              <a:ea typeface="ＤＦＧ新細丸ゴシック体"/>
            </a:rPr>
            <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209550</xdr:colOff>
      <xdr:row>5</xdr:row>
      <xdr:rowOff>38100</xdr:rowOff>
    </xdr:from>
    <xdr:to>
      <xdr:col>11</xdr:col>
      <xdr:colOff>361950</xdr:colOff>
      <xdr:row>32</xdr:row>
      <xdr:rowOff>9525</xdr:rowOff>
    </xdr:to>
    <xdr:sp macro="" textlink="">
      <xdr:nvSpPr>
        <xdr:cNvPr id="2" name="Rectangle 1"/>
        <xdr:cNvSpPr>
          <a:spLocks noChangeArrowheads="1"/>
        </xdr:cNvSpPr>
      </xdr:nvSpPr>
      <xdr:spPr bwMode="auto">
        <a:xfrm>
          <a:off x="419100" y="1047750"/>
          <a:ext cx="6591300" cy="4238625"/>
        </a:xfrm>
        <a:prstGeom prst="rect">
          <a:avLst/>
        </a:prstGeom>
        <a:solidFill>
          <a:srgbClr val="FFFFFF"/>
        </a:solidFill>
        <a:ln w="9525">
          <a:noFill/>
          <a:miter lim="800000"/>
          <a:headEnd/>
          <a:tailEnd/>
        </a:ln>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ＤＦＧ新細丸ゴシック体"/>
              <a:ea typeface="ＤＦＧ新細丸ゴシック体"/>
            </a:rPr>
            <a:t>　　　       </a:t>
          </a:r>
        </a:p>
        <a:p>
          <a:pPr algn="l" rtl="0">
            <a:lnSpc>
              <a:spcPts val="1300"/>
            </a:lnSpc>
            <a:defRPr sz="1000"/>
          </a:pPr>
          <a:r>
            <a:rPr lang="ja-JP" altLang="en-US" sz="1100" b="0" i="0" u="none" strike="noStrike" baseline="0">
              <a:solidFill>
                <a:srgbClr val="000000"/>
              </a:solidFill>
              <a:latin typeface="ＤＦＧ新細丸ゴシック体"/>
              <a:ea typeface="ＤＦＧ新細丸ゴシック体"/>
            </a:rPr>
            <a:t>            　</a:t>
          </a:r>
          <a:r>
            <a:rPr lang="ja-JP" altLang="en-US" sz="1100" b="0" i="0" u="sng" strike="noStrike" baseline="0">
              <a:solidFill>
                <a:srgbClr val="000000"/>
              </a:solidFill>
              <a:latin typeface="ＤＦＧ新細丸ゴシック体"/>
              <a:ea typeface="ＤＦＧ新細丸ゴシック体"/>
            </a:rPr>
            <a:t>検定最大容量　　　　  　  　　　　</a:t>
          </a:r>
          <a:r>
            <a:rPr lang="el-GR" altLang="ja-JP" sz="1100" b="0" i="0" u="sng" strike="noStrike" baseline="0">
              <a:solidFill>
                <a:srgbClr val="000000"/>
              </a:solidFill>
              <a:ea typeface="ＤＦＧ新細丸ゴシック体"/>
            </a:rPr>
            <a:t>μ</a:t>
          </a:r>
          <a:r>
            <a:rPr lang="en-US" altLang="ja-JP" sz="1100" b="0" i="0" u="sng" strike="noStrike" baseline="0">
              <a:solidFill>
                <a:srgbClr val="000000"/>
              </a:solidFill>
              <a:latin typeface="ＤＦＧ新細丸ゴシック体"/>
              <a:ea typeface="ＤＦＧ新細丸ゴシック体"/>
            </a:rPr>
            <a:t>L</a:t>
          </a:r>
          <a:r>
            <a:rPr lang="ja-JP" altLang="en-US" sz="1100" b="0" i="0" u="sng" strike="noStrike" baseline="0">
              <a:solidFill>
                <a:srgbClr val="000000"/>
              </a:solidFill>
              <a:latin typeface="ＤＦＧ新細丸ゴシック体"/>
              <a:ea typeface="ＤＦＧ新細丸ゴシック体"/>
            </a:rPr>
            <a:t>　</a:t>
          </a:r>
          <a:r>
            <a:rPr lang="ja-JP" altLang="en-US" sz="1100" b="0" i="0" u="none" strike="noStrike" baseline="0">
              <a:solidFill>
                <a:srgbClr val="000000"/>
              </a:solidFill>
              <a:latin typeface="ＤＦＧ新細丸ゴシック体"/>
              <a:ea typeface="ＤＦＧ新細丸ゴシック体"/>
            </a:rPr>
            <a:t>　　　　　　　　　　　　</a:t>
          </a:r>
          <a:r>
            <a:rPr lang="ja-JP" altLang="en-US" sz="1100" b="0" i="0" u="sng" strike="noStrike" baseline="0">
              <a:solidFill>
                <a:srgbClr val="000000"/>
              </a:solidFill>
              <a:latin typeface="ＤＦＧ新細丸ゴシック体"/>
              <a:ea typeface="ＤＦＧ新細丸ゴシック体"/>
            </a:rPr>
            <a:t>検定最小容量　　 　 　   　　　　　　</a:t>
          </a:r>
          <a:r>
            <a:rPr lang="el-GR" altLang="ja-JP" sz="1100" b="0" i="0" u="sng" strike="noStrike" baseline="0">
              <a:solidFill>
                <a:srgbClr val="000000"/>
              </a:solidFill>
              <a:ea typeface="ＤＦＧ新細丸ゴシック体"/>
            </a:rPr>
            <a:t>μ</a:t>
          </a:r>
          <a:r>
            <a:rPr lang="en-US" altLang="ja-JP" sz="1100" b="0" i="0" u="sng" strike="noStrike" baseline="0">
              <a:solidFill>
                <a:srgbClr val="000000"/>
              </a:solidFill>
              <a:latin typeface="ＤＦＧ新細丸ゴシック体"/>
              <a:ea typeface="ＤＦＧ新細丸ゴシック体"/>
            </a:rPr>
            <a:t>L</a:t>
          </a:r>
          <a:endParaRPr lang="en-US" altLang="ja-JP" sz="1100" b="0" i="0" u="none" strike="noStrike" baseline="0">
            <a:solidFill>
              <a:srgbClr val="000000"/>
            </a:solidFill>
            <a:latin typeface="ＤＦＧ新細丸ゴシック体"/>
            <a:ea typeface="ＤＦＧ新細丸ゴシック体"/>
          </a:endParaRPr>
        </a:p>
        <a:p>
          <a:pPr algn="l" rtl="0">
            <a:lnSpc>
              <a:spcPts val="1300"/>
            </a:lnSpc>
            <a:defRPr sz="1000"/>
          </a:pPr>
          <a:endParaRPr lang="en-US" altLang="ja-JP" sz="1100" b="0" i="0" u="none" strike="noStrike" baseline="0">
            <a:solidFill>
              <a:srgbClr val="000000"/>
            </a:solidFill>
            <a:latin typeface="ＤＦＧ新細丸ゴシック体"/>
            <a:ea typeface="ＤＦＧ新細丸ゴシック体"/>
          </a:endParaRPr>
        </a:p>
        <a:p>
          <a:pPr algn="l" rtl="0">
            <a:lnSpc>
              <a:spcPts val="1300"/>
            </a:lnSpc>
            <a:defRPr sz="1000"/>
          </a:pPr>
          <a:r>
            <a:rPr lang="en-US" altLang="ja-JP" sz="1100" b="0" i="0" u="none" strike="noStrike" baseline="0">
              <a:solidFill>
                <a:srgbClr val="000000"/>
              </a:solidFill>
              <a:latin typeface="ＤＦＧ新細丸ゴシック体"/>
              <a:ea typeface="ＤＦＧ新細丸ゴシック体"/>
            </a:rPr>
            <a:t>                 </a:t>
          </a:r>
          <a:r>
            <a:rPr lang="ja-JP" altLang="en-US" sz="1100" b="0" i="0" u="none" strike="noStrike" baseline="0">
              <a:solidFill>
                <a:srgbClr val="000000"/>
              </a:solidFill>
              <a:latin typeface="ＤＦＧ新細丸ゴシック体"/>
              <a:ea typeface="ＤＦＧ新細丸ゴシック体"/>
            </a:rPr>
            <a:t>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16</xdr:col>
      <xdr:colOff>314325</xdr:colOff>
      <xdr:row>5</xdr:row>
      <xdr:rowOff>0</xdr:rowOff>
    </xdr:from>
    <xdr:to>
      <xdr:col>26</xdr:col>
      <xdr:colOff>19050</xdr:colOff>
      <xdr:row>5</xdr:row>
      <xdr:rowOff>0</xdr:rowOff>
    </xdr:to>
    <xdr:sp macro="" textlink="">
      <xdr:nvSpPr>
        <xdr:cNvPr id="19457" name="Rectangle 1"/>
        <xdr:cNvSpPr>
          <a:spLocks noChangeArrowheads="1"/>
        </xdr:cNvSpPr>
      </xdr:nvSpPr>
      <xdr:spPr bwMode="auto">
        <a:xfrm>
          <a:off x="10125075" y="942975"/>
          <a:ext cx="6562725"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ＤＦＧ新細丸ゴシック体"/>
            </a:rPr>
            <a:t>　　　       　</a:t>
          </a:r>
          <a:r>
            <a:rPr lang="ja-JP" altLang="en-US" sz="1100" b="0" i="0" u="sng" strike="noStrike" baseline="0">
              <a:solidFill>
                <a:srgbClr val="000000"/>
              </a:solidFill>
              <a:latin typeface="ＤＦＧ新細丸ゴシック体"/>
            </a:rPr>
            <a:t>設定値　　　　  　  　  　　　</a:t>
          </a:r>
          <a:r>
            <a:rPr lang="el-GR" altLang="ja-JP" sz="1100" b="0" i="0" u="sng" strike="noStrike" baseline="0">
              <a:solidFill>
                <a:srgbClr val="000000"/>
              </a:solidFill>
              <a:latin typeface="ＤＦＧ新細丸ゴシック体"/>
            </a:rPr>
            <a:t>μ</a:t>
          </a:r>
          <a:r>
            <a:rPr lang="en-US" altLang="ja-JP" sz="1100" b="0" i="0" u="sng" strike="noStrike" baseline="0">
              <a:solidFill>
                <a:srgbClr val="000000"/>
              </a:solidFill>
              <a:latin typeface="ＤＦＧ新細丸ゴシック体"/>
            </a:rPr>
            <a:t>L</a:t>
          </a:r>
          <a:r>
            <a:rPr lang="ja-JP" altLang="en-US" sz="1100" b="0" i="0" u="sng" strike="noStrike" baseline="0">
              <a:solidFill>
                <a:srgbClr val="000000"/>
              </a:solidFill>
              <a:latin typeface="ＤＦＧ新細丸ゴシック体"/>
            </a:rPr>
            <a:t>　</a:t>
          </a:r>
          <a:r>
            <a:rPr lang="ja-JP" altLang="en-US" sz="1100" b="0" i="0" u="none" strike="noStrike" baseline="0">
              <a:solidFill>
                <a:srgbClr val="000000"/>
              </a:solidFill>
              <a:latin typeface="ＤＦＧ新細丸ゴシック体"/>
            </a:rPr>
            <a:t>　　　　　　　　　　　　　　　　</a:t>
          </a:r>
          <a:r>
            <a:rPr lang="ja-JP" altLang="en-US" sz="1100" b="0" i="0" u="sng" strike="noStrike" baseline="0">
              <a:solidFill>
                <a:srgbClr val="000000"/>
              </a:solidFill>
              <a:latin typeface="ＤＦＧ新細丸ゴシック体"/>
            </a:rPr>
            <a:t>設定値　  　　    　　　　　　</a:t>
          </a:r>
          <a:r>
            <a:rPr lang="el-GR" altLang="ja-JP" sz="1100" b="0" i="0" u="sng" strike="noStrike" baseline="0">
              <a:solidFill>
                <a:srgbClr val="000000"/>
              </a:solidFill>
              <a:latin typeface="ＤＦＧ新細丸ゴシック体"/>
            </a:rPr>
            <a:t>μ</a:t>
          </a:r>
          <a:r>
            <a:rPr lang="en-US" altLang="ja-JP" sz="1100" b="0" i="0" u="sng" strike="noStrike" baseline="0">
              <a:solidFill>
                <a:srgbClr val="000000"/>
              </a:solidFill>
              <a:latin typeface="ＤＦＧ新細丸ゴシック体"/>
            </a:rPr>
            <a:t>L</a:t>
          </a:r>
          <a:endParaRPr lang="en-US" altLang="ja-JP" sz="1100" b="0" i="0" u="none" strike="noStrike" baseline="0">
            <a:solidFill>
              <a:srgbClr val="000000"/>
            </a:solidFill>
            <a:latin typeface="ＤＦＧ新細丸ゴシック体"/>
          </a:endParaRPr>
        </a:p>
        <a:p>
          <a:pPr algn="l" rtl="0">
            <a:defRPr sz="1000"/>
          </a:pPr>
          <a:endParaRPr lang="en-US" altLang="ja-JP" sz="1100" b="0" i="0" u="none" strike="noStrike" baseline="0">
            <a:solidFill>
              <a:srgbClr val="000000"/>
            </a:solidFill>
            <a:latin typeface="ＤＦＧ新細丸ゴシック体"/>
          </a:endParaRPr>
        </a:p>
        <a:p>
          <a:pPr algn="l" rtl="0">
            <a:defRPr sz="1000"/>
          </a:pPr>
          <a:r>
            <a:rPr lang="en-US" altLang="ja-JP" sz="1100" b="0" i="0" u="none" strike="noStrike" baseline="0">
              <a:solidFill>
                <a:srgbClr val="000000"/>
              </a:solidFill>
              <a:latin typeface="ＤＦＧ新細丸ゴシック体"/>
            </a:rPr>
            <a:t>                 </a:t>
          </a:r>
          <a:r>
            <a:rPr lang="ja-JP" altLang="en-US" sz="1100" b="0" i="0" u="none" strike="noStrike" baseline="0">
              <a:solidFill>
                <a:srgbClr val="000000"/>
              </a:solidFill>
              <a:latin typeface="ＤＦＧ新細丸ゴシック体"/>
            </a:rPr>
            <a:t>　　　　</a:t>
          </a:r>
        </a:p>
      </xdr:txBody>
    </xdr:sp>
    <xdr:clientData/>
  </xdr:twoCellAnchor>
  <xdr:twoCellAnchor>
    <xdr:from>
      <xdr:col>1</xdr:col>
      <xdr:colOff>219075</xdr:colOff>
      <xdr:row>5</xdr:row>
      <xdr:rowOff>19050</xdr:rowOff>
    </xdr:from>
    <xdr:to>
      <xdr:col>11</xdr:col>
      <xdr:colOff>285750</xdr:colOff>
      <xdr:row>29</xdr:row>
      <xdr:rowOff>114300</xdr:rowOff>
    </xdr:to>
    <xdr:sp macro="" textlink="">
      <xdr:nvSpPr>
        <xdr:cNvPr id="19458" name="Rectangle 2"/>
        <xdr:cNvSpPr>
          <a:spLocks noChangeArrowheads="1"/>
        </xdr:cNvSpPr>
      </xdr:nvSpPr>
      <xdr:spPr bwMode="auto">
        <a:xfrm>
          <a:off x="485775" y="962025"/>
          <a:ext cx="6315075" cy="4238625"/>
        </a:xfrm>
        <a:prstGeom prst="rect">
          <a:avLst/>
        </a:prstGeom>
        <a:solidFill>
          <a:srgbClr val="FFFFFF"/>
        </a:solidFill>
        <a:ln w="9525">
          <a:noFill/>
          <a:miter lim="800000"/>
          <a:headEnd/>
          <a:tailEnd/>
        </a:ln>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　　　       </a:t>
          </a:r>
        </a:p>
        <a:p>
          <a:pPr algn="l" rtl="0">
            <a:lnSpc>
              <a:spcPts val="1300"/>
            </a:lnSpc>
            <a:defRPr sz="1000"/>
          </a:pPr>
          <a:r>
            <a:rPr lang="ja-JP" altLang="en-US" sz="1100" b="0" i="0" u="none" strike="noStrike" baseline="0">
              <a:solidFill>
                <a:srgbClr val="000000"/>
              </a:solidFill>
              <a:latin typeface="ＭＳ Ｐゴシック"/>
              <a:ea typeface="ＭＳ Ｐゴシック"/>
            </a:rPr>
            <a:t>          </a:t>
          </a:r>
          <a:r>
            <a:rPr lang="ja-JP" altLang="en-US" sz="1100" b="0" i="0" u="none" strike="noStrike" baseline="0">
              <a:solidFill>
                <a:srgbClr val="000000"/>
              </a:solidFill>
              <a:latin typeface="ＤＦＧ中太丸ゴシック体"/>
              <a:ea typeface="ＤＦＧ中太丸ゴシック体"/>
            </a:rPr>
            <a:t>　</a:t>
          </a:r>
          <a:r>
            <a:rPr lang="ja-JP" altLang="en-US" sz="1100" b="0" i="0" u="sng" strike="noStrike" baseline="0">
              <a:solidFill>
                <a:srgbClr val="000000"/>
              </a:solidFill>
              <a:latin typeface="ＤＦＧ新細丸ゴシック体"/>
              <a:ea typeface="ＤＦＧ新細丸ゴシック体"/>
            </a:rPr>
            <a:t>検定最大容量　　　  　  　　　　</a:t>
          </a:r>
          <a:r>
            <a:rPr lang="el-GR" altLang="ja-JP" sz="1100" b="0" i="0" u="sng" strike="noStrike" baseline="0">
              <a:solidFill>
                <a:srgbClr val="000000"/>
              </a:solidFill>
              <a:ea typeface="ＤＦＧ新細丸ゴシック体"/>
            </a:rPr>
            <a:t>μ</a:t>
          </a:r>
          <a:r>
            <a:rPr lang="en-US" altLang="ja-JP" sz="1100" b="0" i="0" u="sng" strike="noStrike" baseline="0">
              <a:solidFill>
                <a:srgbClr val="000000"/>
              </a:solidFill>
              <a:latin typeface="ＤＦＧ新細丸ゴシック体"/>
              <a:ea typeface="ＤＦＧ新細丸ゴシック体"/>
            </a:rPr>
            <a:t>L</a:t>
          </a:r>
          <a:r>
            <a:rPr lang="ja-JP" altLang="en-US" sz="1100" b="0" i="0" u="sng" strike="noStrike" baseline="0">
              <a:solidFill>
                <a:srgbClr val="000000"/>
              </a:solidFill>
              <a:latin typeface="ＤＦＧ新細丸ゴシック体"/>
              <a:ea typeface="ＤＦＧ新細丸ゴシック体"/>
            </a:rPr>
            <a:t>　</a:t>
          </a:r>
          <a:r>
            <a:rPr lang="ja-JP" altLang="en-US" sz="1100" b="0" i="0" u="none" strike="noStrike" baseline="0">
              <a:solidFill>
                <a:srgbClr val="000000"/>
              </a:solidFill>
              <a:latin typeface="ＤＦＧ新細丸ゴシック体"/>
              <a:ea typeface="ＤＦＧ新細丸ゴシック体"/>
            </a:rPr>
            <a:t>　　       　　　　　　　　　　</a:t>
          </a:r>
          <a:r>
            <a:rPr lang="ja-JP" altLang="en-US" sz="1100" b="0" i="0" u="sng" strike="noStrike" baseline="0">
              <a:solidFill>
                <a:srgbClr val="000000"/>
              </a:solidFill>
              <a:latin typeface="ＤＦＧ新細丸ゴシック体"/>
              <a:ea typeface="ＤＦＧ新細丸ゴシック体"/>
            </a:rPr>
            <a:t>検定最小容量 　   　　　　　　</a:t>
          </a:r>
          <a:r>
            <a:rPr lang="el-GR" altLang="ja-JP" sz="1100" b="0" i="0" u="sng" strike="noStrike" baseline="0">
              <a:solidFill>
                <a:srgbClr val="000000"/>
              </a:solidFill>
              <a:ea typeface="ＤＦＧ新細丸ゴシック体"/>
            </a:rPr>
            <a:t>μ</a:t>
          </a:r>
          <a:r>
            <a:rPr lang="en-US" altLang="ja-JP" sz="1100" b="0" i="0" u="sng" strike="noStrike" baseline="0">
              <a:solidFill>
                <a:srgbClr val="000000"/>
              </a:solidFill>
              <a:latin typeface="ＤＦＧ新細丸ゴシック体"/>
              <a:ea typeface="ＤＦＧ新細丸ゴシック体"/>
            </a:rPr>
            <a:t>L</a:t>
          </a:r>
          <a:endParaRPr lang="en-US" altLang="ja-JP" sz="1100" b="0" i="0" u="none" strike="noStrike" baseline="0">
            <a:solidFill>
              <a:srgbClr val="000000"/>
            </a:solidFill>
            <a:latin typeface="ＤＦＧ新細丸ゴシック体"/>
            <a:ea typeface="ＤＦＧ新細丸ゴシック体"/>
          </a:endParaRPr>
        </a:p>
        <a:p>
          <a:pPr algn="l" rtl="0">
            <a:lnSpc>
              <a:spcPts val="1300"/>
            </a:lnSpc>
            <a:defRPr sz="1000"/>
          </a:pPr>
          <a:endParaRPr lang="en-US" altLang="ja-JP" sz="1100" b="0" i="0" u="none" strike="noStrike" baseline="0">
            <a:solidFill>
              <a:srgbClr val="000000"/>
            </a:solidFill>
            <a:latin typeface="ＤＦＧ新細丸ゴシック体"/>
            <a:ea typeface="ＤＦＧ新細丸ゴシック体"/>
          </a:endParaRPr>
        </a:p>
        <a:p>
          <a:pPr algn="l" rtl="0">
            <a:lnSpc>
              <a:spcPts val="1300"/>
            </a:lnSpc>
            <a:defRPr sz="1000"/>
          </a:pPr>
          <a:r>
            <a:rPr lang="en-US" altLang="ja-JP" sz="1100" b="0" i="0" u="none" strike="noStrike" baseline="0">
              <a:solidFill>
                <a:srgbClr val="000000"/>
              </a:solidFill>
              <a:latin typeface="ＤＦＧ新細丸ゴシック体"/>
              <a:ea typeface="ＤＦＧ新細丸ゴシック体"/>
            </a:rPr>
            <a:t>                 </a:t>
          </a:r>
          <a:r>
            <a:rPr lang="ja-JP" altLang="en-US" sz="1100" b="0" i="0" u="none" strike="noStrike" baseline="0">
              <a:solidFill>
                <a:srgbClr val="000000"/>
              </a:solidFill>
              <a:latin typeface="ＭＳ Ｐゴシック"/>
              <a:ea typeface="ＭＳ Ｐゴシック"/>
            </a:rPr>
            <a:t>　　　　</a:t>
          </a:r>
        </a:p>
      </xdr:txBody>
    </xdr:sp>
    <xdr:clientData/>
  </xdr:twoCellAnchor>
  <xdr:twoCellAnchor>
    <xdr:from>
      <xdr:col>1</xdr:col>
      <xdr:colOff>219075</xdr:colOff>
      <xdr:row>5</xdr:row>
      <xdr:rowOff>9525</xdr:rowOff>
    </xdr:from>
    <xdr:to>
      <xdr:col>11</xdr:col>
      <xdr:colOff>285750</xdr:colOff>
      <xdr:row>29</xdr:row>
      <xdr:rowOff>104775</xdr:rowOff>
    </xdr:to>
    <xdr:sp macro="" textlink="">
      <xdr:nvSpPr>
        <xdr:cNvPr id="5" name="Rectangle 2"/>
        <xdr:cNvSpPr>
          <a:spLocks noChangeArrowheads="1"/>
        </xdr:cNvSpPr>
      </xdr:nvSpPr>
      <xdr:spPr bwMode="auto">
        <a:xfrm>
          <a:off x="485775" y="952500"/>
          <a:ext cx="6543675" cy="4238625"/>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ＤＦＧ新細丸ゴシック体"/>
              <a:ea typeface="ＤＦＧ新細丸ゴシック体"/>
            </a:rPr>
            <a:t>　　　       </a:t>
          </a:r>
        </a:p>
        <a:p>
          <a:pPr algn="l" rtl="0">
            <a:defRPr sz="1000"/>
          </a:pPr>
          <a:r>
            <a:rPr lang="ja-JP" altLang="en-US" sz="1100" b="0" i="0" u="none" strike="noStrike" baseline="0">
              <a:solidFill>
                <a:srgbClr val="000000"/>
              </a:solidFill>
              <a:latin typeface="ＤＦＧ新細丸ゴシック体"/>
              <a:ea typeface="ＤＦＧ新細丸ゴシック体"/>
            </a:rPr>
            <a:t>          　</a:t>
          </a:r>
          <a:r>
            <a:rPr lang="ja-JP" altLang="en-US" sz="1100" b="0" i="0" u="sng" strike="noStrike" baseline="0">
              <a:solidFill>
                <a:srgbClr val="000000"/>
              </a:solidFill>
              <a:latin typeface="ＤＦＧ新細丸ゴシック体"/>
              <a:ea typeface="ＤＦＧ新細丸ゴシック体"/>
            </a:rPr>
            <a:t>検定最大容量　　　  　  　　　　</a:t>
          </a:r>
          <a:r>
            <a:rPr lang="el-GR" altLang="ja-JP" sz="1100" b="0" i="0" u="sng" strike="noStrike" baseline="0">
              <a:solidFill>
                <a:srgbClr val="000000"/>
              </a:solidFill>
              <a:ea typeface="ＤＦＧ新細丸ゴシック体"/>
            </a:rPr>
            <a:t>μ</a:t>
          </a:r>
          <a:r>
            <a:rPr lang="en-US" altLang="ja-JP" sz="1100" b="0" i="0" u="sng" strike="noStrike" baseline="0">
              <a:solidFill>
                <a:srgbClr val="000000"/>
              </a:solidFill>
              <a:latin typeface="ＤＦＧ新細丸ゴシック体"/>
              <a:ea typeface="ＤＦＧ新細丸ゴシック体"/>
            </a:rPr>
            <a:t>L</a:t>
          </a:r>
          <a:r>
            <a:rPr lang="ja-JP" altLang="en-US" sz="1100" b="0" i="0" u="none" strike="noStrike" baseline="0">
              <a:solidFill>
                <a:srgbClr val="000000"/>
              </a:solidFill>
              <a:latin typeface="ＤＦＧ新細丸ゴシック体"/>
              <a:ea typeface="ＤＦＧ新細丸ゴシック体"/>
            </a:rPr>
            <a:t>　　　       　　　　　　　　</a:t>
          </a:r>
          <a:r>
            <a:rPr lang="ja-JP" altLang="en-US" sz="1100" b="0" i="0" u="sng" strike="noStrike" baseline="0">
              <a:solidFill>
                <a:srgbClr val="000000"/>
              </a:solidFill>
              <a:latin typeface="ＤＦＧ新細丸ゴシック体"/>
              <a:ea typeface="ＤＦＧ新細丸ゴシック体"/>
            </a:rPr>
            <a:t>検定最小容量 　   　　　　　　</a:t>
          </a:r>
          <a:r>
            <a:rPr lang="el-GR" altLang="ja-JP" sz="1100" b="0" i="0" u="sng" strike="noStrike" baseline="0">
              <a:solidFill>
                <a:srgbClr val="000000"/>
              </a:solidFill>
              <a:ea typeface="ＤＦＧ新細丸ゴシック体"/>
            </a:rPr>
            <a:t>μ</a:t>
          </a:r>
          <a:r>
            <a:rPr lang="en-US" altLang="ja-JP" sz="1100" b="0" i="0" u="sng" strike="noStrike" baseline="0">
              <a:solidFill>
                <a:srgbClr val="000000"/>
              </a:solidFill>
              <a:latin typeface="ＤＦＧ新細丸ゴシック体"/>
              <a:ea typeface="ＤＦＧ新細丸ゴシック体"/>
            </a:rPr>
            <a:t>L</a:t>
          </a:r>
        </a:p>
        <a:p>
          <a:pPr algn="l" rtl="0">
            <a:lnSpc>
              <a:spcPts val="1300"/>
            </a:lnSpc>
            <a:defRPr sz="1000"/>
          </a:pPr>
          <a:endParaRPr lang="en-US" altLang="ja-JP" sz="1100" b="0" i="0" u="none" strike="noStrike" baseline="0">
            <a:solidFill>
              <a:srgbClr val="000000"/>
            </a:solidFill>
            <a:latin typeface="ＤＦＧ新細丸ゴシック体"/>
            <a:ea typeface="ＤＦＧ新細丸ゴシック体"/>
          </a:endParaRPr>
        </a:p>
        <a:p>
          <a:pPr algn="l" rtl="0">
            <a:lnSpc>
              <a:spcPts val="1300"/>
            </a:lnSpc>
            <a:defRPr sz="1000"/>
          </a:pPr>
          <a:r>
            <a:rPr lang="en-US" altLang="ja-JP" sz="1100" b="0" i="0" u="none" strike="noStrike" baseline="0">
              <a:solidFill>
                <a:srgbClr val="000000"/>
              </a:solidFill>
              <a:latin typeface="ＤＦＧ新細丸ゴシック体"/>
              <a:ea typeface="ＤＦＧ新細丸ゴシック体"/>
            </a:rPr>
            <a:t>                 </a:t>
          </a:r>
          <a:r>
            <a:rPr lang="ja-JP" altLang="en-US" sz="1100" b="0" i="0" u="none" strike="noStrike" baseline="0">
              <a:solidFill>
                <a:srgbClr val="000000"/>
              </a:solidFill>
              <a:latin typeface="ＤＦＧ新細丸ゴシック体"/>
              <a:ea typeface="ＤＦＧ新細丸ゴシック体"/>
            </a:rPr>
            <a:t>　　　　</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00000"/>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000000"/>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6"/>
  </sheetPr>
  <dimension ref="B1:AH76"/>
  <sheetViews>
    <sheetView tabSelected="1" view="pageBreakPreview" zoomScale="80" zoomScaleNormal="100" zoomScaleSheetLayoutView="80" workbookViewId="0">
      <selection activeCell="X24" sqref="X24"/>
    </sheetView>
  </sheetViews>
  <sheetFormatPr defaultRowHeight="14.25" x14ac:dyDescent="0.15"/>
  <cols>
    <col min="1" max="1" width="2.125" style="13" customWidth="1"/>
    <col min="2" max="6" width="4.25" style="13" customWidth="1"/>
    <col min="7" max="7" width="8.625" style="13" customWidth="1"/>
    <col min="8" max="8" width="5.375" style="13" customWidth="1"/>
    <col min="9" max="19" width="5" style="13" customWidth="1"/>
    <col min="20" max="24" width="4.625" style="13" customWidth="1"/>
    <col min="25" max="25" width="5.625" style="13" customWidth="1"/>
    <col min="26" max="26" width="10.625" style="13" customWidth="1"/>
    <col min="27" max="27" width="6.625" style="13" customWidth="1"/>
    <col min="28" max="16384" width="9" style="13"/>
  </cols>
  <sheetData>
    <row r="1" spans="2:27" s="1" customFormat="1" ht="6" customHeight="1" x14ac:dyDescent="0.15">
      <c r="B1" s="208"/>
      <c r="C1" s="209"/>
      <c r="D1" s="209"/>
      <c r="E1" s="209"/>
      <c r="F1" s="209"/>
      <c r="G1" s="209"/>
      <c r="H1" s="210"/>
      <c r="I1" s="220" t="s">
        <v>41</v>
      </c>
      <c r="J1" s="221"/>
      <c r="K1" s="221"/>
      <c r="L1" s="221"/>
      <c r="M1" s="221"/>
      <c r="N1" s="221"/>
      <c r="O1" s="221"/>
      <c r="P1" s="221"/>
      <c r="Q1" s="221"/>
      <c r="R1" s="221"/>
      <c r="S1" s="221"/>
      <c r="T1" s="221"/>
      <c r="U1" s="221"/>
      <c r="V1" s="221"/>
      <c r="W1" s="221"/>
      <c r="X1" s="221"/>
      <c r="Y1" s="222"/>
      <c r="Z1" s="11"/>
    </row>
    <row r="2" spans="2:27" s="1" customFormat="1" ht="18" customHeight="1" x14ac:dyDescent="0.15">
      <c r="B2" s="211"/>
      <c r="C2" s="212"/>
      <c r="D2" s="212"/>
      <c r="E2" s="212"/>
      <c r="F2" s="212"/>
      <c r="G2" s="212"/>
      <c r="H2" s="213"/>
      <c r="I2" s="223"/>
      <c r="J2" s="224"/>
      <c r="K2" s="224"/>
      <c r="L2" s="224"/>
      <c r="M2" s="224"/>
      <c r="N2" s="224"/>
      <c r="O2" s="224"/>
      <c r="P2" s="224"/>
      <c r="Q2" s="224"/>
      <c r="R2" s="224"/>
      <c r="S2" s="224"/>
      <c r="T2" s="224"/>
      <c r="U2" s="224"/>
      <c r="V2" s="224"/>
      <c r="W2" s="224"/>
      <c r="X2" s="224"/>
      <c r="Y2" s="225"/>
      <c r="Z2" s="11"/>
    </row>
    <row r="3" spans="2:27" s="1" customFormat="1" ht="15" customHeight="1" x14ac:dyDescent="0.15">
      <c r="B3" s="211"/>
      <c r="C3" s="212"/>
      <c r="D3" s="212"/>
      <c r="E3" s="212"/>
      <c r="F3" s="212"/>
      <c r="G3" s="212"/>
      <c r="H3" s="213"/>
      <c r="I3" s="223"/>
      <c r="J3" s="224"/>
      <c r="K3" s="224"/>
      <c r="L3" s="224"/>
      <c r="M3" s="224"/>
      <c r="N3" s="224"/>
      <c r="O3" s="224"/>
      <c r="P3" s="224"/>
      <c r="Q3" s="224"/>
      <c r="R3" s="224"/>
      <c r="S3" s="224"/>
      <c r="T3" s="224"/>
      <c r="U3" s="224"/>
      <c r="V3" s="224"/>
      <c r="W3" s="224"/>
      <c r="X3" s="224"/>
      <c r="Y3" s="225"/>
      <c r="Z3" s="11"/>
    </row>
    <row r="4" spans="2:27" s="1" customFormat="1" ht="4.5" customHeight="1" x14ac:dyDescent="0.15">
      <c r="B4" s="214"/>
      <c r="C4" s="215"/>
      <c r="D4" s="215"/>
      <c r="E4" s="215"/>
      <c r="F4" s="215"/>
      <c r="G4" s="215"/>
      <c r="H4" s="216"/>
      <c r="I4" s="226"/>
      <c r="J4" s="227"/>
      <c r="K4" s="227"/>
      <c r="L4" s="227"/>
      <c r="M4" s="227"/>
      <c r="N4" s="227"/>
      <c r="O4" s="227"/>
      <c r="P4" s="227"/>
      <c r="Q4" s="227"/>
      <c r="R4" s="227"/>
      <c r="S4" s="227"/>
      <c r="T4" s="227"/>
      <c r="U4" s="227"/>
      <c r="V4" s="227"/>
      <c r="W4" s="227"/>
      <c r="X4" s="227"/>
      <c r="Y4" s="228"/>
      <c r="Z4" s="11"/>
    </row>
    <row r="5" spans="2:27" s="1" customFormat="1" ht="13.5" customHeight="1" x14ac:dyDescent="0.15">
      <c r="B5" s="3"/>
      <c r="C5" s="217" t="s">
        <v>40</v>
      </c>
      <c r="D5" s="217"/>
      <c r="E5" s="217"/>
      <c r="F5" s="217"/>
      <c r="G5" s="217"/>
      <c r="H5" s="4"/>
      <c r="I5" s="190" t="s">
        <v>114</v>
      </c>
      <c r="J5" s="191"/>
      <c r="K5" s="196" t="s">
        <v>25</v>
      </c>
      <c r="L5" s="196"/>
      <c r="M5" s="196"/>
      <c r="N5" s="196"/>
      <c r="O5" s="196"/>
      <c r="P5" s="196"/>
      <c r="Q5" s="196"/>
      <c r="R5" s="5"/>
      <c r="S5" s="6"/>
      <c r="T5" s="199" t="s">
        <v>126</v>
      </c>
      <c r="U5" s="200"/>
      <c r="V5" s="200"/>
      <c r="W5" s="200"/>
      <c r="X5" s="200"/>
      <c r="Y5" s="201"/>
      <c r="Z5" s="11"/>
      <c r="AA5" s="10"/>
    </row>
    <row r="6" spans="2:27" s="1" customFormat="1" ht="13.5" customHeight="1" x14ac:dyDescent="0.15">
      <c r="B6" s="3"/>
      <c r="C6" s="218"/>
      <c r="D6" s="218"/>
      <c r="E6" s="218"/>
      <c r="F6" s="218"/>
      <c r="G6" s="218"/>
      <c r="H6" s="4"/>
      <c r="I6" s="192"/>
      <c r="J6" s="193"/>
      <c r="K6" s="197"/>
      <c r="L6" s="197"/>
      <c r="M6" s="197"/>
      <c r="N6" s="197"/>
      <c r="O6" s="197"/>
      <c r="P6" s="197"/>
      <c r="Q6" s="197"/>
      <c r="R6" s="5"/>
      <c r="S6" s="6"/>
      <c r="T6" s="202"/>
      <c r="U6" s="203"/>
      <c r="V6" s="203"/>
      <c r="W6" s="203"/>
      <c r="X6" s="203"/>
      <c r="Y6" s="204"/>
      <c r="Z6" s="11"/>
    </row>
    <row r="7" spans="2:27" s="1" customFormat="1" ht="13.5" customHeight="1" thickBot="1" x14ac:dyDescent="0.2">
      <c r="B7" s="17"/>
      <c r="C7" s="219"/>
      <c r="D7" s="219"/>
      <c r="E7" s="219"/>
      <c r="F7" s="219"/>
      <c r="G7" s="219"/>
      <c r="H7" s="18"/>
      <c r="I7" s="194"/>
      <c r="J7" s="195"/>
      <c r="K7" s="198"/>
      <c r="L7" s="198"/>
      <c r="M7" s="198"/>
      <c r="N7" s="198"/>
      <c r="O7" s="198"/>
      <c r="P7" s="198"/>
      <c r="Q7" s="198"/>
      <c r="R7" s="19"/>
      <c r="S7" s="20"/>
      <c r="T7" s="205"/>
      <c r="U7" s="206"/>
      <c r="V7" s="206"/>
      <c r="W7" s="206"/>
      <c r="X7" s="206"/>
      <c r="Y7" s="207"/>
      <c r="Z7" s="11"/>
    </row>
    <row r="8" spans="2:27" s="1" customFormat="1" ht="4.5" customHeight="1" x14ac:dyDescent="0.15">
      <c r="B8" s="10"/>
      <c r="C8" s="10"/>
      <c r="D8" s="10"/>
      <c r="E8" s="10"/>
      <c r="F8" s="10"/>
      <c r="G8" s="10"/>
      <c r="H8" s="10"/>
      <c r="I8" s="10"/>
      <c r="J8" s="10"/>
      <c r="K8" s="10"/>
      <c r="L8" s="10"/>
      <c r="M8" s="10"/>
      <c r="N8" s="10"/>
      <c r="O8" s="10"/>
      <c r="P8" s="10"/>
      <c r="Q8" s="10"/>
      <c r="R8" s="10"/>
      <c r="S8" s="10"/>
      <c r="T8" s="10"/>
      <c r="U8" s="10"/>
      <c r="V8" s="10"/>
      <c r="W8" s="10"/>
      <c r="X8" s="10"/>
      <c r="Y8" s="10"/>
      <c r="Z8" s="10"/>
      <c r="AA8" s="10"/>
    </row>
    <row r="9" spans="2:27" x14ac:dyDescent="0.15">
      <c r="B9" s="187"/>
      <c r="C9" s="9" t="s">
        <v>124</v>
      </c>
      <c r="D9" s="8"/>
      <c r="E9" s="8"/>
      <c r="F9" s="9"/>
      <c r="G9" s="8"/>
      <c r="H9" s="8"/>
      <c r="I9" s="8"/>
      <c r="J9" s="8"/>
      <c r="K9" s="8"/>
      <c r="L9" s="8"/>
      <c r="M9" s="8"/>
      <c r="N9" s="8"/>
      <c r="O9" s="8"/>
      <c r="P9" s="8"/>
      <c r="Q9" s="8"/>
      <c r="R9" s="8"/>
      <c r="S9" s="9"/>
      <c r="T9" s="8"/>
      <c r="U9" s="9"/>
      <c r="V9" s="16"/>
      <c r="W9" s="16"/>
      <c r="X9" s="16"/>
      <c r="Y9" s="188"/>
      <c r="Z9" s="21"/>
    </row>
    <row r="10" spans="2:27" x14ac:dyDescent="0.15">
      <c r="B10" s="187"/>
      <c r="C10" s="9" t="s">
        <v>125</v>
      </c>
      <c r="D10" s="9"/>
      <c r="E10" s="9"/>
      <c r="F10" s="9"/>
      <c r="G10" s="9"/>
      <c r="H10" s="9"/>
      <c r="I10" s="9"/>
      <c r="J10" s="9"/>
      <c r="K10" s="9"/>
      <c r="L10" s="9"/>
      <c r="M10" s="9"/>
      <c r="N10" s="9"/>
      <c r="O10" s="9"/>
      <c r="P10" s="9"/>
      <c r="Q10" s="9"/>
      <c r="R10" s="9"/>
      <c r="S10" s="9"/>
      <c r="T10" s="9"/>
      <c r="U10" s="9"/>
      <c r="V10" s="16"/>
      <c r="W10" s="16"/>
      <c r="X10" s="16"/>
      <c r="Y10" s="189"/>
    </row>
    <row r="11" spans="2:27" x14ac:dyDescent="0.15">
      <c r="B11" s="187"/>
      <c r="C11" s="9" t="s">
        <v>113</v>
      </c>
      <c r="D11" s="9"/>
      <c r="E11" s="9"/>
      <c r="F11" s="9"/>
      <c r="G11" s="9"/>
      <c r="H11" s="9"/>
      <c r="I11" s="9"/>
      <c r="J11" s="9"/>
      <c r="K11" s="9"/>
      <c r="L11" s="9"/>
      <c r="M11" s="9"/>
      <c r="N11" s="9"/>
      <c r="O11" s="9"/>
      <c r="P11" s="9"/>
      <c r="Q11" s="9"/>
      <c r="R11" s="9"/>
      <c r="S11" s="9"/>
      <c r="T11" s="9"/>
      <c r="U11" s="9"/>
      <c r="V11" s="16"/>
      <c r="W11" s="16"/>
      <c r="X11" s="16"/>
      <c r="Y11" s="189"/>
    </row>
    <row r="12" spans="2:27" ht="15" thickBot="1" x14ac:dyDescent="0.2">
      <c r="B12" s="187"/>
      <c r="C12" s="9"/>
      <c r="D12" s="9"/>
      <c r="E12" s="9"/>
      <c r="F12" s="9"/>
      <c r="G12" s="9"/>
      <c r="H12" s="9"/>
      <c r="I12" s="9"/>
      <c r="J12" s="9"/>
      <c r="K12" s="9"/>
      <c r="L12" s="9"/>
      <c r="M12" s="9"/>
      <c r="N12" s="9"/>
      <c r="O12" s="9"/>
      <c r="P12" s="9"/>
      <c r="Q12" s="9"/>
      <c r="R12" s="9"/>
      <c r="S12" s="9"/>
      <c r="T12" s="9"/>
      <c r="U12" s="9"/>
      <c r="V12" s="16"/>
      <c r="W12" s="16"/>
      <c r="X12" s="16"/>
      <c r="Y12" s="189"/>
    </row>
    <row r="13" spans="2:27" ht="24.75" customHeight="1" x14ac:dyDescent="0.15">
      <c r="B13" s="229" t="s">
        <v>26</v>
      </c>
      <c r="C13" s="230"/>
      <c r="D13" s="230"/>
      <c r="E13" s="230"/>
      <c r="F13" s="230"/>
      <c r="G13" s="230" t="s">
        <v>45</v>
      </c>
      <c r="H13" s="230"/>
      <c r="I13" s="230"/>
      <c r="J13" s="230"/>
      <c r="K13" s="230"/>
      <c r="L13" s="230"/>
      <c r="M13" s="230" t="s">
        <v>35</v>
      </c>
      <c r="N13" s="230"/>
      <c r="O13" s="230"/>
      <c r="P13" s="230"/>
      <c r="Q13" s="230" t="s">
        <v>112</v>
      </c>
      <c r="R13" s="230"/>
      <c r="S13" s="230"/>
      <c r="T13" s="230"/>
      <c r="U13" s="230"/>
      <c r="V13" s="230"/>
      <c r="W13" s="230"/>
      <c r="X13" s="230"/>
      <c r="Y13" s="231"/>
    </row>
    <row r="14" spans="2:27" ht="24.75" customHeight="1" x14ac:dyDescent="0.15">
      <c r="B14" s="243" t="s">
        <v>27</v>
      </c>
      <c r="C14" s="244"/>
      <c r="D14" s="244"/>
      <c r="E14" s="244"/>
      <c r="F14" s="244"/>
      <c r="G14" s="235"/>
      <c r="H14" s="236"/>
      <c r="I14" s="236"/>
      <c r="J14" s="236"/>
      <c r="K14" s="236"/>
      <c r="L14" s="245"/>
      <c r="M14" s="244" t="s">
        <v>36</v>
      </c>
      <c r="N14" s="244"/>
      <c r="O14" s="244"/>
      <c r="P14" s="244"/>
      <c r="Q14" s="235"/>
      <c r="R14" s="236"/>
      <c r="S14" s="236"/>
      <c r="T14" s="236"/>
      <c r="U14" s="236"/>
      <c r="V14" s="236"/>
      <c r="W14" s="236"/>
      <c r="X14" s="236"/>
      <c r="Y14" s="237"/>
    </row>
    <row r="15" spans="2:27" ht="24.75" customHeight="1" thickBot="1" x14ac:dyDescent="0.2">
      <c r="B15" s="238" t="s">
        <v>38</v>
      </c>
      <c r="C15" s="239"/>
      <c r="D15" s="239"/>
      <c r="E15" s="239"/>
      <c r="F15" s="239"/>
      <c r="G15" s="240" t="s">
        <v>39</v>
      </c>
      <c r="H15" s="241"/>
      <c r="I15" s="241"/>
      <c r="J15" s="241"/>
      <c r="K15" s="241"/>
      <c r="L15" s="241"/>
      <c r="M15" s="232"/>
      <c r="N15" s="233"/>
      <c r="O15" s="233"/>
      <c r="P15" s="242"/>
      <c r="Q15" s="232"/>
      <c r="R15" s="233"/>
      <c r="S15" s="233"/>
      <c r="T15" s="233"/>
      <c r="U15" s="233"/>
      <c r="V15" s="233"/>
      <c r="W15" s="233"/>
      <c r="X15" s="233"/>
      <c r="Y15" s="234"/>
    </row>
    <row r="16" spans="2:27" ht="3" customHeight="1" thickBot="1" x14ac:dyDescent="0.2">
      <c r="B16" s="186"/>
      <c r="C16" s="186"/>
      <c r="D16" s="186"/>
      <c r="E16" s="186"/>
      <c r="F16" s="186"/>
      <c r="G16" s="182"/>
      <c r="H16" s="182"/>
      <c r="I16" s="182"/>
      <c r="J16" s="182"/>
      <c r="K16" s="182"/>
      <c r="L16" s="182"/>
      <c r="M16" s="182"/>
      <c r="N16" s="182"/>
      <c r="O16" s="182"/>
      <c r="P16" s="182"/>
      <c r="Q16" s="182"/>
      <c r="R16" s="182"/>
      <c r="S16" s="182"/>
      <c r="T16" s="182"/>
      <c r="U16" s="182"/>
      <c r="V16" s="182"/>
      <c r="W16" s="182"/>
      <c r="X16" s="182"/>
      <c r="Y16" s="182"/>
    </row>
    <row r="17" spans="2:29" ht="30" customHeight="1" thickBot="1" x14ac:dyDescent="0.2">
      <c r="B17" s="249" t="s">
        <v>28</v>
      </c>
      <c r="C17" s="250"/>
      <c r="D17" s="250"/>
      <c r="E17" s="251"/>
      <c r="F17" s="246" t="s">
        <v>37</v>
      </c>
      <c r="G17" s="247"/>
      <c r="H17" s="247"/>
      <c r="I17" s="247"/>
      <c r="J17" s="247"/>
      <c r="K17" s="247"/>
      <c r="L17" s="247"/>
      <c r="M17" s="247"/>
      <c r="N17" s="247"/>
      <c r="O17" s="247"/>
      <c r="P17" s="247"/>
      <c r="Q17" s="247"/>
      <c r="R17" s="247"/>
      <c r="S17" s="247"/>
      <c r="T17" s="247"/>
      <c r="U17" s="247"/>
      <c r="V17" s="247"/>
      <c r="W17" s="247"/>
      <c r="X17" s="247"/>
      <c r="Y17" s="248"/>
    </row>
    <row r="18" spans="2:29" ht="30" customHeight="1" thickBot="1" x14ac:dyDescent="0.2">
      <c r="B18" s="261" t="s">
        <v>29</v>
      </c>
      <c r="C18" s="262"/>
      <c r="D18" s="262"/>
      <c r="E18" s="263"/>
      <c r="F18" s="246" t="s">
        <v>47</v>
      </c>
      <c r="G18" s="247"/>
      <c r="H18" s="247"/>
      <c r="I18" s="247"/>
      <c r="J18" s="247"/>
      <c r="K18" s="247"/>
      <c r="L18" s="247"/>
      <c r="M18" s="247"/>
      <c r="N18" s="247"/>
      <c r="O18" s="247"/>
      <c r="P18" s="247"/>
      <c r="Q18" s="247"/>
      <c r="R18" s="247"/>
      <c r="S18" s="247"/>
      <c r="T18" s="247"/>
      <c r="U18" s="247"/>
      <c r="V18" s="247"/>
      <c r="W18" s="247"/>
      <c r="X18" s="247"/>
      <c r="Y18" s="248"/>
      <c r="Z18" s="21"/>
      <c r="AA18" s="21"/>
      <c r="AB18" s="21"/>
      <c r="AC18" s="21"/>
    </row>
    <row r="19" spans="2:29" ht="30" customHeight="1" x14ac:dyDescent="0.15">
      <c r="B19" s="261" t="s">
        <v>30</v>
      </c>
      <c r="C19" s="262"/>
      <c r="D19" s="262"/>
      <c r="E19" s="263"/>
      <c r="F19" s="265" t="s">
        <v>48</v>
      </c>
      <c r="G19" s="259"/>
      <c r="H19" s="259"/>
      <c r="I19" s="259"/>
      <c r="J19" s="259"/>
      <c r="K19" s="259"/>
      <c r="L19" s="259"/>
      <c r="M19" s="259"/>
      <c r="N19" s="259"/>
      <c r="O19" s="259"/>
      <c r="P19" s="259"/>
      <c r="Q19" s="259"/>
      <c r="R19" s="259"/>
      <c r="S19" s="260"/>
      <c r="T19" s="266" t="s">
        <v>24</v>
      </c>
      <c r="U19" s="267"/>
      <c r="V19" s="268"/>
      <c r="W19" s="265" t="s">
        <v>116</v>
      </c>
      <c r="X19" s="259"/>
      <c r="Y19" s="272"/>
    </row>
    <row r="20" spans="2:29" ht="45" customHeight="1" thickBot="1" x14ac:dyDescent="0.2">
      <c r="B20" s="238"/>
      <c r="C20" s="239"/>
      <c r="D20" s="239"/>
      <c r="E20" s="264"/>
      <c r="F20" s="276" t="s">
        <v>49</v>
      </c>
      <c r="G20" s="277"/>
      <c r="H20" s="278" t="s">
        <v>50</v>
      </c>
      <c r="I20" s="274"/>
      <c r="J20" s="274"/>
      <c r="K20" s="274"/>
      <c r="L20" s="274"/>
      <c r="M20" s="274"/>
      <c r="N20" s="274"/>
      <c r="O20" s="274"/>
      <c r="P20" s="274"/>
      <c r="Q20" s="274"/>
      <c r="R20" s="274"/>
      <c r="S20" s="274"/>
      <c r="T20" s="269"/>
      <c r="U20" s="270"/>
      <c r="V20" s="271"/>
      <c r="W20" s="273" t="s">
        <v>117</v>
      </c>
      <c r="X20" s="274"/>
      <c r="Y20" s="275"/>
    </row>
    <row r="21" spans="2:29" ht="24" customHeight="1" x14ac:dyDescent="0.15">
      <c r="B21" s="252" t="s">
        <v>31</v>
      </c>
      <c r="C21" s="253"/>
      <c r="D21" s="253"/>
      <c r="E21" s="254"/>
      <c r="F21" s="258" t="s">
        <v>127</v>
      </c>
      <c r="G21" s="259"/>
      <c r="H21" s="259"/>
      <c r="I21" s="259"/>
      <c r="J21" s="259"/>
      <c r="K21" s="259"/>
      <c r="L21" s="259"/>
      <c r="M21" s="259"/>
      <c r="N21" s="259"/>
      <c r="O21" s="260"/>
      <c r="P21" s="279" t="s">
        <v>118</v>
      </c>
      <c r="Q21" s="280"/>
      <c r="R21" s="281" t="s">
        <v>119</v>
      </c>
      <c r="S21" s="282"/>
      <c r="T21" s="282"/>
      <c r="U21" s="282"/>
      <c r="V21" s="282"/>
      <c r="W21" s="282"/>
      <c r="X21" s="282"/>
      <c r="Y21" s="283"/>
    </row>
    <row r="22" spans="2:29" ht="24.75" customHeight="1" x14ac:dyDescent="0.15">
      <c r="B22" s="255"/>
      <c r="C22" s="256"/>
      <c r="D22" s="256"/>
      <c r="E22" s="257"/>
      <c r="F22" s="22" t="s">
        <v>32</v>
      </c>
      <c r="G22" s="23"/>
      <c r="H22" s="23"/>
      <c r="I22" s="23"/>
      <c r="J22" s="23"/>
      <c r="K22" s="23"/>
      <c r="L22" s="23"/>
      <c r="M22" s="23"/>
      <c r="N22" s="23"/>
      <c r="O22" s="23"/>
      <c r="P22" s="24" t="s">
        <v>32</v>
      </c>
      <c r="Q22" s="23"/>
      <c r="R22" s="23"/>
      <c r="S22" s="23"/>
      <c r="T22" s="23"/>
      <c r="U22" s="23"/>
      <c r="V22" s="23"/>
      <c r="W22" s="23"/>
      <c r="X22" s="23"/>
      <c r="Y22" s="25"/>
    </row>
    <row r="23" spans="2:29" ht="13.5" customHeight="1" x14ac:dyDescent="0.15">
      <c r="B23" s="255"/>
      <c r="C23" s="256"/>
      <c r="D23" s="256"/>
      <c r="E23" s="257"/>
      <c r="F23" s="26"/>
      <c r="G23" s="23"/>
      <c r="H23" s="23"/>
      <c r="I23" s="23"/>
      <c r="J23" s="23"/>
      <c r="K23" s="23"/>
      <c r="L23" s="23"/>
      <c r="M23" s="23"/>
      <c r="N23" s="23"/>
      <c r="O23" s="23"/>
      <c r="P23" s="23"/>
      <c r="Q23" s="23"/>
      <c r="R23" s="23"/>
      <c r="S23" s="23"/>
      <c r="T23" s="23"/>
      <c r="U23" s="23"/>
      <c r="V23" s="23"/>
      <c r="W23" s="23"/>
      <c r="X23" s="23"/>
      <c r="Y23" s="25"/>
    </row>
    <row r="24" spans="2:29" ht="13.5" customHeight="1" x14ac:dyDescent="0.15">
      <c r="B24" s="255"/>
      <c r="C24" s="256"/>
      <c r="D24" s="256"/>
      <c r="E24" s="257"/>
      <c r="F24" s="26"/>
      <c r="G24" s="23"/>
      <c r="H24" s="23"/>
      <c r="I24" s="23"/>
      <c r="J24" s="23"/>
      <c r="K24" s="23"/>
      <c r="L24" s="23"/>
      <c r="M24" s="23"/>
      <c r="N24" s="23"/>
      <c r="O24" s="23"/>
      <c r="P24" s="23"/>
      <c r="Q24" s="23"/>
      <c r="R24" s="23"/>
      <c r="S24" s="23"/>
      <c r="T24" s="23"/>
      <c r="U24" s="23"/>
      <c r="V24" s="23"/>
      <c r="W24" s="23"/>
      <c r="X24" s="23"/>
      <c r="Y24" s="25"/>
      <c r="AB24" s="14"/>
    </row>
    <row r="25" spans="2:29" ht="13.5" customHeight="1" x14ac:dyDescent="0.15">
      <c r="B25" s="255"/>
      <c r="C25" s="256"/>
      <c r="D25" s="256"/>
      <c r="E25" s="257"/>
      <c r="F25" s="26"/>
      <c r="G25" s="23"/>
      <c r="H25" s="23"/>
      <c r="I25" s="23"/>
      <c r="J25" s="23"/>
      <c r="K25" s="23"/>
      <c r="L25" s="23"/>
      <c r="M25" s="23"/>
      <c r="N25" s="23"/>
      <c r="O25" s="23"/>
      <c r="P25" s="23"/>
      <c r="Q25" s="23"/>
      <c r="R25" s="23"/>
      <c r="S25" s="23"/>
      <c r="T25" s="23"/>
      <c r="U25" s="23"/>
      <c r="V25" s="23"/>
      <c r="W25" s="23"/>
      <c r="X25" s="23"/>
      <c r="Y25" s="25"/>
    </row>
    <row r="26" spans="2:29" ht="13.5" customHeight="1" x14ac:dyDescent="0.15">
      <c r="B26" s="255"/>
      <c r="C26" s="256"/>
      <c r="D26" s="256"/>
      <c r="E26" s="257"/>
      <c r="F26" s="26"/>
      <c r="G26" s="23"/>
      <c r="H26" s="23"/>
      <c r="I26" s="23"/>
      <c r="J26" s="23"/>
      <c r="K26" s="23"/>
      <c r="L26" s="23"/>
      <c r="M26" s="23"/>
      <c r="N26" s="23"/>
      <c r="O26" s="23"/>
      <c r="P26" s="23"/>
      <c r="Q26" s="23"/>
      <c r="R26" s="23"/>
      <c r="S26" s="23"/>
      <c r="T26" s="23"/>
      <c r="U26" s="23"/>
      <c r="V26" s="23"/>
      <c r="W26" s="23"/>
      <c r="X26" s="23"/>
      <c r="Y26" s="25"/>
    </row>
    <row r="27" spans="2:29" ht="13.5" customHeight="1" x14ac:dyDescent="0.15">
      <c r="B27" s="255"/>
      <c r="C27" s="256"/>
      <c r="D27" s="256"/>
      <c r="E27" s="257"/>
      <c r="F27" s="26"/>
      <c r="G27" s="23"/>
      <c r="H27" s="27"/>
      <c r="I27" s="23"/>
      <c r="J27" s="23"/>
      <c r="K27" s="23"/>
      <c r="L27" s="23"/>
      <c r="M27" s="23"/>
      <c r="N27" s="27"/>
      <c r="O27" s="23"/>
      <c r="P27" s="23"/>
      <c r="Q27" s="23"/>
      <c r="R27" s="23"/>
      <c r="S27" s="23"/>
      <c r="T27" s="23"/>
      <c r="U27" s="23"/>
      <c r="V27" s="23"/>
      <c r="W27" s="23"/>
      <c r="X27" s="23"/>
      <c r="Y27" s="25"/>
    </row>
    <row r="28" spans="2:29" ht="13.5" customHeight="1" x14ac:dyDescent="0.15">
      <c r="B28" s="255"/>
      <c r="C28" s="256"/>
      <c r="D28" s="256"/>
      <c r="E28" s="257"/>
      <c r="F28" s="26"/>
      <c r="G28" s="23"/>
      <c r="H28" s="27"/>
      <c r="I28" s="23"/>
      <c r="J28" s="23"/>
      <c r="K28" s="23"/>
      <c r="L28" s="23"/>
      <c r="M28" s="23"/>
      <c r="N28" s="23"/>
      <c r="O28" s="23"/>
      <c r="P28" s="23"/>
      <c r="Q28" s="23"/>
      <c r="R28" s="23"/>
      <c r="S28" s="23"/>
      <c r="T28" s="23"/>
      <c r="U28" s="23"/>
      <c r="V28" s="23"/>
      <c r="W28" s="23"/>
      <c r="X28" s="23"/>
      <c r="Y28" s="25"/>
    </row>
    <row r="29" spans="2:29" ht="13.5" customHeight="1" x14ac:dyDescent="0.15">
      <c r="B29" s="255"/>
      <c r="C29" s="256"/>
      <c r="D29" s="256"/>
      <c r="E29" s="257"/>
      <c r="F29" s="26"/>
      <c r="G29" s="23"/>
      <c r="H29" s="27"/>
      <c r="I29" s="23"/>
      <c r="J29" s="23"/>
      <c r="K29" s="23"/>
      <c r="L29" s="23"/>
      <c r="M29" s="23"/>
      <c r="N29" s="23"/>
      <c r="O29" s="23"/>
      <c r="P29" s="23"/>
      <c r="Q29" s="23"/>
      <c r="R29" s="23"/>
      <c r="S29" s="23"/>
      <c r="T29" s="23"/>
      <c r="U29" s="23"/>
      <c r="V29" s="23"/>
      <c r="W29" s="23"/>
      <c r="X29" s="23"/>
      <c r="Y29" s="25"/>
    </row>
    <row r="30" spans="2:29" ht="13.5" customHeight="1" x14ac:dyDescent="0.15">
      <c r="B30" s="255"/>
      <c r="C30" s="256"/>
      <c r="D30" s="256"/>
      <c r="E30" s="257"/>
      <c r="F30" s="26"/>
      <c r="G30" s="23"/>
      <c r="H30" s="23"/>
      <c r="I30" s="23"/>
      <c r="J30" s="23"/>
      <c r="K30" s="23"/>
      <c r="L30" s="23"/>
      <c r="M30" s="23"/>
      <c r="N30" s="23"/>
      <c r="O30" s="23"/>
      <c r="P30" s="23"/>
      <c r="Q30" s="23"/>
      <c r="R30" s="23"/>
      <c r="S30" s="23"/>
      <c r="T30" s="23"/>
      <c r="U30" s="23"/>
      <c r="V30" s="23"/>
      <c r="W30" s="23"/>
      <c r="X30" s="23"/>
      <c r="Y30" s="25"/>
    </row>
    <row r="31" spans="2:29" ht="13.5" customHeight="1" x14ac:dyDescent="0.15">
      <c r="B31" s="255"/>
      <c r="C31" s="256"/>
      <c r="D31" s="256"/>
      <c r="E31" s="257"/>
      <c r="F31" s="26"/>
      <c r="G31" s="23"/>
      <c r="H31" s="23"/>
      <c r="I31" s="23"/>
      <c r="J31" s="23"/>
      <c r="K31" s="23"/>
      <c r="L31" s="23"/>
      <c r="M31" s="23"/>
      <c r="N31" s="23"/>
      <c r="O31" s="23"/>
      <c r="P31" s="23"/>
      <c r="Q31" s="23"/>
      <c r="R31" s="23"/>
      <c r="S31" s="23"/>
      <c r="T31" s="23"/>
      <c r="U31" s="23"/>
      <c r="V31" s="23"/>
      <c r="W31" s="23"/>
      <c r="X31" s="23"/>
      <c r="Y31" s="25"/>
    </row>
    <row r="32" spans="2:29" ht="13.5" customHeight="1" x14ac:dyDescent="0.15">
      <c r="B32" s="255"/>
      <c r="C32" s="256"/>
      <c r="D32" s="256"/>
      <c r="E32" s="257"/>
      <c r="F32" s="26"/>
      <c r="G32" s="23"/>
      <c r="H32" s="23"/>
      <c r="I32" s="23"/>
      <c r="J32" s="23"/>
      <c r="K32" s="23"/>
      <c r="L32" s="23"/>
      <c r="M32" s="23"/>
      <c r="N32" s="23"/>
      <c r="O32" s="23"/>
      <c r="P32" s="23"/>
      <c r="Q32" s="23"/>
      <c r="R32" s="23"/>
      <c r="S32" s="23"/>
      <c r="T32" s="23"/>
      <c r="U32" s="23"/>
      <c r="V32" s="23"/>
      <c r="W32" s="23"/>
      <c r="X32" s="23"/>
      <c r="Y32" s="25"/>
    </row>
    <row r="33" spans="2:34" ht="13.5" customHeight="1" x14ac:dyDescent="0.15">
      <c r="B33" s="255"/>
      <c r="C33" s="256"/>
      <c r="D33" s="256"/>
      <c r="E33" s="257"/>
      <c r="F33" s="26"/>
      <c r="G33" s="23"/>
      <c r="H33" s="23"/>
      <c r="I33" s="23"/>
      <c r="J33" s="23"/>
      <c r="K33" s="23"/>
      <c r="L33" s="23"/>
      <c r="M33" s="23"/>
      <c r="N33" s="23"/>
      <c r="O33" s="23"/>
      <c r="P33" s="23"/>
      <c r="Q33" s="23"/>
      <c r="R33" s="23"/>
      <c r="S33" s="23"/>
      <c r="T33" s="23"/>
      <c r="U33" s="23"/>
      <c r="V33" s="23"/>
      <c r="W33" s="23"/>
      <c r="X33" s="23"/>
      <c r="Y33" s="25"/>
    </row>
    <row r="34" spans="2:34" ht="13.5" customHeight="1" x14ac:dyDescent="0.15">
      <c r="B34" s="255"/>
      <c r="C34" s="256"/>
      <c r="D34" s="256"/>
      <c r="E34" s="257"/>
      <c r="F34" s="26"/>
      <c r="G34" s="23"/>
      <c r="H34" s="23"/>
      <c r="I34" s="23"/>
      <c r="J34" s="23"/>
      <c r="K34" s="23"/>
      <c r="L34" s="23"/>
      <c r="M34" s="23"/>
      <c r="N34" s="23"/>
      <c r="O34" s="23"/>
      <c r="P34" s="23"/>
      <c r="Q34" s="23"/>
      <c r="R34" s="23"/>
      <c r="S34" s="23"/>
      <c r="T34" s="23"/>
      <c r="U34" s="23"/>
      <c r="V34" s="23"/>
      <c r="W34" s="23"/>
      <c r="X34" s="23"/>
      <c r="Y34" s="25"/>
    </row>
    <row r="35" spans="2:34" ht="13.5" customHeight="1" x14ac:dyDescent="0.15">
      <c r="B35" s="255"/>
      <c r="C35" s="256"/>
      <c r="D35" s="256"/>
      <c r="E35" s="257"/>
      <c r="F35" s="26"/>
      <c r="G35" s="23"/>
      <c r="H35" s="23"/>
      <c r="I35" s="23"/>
      <c r="J35" s="23"/>
      <c r="K35" s="23"/>
      <c r="L35" s="23"/>
      <c r="M35" s="23"/>
      <c r="N35" s="23"/>
      <c r="O35" s="23"/>
      <c r="P35" s="23"/>
      <c r="Q35" s="23"/>
      <c r="R35" s="23"/>
      <c r="S35" s="23"/>
      <c r="T35" s="23"/>
      <c r="U35" s="23"/>
      <c r="V35" s="23"/>
      <c r="W35" s="23"/>
      <c r="X35" s="23"/>
      <c r="Y35" s="25"/>
    </row>
    <row r="36" spans="2:34" ht="13.5" customHeight="1" x14ac:dyDescent="0.15">
      <c r="B36" s="255"/>
      <c r="C36" s="256"/>
      <c r="D36" s="256"/>
      <c r="E36" s="257"/>
      <c r="F36" s="26"/>
      <c r="G36" s="23"/>
      <c r="H36" s="23"/>
      <c r="I36" s="23"/>
      <c r="J36" s="23"/>
      <c r="K36" s="23"/>
      <c r="L36" s="23"/>
      <c r="M36" s="23"/>
      <c r="N36" s="23"/>
      <c r="O36" s="23"/>
      <c r="P36" s="23"/>
      <c r="Q36" s="23"/>
      <c r="R36" s="23"/>
      <c r="S36" s="23"/>
      <c r="T36" s="23"/>
      <c r="U36" s="23"/>
      <c r="V36" s="23"/>
      <c r="W36" s="23"/>
      <c r="X36" s="23"/>
      <c r="Y36" s="25"/>
    </row>
    <row r="37" spans="2:34" ht="13.5" customHeight="1" x14ac:dyDescent="0.15">
      <c r="B37" s="255"/>
      <c r="C37" s="256"/>
      <c r="D37" s="256"/>
      <c r="E37" s="257"/>
      <c r="F37" s="26"/>
      <c r="G37" s="23"/>
      <c r="H37" s="23"/>
      <c r="I37" s="23"/>
      <c r="J37" s="23"/>
      <c r="K37" s="23"/>
      <c r="L37" s="23"/>
      <c r="M37" s="23"/>
      <c r="N37" s="23"/>
      <c r="O37" s="23"/>
      <c r="P37" s="23"/>
      <c r="Q37" s="23"/>
      <c r="R37" s="23"/>
      <c r="S37" s="23"/>
      <c r="T37" s="23"/>
      <c r="U37" s="23"/>
      <c r="V37" s="23"/>
      <c r="W37" s="23"/>
      <c r="X37" s="23"/>
      <c r="Y37" s="25"/>
    </row>
    <row r="38" spans="2:34" ht="13.5" customHeight="1" x14ac:dyDescent="0.15">
      <c r="B38" s="255"/>
      <c r="C38" s="256"/>
      <c r="D38" s="256"/>
      <c r="E38" s="257"/>
      <c r="F38" s="28"/>
      <c r="G38" s="29"/>
      <c r="H38" s="29"/>
      <c r="I38" s="29"/>
      <c r="J38" s="29"/>
      <c r="K38" s="29"/>
      <c r="L38" s="29"/>
      <c r="M38" s="29"/>
      <c r="N38" s="29"/>
      <c r="O38" s="29"/>
      <c r="P38" s="29"/>
      <c r="Q38" s="29"/>
      <c r="R38" s="29"/>
      <c r="S38" s="29"/>
      <c r="T38" s="29"/>
      <c r="U38" s="29"/>
      <c r="V38" s="29"/>
      <c r="W38" s="29"/>
      <c r="X38" s="29"/>
      <c r="Y38" s="30"/>
    </row>
    <row r="39" spans="2:34" ht="13.5" customHeight="1" x14ac:dyDescent="0.15">
      <c r="B39" s="255"/>
      <c r="C39" s="256"/>
      <c r="D39" s="256"/>
      <c r="E39" s="257"/>
      <c r="F39" s="22" t="s">
        <v>33</v>
      </c>
      <c r="G39" s="23"/>
      <c r="H39" s="23"/>
      <c r="I39" s="23"/>
      <c r="J39" s="23"/>
      <c r="K39" s="23"/>
      <c r="L39" s="23"/>
      <c r="M39" s="23"/>
      <c r="N39" s="23"/>
      <c r="O39" s="23"/>
      <c r="P39" s="23"/>
      <c r="Q39" s="23"/>
      <c r="R39" s="23"/>
      <c r="S39" s="23"/>
      <c r="T39" s="23"/>
      <c r="U39" s="23"/>
      <c r="V39" s="23"/>
      <c r="W39" s="23"/>
      <c r="X39" s="23"/>
      <c r="Y39" s="25"/>
    </row>
    <row r="40" spans="2:34" ht="13.5" customHeight="1" x14ac:dyDescent="0.15">
      <c r="B40" s="255"/>
      <c r="C40" s="256"/>
      <c r="D40" s="256"/>
      <c r="E40" s="257"/>
      <c r="F40" s="26"/>
      <c r="G40" s="23"/>
      <c r="H40" s="23"/>
      <c r="I40" s="23"/>
      <c r="J40" s="23"/>
      <c r="K40" s="23"/>
      <c r="L40" s="23"/>
      <c r="M40" s="23"/>
      <c r="N40" s="23"/>
      <c r="O40" s="23"/>
      <c r="P40" s="23"/>
      <c r="Q40" s="23"/>
      <c r="R40" s="23"/>
      <c r="S40" s="23"/>
      <c r="T40" s="23"/>
      <c r="U40" s="23"/>
      <c r="V40" s="23"/>
      <c r="W40" s="23"/>
      <c r="X40" s="23"/>
      <c r="Y40" s="25"/>
    </row>
    <row r="41" spans="2:34" ht="13.5" customHeight="1" x14ac:dyDescent="0.15">
      <c r="B41" s="255"/>
      <c r="C41" s="256"/>
      <c r="D41" s="256"/>
      <c r="E41" s="257"/>
      <c r="F41" s="26"/>
      <c r="G41" s="23"/>
      <c r="H41" s="23"/>
      <c r="I41" s="23"/>
      <c r="J41" s="23"/>
      <c r="K41" s="23"/>
      <c r="L41" s="23"/>
      <c r="M41" s="23"/>
      <c r="N41" s="23"/>
      <c r="O41" s="23"/>
      <c r="P41" s="23"/>
      <c r="Q41" s="23"/>
      <c r="R41" s="23"/>
      <c r="S41" s="23"/>
      <c r="T41" s="23"/>
      <c r="U41" s="23"/>
      <c r="V41" s="23"/>
      <c r="W41" s="23"/>
      <c r="X41" s="23"/>
      <c r="Y41" s="25"/>
      <c r="AA41" s="31"/>
      <c r="AB41" s="14"/>
      <c r="AC41" s="14"/>
      <c r="AD41" s="14"/>
      <c r="AE41" s="14"/>
      <c r="AF41" s="14"/>
      <c r="AG41" s="14"/>
      <c r="AH41" s="14"/>
    </row>
    <row r="42" spans="2:34" ht="13.5" customHeight="1" x14ac:dyDescent="0.15">
      <c r="B42" s="284" t="s">
        <v>34</v>
      </c>
      <c r="C42" s="285"/>
      <c r="D42" s="285"/>
      <c r="E42" s="286"/>
      <c r="F42" s="26"/>
      <c r="G42" s="23"/>
      <c r="H42" s="23"/>
      <c r="I42" s="23"/>
      <c r="J42" s="23"/>
      <c r="K42" s="23"/>
      <c r="L42" s="23"/>
      <c r="M42" s="23"/>
      <c r="N42" s="23"/>
      <c r="O42" s="23"/>
      <c r="P42" s="23"/>
      <c r="Q42" s="23"/>
      <c r="R42" s="23"/>
      <c r="S42" s="23"/>
      <c r="T42" s="23"/>
      <c r="U42" s="23"/>
      <c r="V42" s="23"/>
      <c r="W42" s="23"/>
      <c r="X42" s="23"/>
      <c r="Y42" s="25"/>
      <c r="AA42" s="31"/>
      <c r="AB42" s="14"/>
      <c r="AC42" s="14"/>
      <c r="AD42" s="14"/>
      <c r="AE42" s="14"/>
      <c r="AF42" s="14"/>
      <c r="AG42" s="14"/>
      <c r="AH42" s="14"/>
    </row>
    <row r="43" spans="2:34" ht="13.5" customHeight="1" x14ac:dyDescent="0.15">
      <c r="B43" s="284"/>
      <c r="C43" s="285"/>
      <c r="D43" s="285"/>
      <c r="E43" s="286"/>
      <c r="F43" s="26"/>
      <c r="G43" s="23"/>
      <c r="H43" s="23"/>
      <c r="I43" s="23"/>
      <c r="J43" s="23"/>
      <c r="K43" s="23"/>
      <c r="L43" s="23"/>
      <c r="M43" s="23"/>
      <c r="N43" s="23"/>
      <c r="O43" s="23"/>
      <c r="P43" s="23"/>
      <c r="Q43" s="23"/>
      <c r="R43" s="23"/>
      <c r="S43" s="23"/>
      <c r="T43" s="23"/>
      <c r="U43" s="23"/>
      <c r="V43" s="23"/>
      <c r="W43" s="23"/>
      <c r="X43" s="23"/>
      <c r="Y43" s="25"/>
      <c r="AA43" s="31"/>
      <c r="AB43" s="14"/>
      <c r="AC43" s="14"/>
      <c r="AD43" s="14"/>
      <c r="AE43" s="14"/>
      <c r="AF43" s="14"/>
      <c r="AG43" s="14"/>
      <c r="AH43" s="14"/>
    </row>
    <row r="44" spans="2:34" ht="13.5" customHeight="1" x14ac:dyDescent="0.15">
      <c r="B44" s="284"/>
      <c r="C44" s="285"/>
      <c r="D44" s="285"/>
      <c r="E44" s="286"/>
      <c r="F44" s="26"/>
      <c r="G44" s="23"/>
      <c r="H44" s="23"/>
      <c r="I44" s="23"/>
      <c r="J44" s="23"/>
      <c r="K44" s="23"/>
      <c r="L44" s="23"/>
      <c r="M44" s="23"/>
      <c r="N44" s="23"/>
      <c r="O44" s="23"/>
      <c r="P44" s="23"/>
      <c r="Q44" s="23"/>
      <c r="R44" s="23"/>
      <c r="S44" s="23"/>
      <c r="T44" s="23"/>
      <c r="U44" s="23"/>
      <c r="V44" s="23"/>
      <c r="W44" s="23"/>
      <c r="X44" s="23"/>
      <c r="Y44" s="25"/>
      <c r="AA44" s="31"/>
      <c r="AB44" s="14"/>
      <c r="AC44" s="14"/>
      <c r="AD44" s="14"/>
      <c r="AE44" s="14"/>
      <c r="AF44" s="14"/>
      <c r="AG44" s="14"/>
      <c r="AH44" s="14"/>
    </row>
    <row r="45" spans="2:34" ht="13.5" customHeight="1" x14ac:dyDescent="0.15">
      <c r="B45" s="284"/>
      <c r="C45" s="285"/>
      <c r="D45" s="285"/>
      <c r="E45" s="286"/>
      <c r="F45" s="26"/>
      <c r="G45" s="23"/>
      <c r="H45" s="23"/>
      <c r="I45" s="23"/>
      <c r="J45" s="23"/>
      <c r="K45" s="23"/>
      <c r="L45" s="23"/>
      <c r="M45" s="23"/>
      <c r="N45" s="23"/>
      <c r="O45" s="23"/>
      <c r="P45" s="23"/>
      <c r="Q45" s="23"/>
      <c r="R45" s="23"/>
      <c r="S45" s="23"/>
      <c r="T45" s="23"/>
      <c r="U45" s="23"/>
      <c r="V45" s="23"/>
      <c r="W45" s="23"/>
      <c r="X45" s="23"/>
      <c r="Y45" s="25"/>
      <c r="AA45" s="31"/>
      <c r="AB45" s="14"/>
      <c r="AC45" s="14"/>
      <c r="AD45" s="14"/>
      <c r="AE45" s="14"/>
      <c r="AF45" s="14"/>
      <c r="AG45" s="14"/>
      <c r="AH45" s="14"/>
    </row>
    <row r="46" spans="2:34" ht="13.5" customHeight="1" x14ac:dyDescent="0.15">
      <c r="B46" s="284"/>
      <c r="C46" s="285"/>
      <c r="D46" s="285"/>
      <c r="E46" s="286"/>
      <c r="F46" s="26"/>
      <c r="G46" s="23"/>
      <c r="H46" s="23"/>
      <c r="I46" s="23"/>
      <c r="J46" s="23"/>
      <c r="K46" s="23"/>
      <c r="L46" s="23"/>
      <c r="M46" s="23"/>
      <c r="N46" s="23"/>
      <c r="O46" s="23"/>
      <c r="P46" s="23"/>
      <c r="Q46" s="23"/>
      <c r="R46" s="23"/>
      <c r="S46" s="23"/>
      <c r="T46" s="23"/>
      <c r="U46" s="23"/>
      <c r="V46" s="23"/>
      <c r="W46" s="23"/>
      <c r="X46" s="23"/>
      <c r="Y46" s="25"/>
      <c r="AA46" s="31"/>
      <c r="AB46" s="14"/>
      <c r="AC46" s="14"/>
      <c r="AD46" s="14"/>
      <c r="AE46" s="14"/>
      <c r="AF46" s="14"/>
      <c r="AG46" s="14"/>
      <c r="AH46" s="14"/>
    </row>
    <row r="47" spans="2:34" ht="13.5" customHeight="1" x14ac:dyDescent="0.15">
      <c r="B47" s="284"/>
      <c r="C47" s="285"/>
      <c r="D47" s="285"/>
      <c r="E47" s="286"/>
      <c r="F47" s="26"/>
      <c r="G47" s="23"/>
      <c r="H47" s="23"/>
      <c r="I47" s="23"/>
      <c r="J47" s="23"/>
      <c r="K47" s="23"/>
      <c r="L47" s="23"/>
      <c r="M47" s="23"/>
      <c r="N47" s="23"/>
      <c r="O47" s="23"/>
      <c r="P47" s="23"/>
      <c r="Q47" s="23"/>
      <c r="R47" s="23"/>
      <c r="S47" s="23"/>
      <c r="T47" s="23"/>
      <c r="U47" s="23"/>
      <c r="V47" s="23"/>
      <c r="W47" s="23"/>
      <c r="X47" s="23"/>
      <c r="Y47" s="25"/>
      <c r="AA47" s="31"/>
      <c r="AB47" s="14"/>
      <c r="AC47" s="14"/>
      <c r="AD47" s="14"/>
      <c r="AE47" s="14"/>
      <c r="AF47" s="14"/>
      <c r="AG47" s="14"/>
      <c r="AH47" s="14"/>
    </row>
    <row r="48" spans="2:34" ht="13.5" customHeight="1" x14ac:dyDescent="0.15">
      <c r="B48" s="284"/>
      <c r="C48" s="285"/>
      <c r="D48" s="285"/>
      <c r="E48" s="286"/>
      <c r="F48" s="26"/>
      <c r="G48" s="23"/>
      <c r="H48" s="23"/>
      <c r="I48" s="23"/>
      <c r="J48" s="23"/>
      <c r="K48" s="23"/>
      <c r="L48" s="23"/>
      <c r="M48" s="23"/>
      <c r="N48" s="23"/>
      <c r="O48" s="23"/>
      <c r="P48" s="23"/>
      <c r="Q48" s="23"/>
      <c r="R48" s="23"/>
      <c r="S48" s="23"/>
      <c r="T48" s="23"/>
      <c r="U48" s="23"/>
      <c r="V48" s="23"/>
      <c r="W48" s="23"/>
      <c r="X48" s="23"/>
      <c r="Y48" s="25"/>
      <c r="AA48" s="31"/>
      <c r="AB48" s="14"/>
      <c r="AC48" s="14"/>
      <c r="AD48" s="14"/>
      <c r="AE48" s="14"/>
      <c r="AF48" s="14"/>
      <c r="AG48" s="14"/>
      <c r="AH48" s="14"/>
    </row>
    <row r="49" spans="2:34" ht="13.5" customHeight="1" x14ac:dyDescent="0.15">
      <c r="B49" s="284"/>
      <c r="C49" s="285"/>
      <c r="D49" s="285"/>
      <c r="E49" s="286"/>
      <c r="F49" s="26"/>
      <c r="G49" s="23"/>
      <c r="H49" s="23"/>
      <c r="I49" s="23"/>
      <c r="J49" s="23"/>
      <c r="K49" s="23"/>
      <c r="L49" s="23"/>
      <c r="M49" s="23"/>
      <c r="N49" s="23"/>
      <c r="O49" s="23"/>
      <c r="P49" s="23"/>
      <c r="Q49" s="23"/>
      <c r="R49" s="23"/>
      <c r="S49" s="23"/>
      <c r="T49" s="23"/>
      <c r="U49" s="23"/>
      <c r="V49" s="23"/>
      <c r="W49" s="23"/>
      <c r="X49" s="23"/>
      <c r="Y49" s="25"/>
      <c r="AA49" s="31"/>
      <c r="AB49" s="14"/>
      <c r="AC49" s="14"/>
      <c r="AD49" s="14"/>
      <c r="AE49" s="14"/>
      <c r="AF49" s="14"/>
      <c r="AG49" s="14"/>
      <c r="AH49" s="14"/>
    </row>
    <row r="50" spans="2:34" ht="13.5" customHeight="1" x14ac:dyDescent="0.15">
      <c r="B50" s="284"/>
      <c r="C50" s="285"/>
      <c r="D50" s="285"/>
      <c r="E50" s="286"/>
      <c r="F50" s="26"/>
      <c r="G50" s="23"/>
      <c r="H50" s="23"/>
      <c r="I50" s="23"/>
      <c r="J50" s="23"/>
      <c r="K50" s="23"/>
      <c r="L50" s="23"/>
      <c r="M50" s="23"/>
      <c r="N50" s="23"/>
      <c r="O50" s="23"/>
      <c r="P50" s="23"/>
      <c r="Q50" s="23"/>
      <c r="R50" s="23"/>
      <c r="S50" s="23"/>
      <c r="T50" s="23"/>
      <c r="U50" s="23"/>
      <c r="V50" s="23"/>
      <c r="W50" s="23"/>
      <c r="X50" s="23"/>
      <c r="Y50" s="25"/>
      <c r="AA50" s="31"/>
      <c r="AB50" s="14"/>
      <c r="AC50" s="14"/>
      <c r="AD50" s="14"/>
      <c r="AE50" s="14"/>
      <c r="AF50" s="14"/>
      <c r="AG50" s="14"/>
      <c r="AH50" s="14"/>
    </row>
    <row r="51" spans="2:34" ht="13.5" customHeight="1" x14ac:dyDescent="0.15">
      <c r="B51" s="284"/>
      <c r="C51" s="285"/>
      <c r="D51" s="285"/>
      <c r="E51" s="286"/>
      <c r="F51" s="26"/>
      <c r="G51" s="23"/>
      <c r="H51" s="23"/>
      <c r="I51" s="23"/>
      <c r="J51" s="23"/>
      <c r="K51" s="23"/>
      <c r="L51" s="23"/>
      <c r="M51" s="23"/>
      <c r="N51" s="23"/>
      <c r="O51" s="23"/>
      <c r="P51" s="23"/>
      <c r="Q51" s="23"/>
      <c r="R51" s="23"/>
      <c r="S51" s="23"/>
      <c r="T51" s="23"/>
      <c r="U51" s="23"/>
      <c r="V51" s="23"/>
      <c r="W51" s="23"/>
      <c r="X51" s="23"/>
      <c r="Y51" s="25"/>
      <c r="AA51" s="31"/>
      <c r="AB51" s="14"/>
      <c r="AC51" s="14"/>
      <c r="AD51" s="14"/>
      <c r="AE51" s="14"/>
      <c r="AF51" s="14"/>
      <c r="AG51" s="14"/>
      <c r="AH51" s="14"/>
    </row>
    <row r="52" spans="2:34" ht="13.5" customHeight="1" x14ac:dyDescent="0.15">
      <c r="B52" s="284"/>
      <c r="C52" s="285"/>
      <c r="D52" s="285"/>
      <c r="E52" s="286"/>
      <c r="F52" s="26"/>
      <c r="G52" s="23"/>
      <c r="H52" s="23"/>
      <c r="I52" s="23"/>
      <c r="J52" s="23"/>
      <c r="K52" s="23"/>
      <c r="L52" s="23"/>
      <c r="M52" s="23"/>
      <c r="N52" s="23"/>
      <c r="O52" s="23"/>
      <c r="P52" s="23"/>
      <c r="Q52" s="23"/>
      <c r="R52" s="23"/>
      <c r="S52" s="23"/>
      <c r="T52" s="23"/>
      <c r="U52" s="23"/>
      <c r="V52" s="23"/>
      <c r="W52" s="23"/>
      <c r="X52" s="23"/>
      <c r="Y52" s="25"/>
      <c r="AA52" s="31"/>
      <c r="AB52" s="14"/>
      <c r="AC52" s="14"/>
      <c r="AD52" s="14"/>
      <c r="AE52" s="14"/>
      <c r="AF52" s="14"/>
      <c r="AG52" s="14"/>
      <c r="AH52" s="14"/>
    </row>
    <row r="53" spans="2:34" ht="13.5" customHeight="1" x14ac:dyDescent="0.15">
      <c r="B53" s="284"/>
      <c r="C53" s="285"/>
      <c r="D53" s="285"/>
      <c r="E53" s="286"/>
      <c r="F53" s="26"/>
      <c r="G53" s="23"/>
      <c r="H53" s="23"/>
      <c r="I53" s="23"/>
      <c r="J53" s="23"/>
      <c r="K53" s="23"/>
      <c r="L53" s="23"/>
      <c r="M53" s="23"/>
      <c r="N53" s="23"/>
      <c r="O53" s="23"/>
      <c r="P53" s="23"/>
      <c r="Q53" s="23"/>
      <c r="R53" s="23"/>
      <c r="S53" s="23"/>
      <c r="T53" s="23"/>
      <c r="U53" s="23"/>
      <c r="V53" s="23"/>
      <c r="W53" s="23"/>
      <c r="X53" s="23"/>
      <c r="Y53" s="25"/>
      <c r="AA53" s="31"/>
      <c r="AB53" s="14"/>
      <c r="AC53" s="14"/>
      <c r="AD53" s="14"/>
      <c r="AE53" s="14"/>
      <c r="AF53" s="14"/>
      <c r="AG53" s="14"/>
      <c r="AH53" s="14"/>
    </row>
    <row r="54" spans="2:34" ht="13.5" customHeight="1" x14ac:dyDescent="0.15">
      <c r="B54" s="284"/>
      <c r="C54" s="285"/>
      <c r="D54" s="285"/>
      <c r="E54" s="286"/>
      <c r="F54" s="26"/>
      <c r="G54" s="23"/>
      <c r="H54" s="23"/>
      <c r="I54" s="23"/>
      <c r="J54" s="23"/>
      <c r="K54" s="23"/>
      <c r="L54" s="23"/>
      <c r="M54" s="23"/>
      <c r="N54" s="23"/>
      <c r="O54" s="23"/>
      <c r="P54" s="23"/>
      <c r="Q54" s="23"/>
      <c r="R54" s="23"/>
      <c r="S54" s="23"/>
      <c r="T54" s="23"/>
      <c r="U54" s="23"/>
      <c r="V54" s="23"/>
      <c r="W54" s="23"/>
      <c r="X54" s="23"/>
      <c r="Y54" s="25"/>
      <c r="AA54" s="31"/>
      <c r="AB54" s="14"/>
      <c r="AC54" s="14"/>
      <c r="AD54" s="14"/>
      <c r="AE54" s="14"/>
      <c r="AF54" s="14"/>
      <c r="AG54" s="14"/>
      <c r="AH54" s="14"/>
    </row>
    <row r="55" spans="2:34" ht="13.5" customHeight="1" x14ac:dyDescent="0.15">
      <c r="B55" s="287"/>
      <c r="C55" s="288"/>
      <c r="D55" s="288"/>
      <c r="E55" s="289"/>
      <c r="F55" s="28"/>
      <c r="G55" s="29"/>
      <c r="H55" s="29"/>
      <c r="I55" s="29"/>
      <c r="J55" s="29"/>
      <c r="K55" s="29"/>
      <c r="L55" s="29"/>
      <c r="M55" s="29"/>
      <c r="N55" s="29"/>
      <c r="O55" s="29"/>
      <c r="P55" s="29"/>
      <c r="Q55" s="29"/>
      <c r="R55" s="29"/>
      <c r="S55" s="29"/>
      <c r="T55" s="29"/>
      <c r="U55" s="29"/>
      <c r="V55" s="29"/>
      <c r="W55" s="29"/>
      <c r="X55" s="29"/>
      <c r="Y55" s="30"/>
      <c r="AA55" s="31"/>
      <c r="AB55" s="14"/>
      <c r="AC55" s="14"/>
      <c r="AD55" s="14"/>
      <c r="AE55" s="14"/>
      <c r="AF55" s="14"/>
      <c r="AG55" s="14"/>
      <c r="AH55" s="14"/>
    </row>
    <row r="56" spans="2:34" x14ac:dyDescent="0.15">
      <c r="B56" s="290" t="s">
        <v>2</v>
      </c>
      <c r="C56" s="291"/>
      <c r="D56" s="291"/>
      <c r="E56" s="291"/>
      <c r="F56" s="291"/>
      <c r="G56" s="291"/>
      <c r="H56" s="291"/>
      <c r="I56" s="291"/>
      <c r="J56" s="291"/>
      <c r="K56" s="291"/>
      <c r="L56" s="291"/>
      <c r="M56" s="291"/>
      <c r="N56" s="291"/>
      <c r="O56" s="291"/>
      <c r="P56" s="291"/>
      <c r="Q56" s="291"/>
      <c r="R56" s="291"/>
      <c r="S56" s="291"/>
      <c r="T56" s="291"/>
      <c r="U56" s="291"/>
      <c r="V56" s="291"/>
      <c r="W56" s="291"/>
      <c r="X56" s="291"/>
      <c r="Y56" s="292"/>
    </row>
    <row r="57" spans="2:34" x14ac:dyDescent="0.15">
      <c r="B57" s="290"/>
      <c r="C57" s="291"/>
      <c r="D57" s="291"/>
      <c r="E57" s="291"/>
      <c r="F57" s="291"/>
      <c r="G57" s="291"/>
      <c r="H57" s="291"/>
      <c r="I57" s="291"/>
      <c r="J57" s="291"/>
      <c r="K57" s="291"/>
      <c r="L57" s="291"/>
      <c r="M57" s="291"/>
      <c r="N57" s="291"/>
      <c r="O57" s="291"/>
      <c r="P57" s="291"/>
      <c r="Q57" s="291"/>
      <c r="R57" s="291"/>
      <c r="S57" s="291"/>
      <c r="T57" s="291"/>
      <c r="U57" s="291"/>
      <c r="V57" s="291"/>
      <c r="W57" s="291"/>
      <c r="X57" s="291"/>
      <c r="Y57" s="292"/>
    </row>
    <row r="58" spans="2:34" x14ac:dyDescent="0.15">
      <c r="B58" s="290"/>
      <c r="C58" s="291"/>
      <c r="D58" s="291"/>
      <c r="E58" s="291"/>
      <c r="F58" s="291"/>
      <c r="G58" s="291"/>
      <c r="H58" s="291"/>
      <c r="I58" s="291"/>
      <c r="J58" s="291"/>
      <c r="K58" s="291"/>
      <c r="L58" s="291"/>
      <c r="M58" s="291"/>
      <c r="N58" s="291"/>
      <c r="O58" s="291"/>
      <c r="P58" s="291"/>
      <c r="Q58" s="291"/>
      <c r="R58" s="291"/>
      <c r="S58" s="291"/>
      <c r="T58" s="291"/>
      <c r="U58" s="291"/>
      <c r="V58" s="291"/>
      <c r="W58" s="291"/>
      <c r="X58" s="291"/>
      <c r="Y58" s="292"/>
    </row>
    <row r="59" spans="2:34" ht="15" thickBot="1" x14ac:dyDescent="0.2">
      <c r="B59" s="293"/>
      <c r="C59" s="294"/>
      <c r="D59" s="294"/>
      <c r="E59" s="294"/>
      <c r="F59" s="294"/>
      <c r="G59" s="294"/>
      <c r="H59" s="294"/>
      <c r="I59" s="294"/>
      <c r="J59" s="294"/>
      <c r="K59" s="294"/>
      <c r="L59" s="294"/>
      <c r="M59" s="294"/>
      <c r="N59" s="294"/>
      <c r="O59" s="294"/>
      <c r="P59" s="294"/>
      <c r="Q59" s="294"/>
      <c r="R59" s="294"/>
      <c r="S59" s="294"/>
      <c r="T59" s="294"/>
      <c r="U59" s="294"/>
      <c r="V59" s="294"/>
      <c r="W59" s="294"/>
      <c r="X59" s="294"/>
      <c r="Y59" s="295"/>
    </row>
    <row r="60" spans="2:34" ht="16.5" customHeight="1" x14ac:dyDescent="0.15">
      <c r="B60" s="296" t="s">
        <v>1</v>
      </c>
      <c r="C60" s="297"/>
      <c r="D60" s="297"/>
      <c r="E60" s="297"/>
      <c r="F60" s="304" t="s">
        <v>65</v>
      </c>
      <c r="G60" s="304"/>
      <c r="H60" s="304"/>
      <c r="I60" s="304"/>
      <c r="J60" s="304"/>
      <c r="K60" s="304"/>
      <c r="L60" s="304"/>
      <c r="M60" s="304"/>
      <c r="N60" s="304"/>
      <c r="O60" s="304"/>
      <c r="P60" s="304"/>
      <c r="Q60" s="304"/>
      <c r="R60" s="304"/>
      <c r="S60" s="304"/>
      <c r="T60" s="304"/>
      <c r="U60" s="304"/>
      <c r="V60" s="304"/>
      <c r="W60" s="304"/>
      <c r="X60" s="304"/>
      <c r="Y60" s="305"/>
    </row>
    <row r="61" spans="2:34" ht="16.5" customHeight="1" x14ac:dyDescent="0.15">
      <c r="B61" s="298"/>
      <c r="C61" s="299"/>
      <c r="D61" s="299"/>
      <c r="E61" s="299"/>
      <c r="F61" s="306" t="s">
        <v>60</v>
      </c>
      <c r="G61" s="306"/>
      <c r="H61" s="306"/>
      <c r="I61" s="306"/>
      <c r="J61" s="306"/>
      <c r="K61" s="306"/>
      <c r="L61" s="306"/>
      <c r="M61" s="306"/>
      <c r="N61" s="306"/>
      <c r="O61" s="306"/>
      <c r="P61" s="306"/>
      <c r="Q61" s="306"/>
      <c r="R61" s="306"/>
      <c r="S61" s="306"/>
      <c r="T61" s="306"/>
      <c r="U61" s="306"/>
      <c r="V61" s="306"/>
      <c r="W61" s="306"/>
      <c r="X61" s="306"/>
      <c r="Y61" s="307"/>
    </row>
    <row r="62" spans="2:34" ht="16.5" customHeight="1" x14ac:dyDescent="0.15">
      <c r="B62" s="300"/>
      <c r="C62" s="301"/>
      <c r="D62" s="301"/>
      <c r="E62" s="301"/>
      <c r="F62" s="306" t="s">
        <v>61</v>
      </c>
      <c r="G62" s="306"/>
      <c r="H62" s="306"/>
      <c r="I62" s="306"/>
      <c r="J62" s="306"/>
      <c r="K62" s="306"/>
      <c r="L62" s="306"/>
      <c r="M62" s="306"/>
      <c r="N62" s="306"/>
      <c r="O62" s="306"/>
      <c r="P62" s="306"/>
      <c r="Q62" s="306"/>
      <c r="R62" s="306"/>
      <c r="S62" s="306"/>
      <c r="T62" s="306"/>
      <c r="U62" s="306"/>
      <c r="V62" s="306"/>
      <c r="W62" s="306"/>
      <c r="X62" s="306"/>
      <c r="Y62" s="307"/>
    </row>
    <row r="63" spans="2:34" ht="16.5" customHeight="1" x14ac:dyDescent="0.15">
      <c r="B63" s="300"/>
      <c r="C63" s="301"/>
      <c r="D63" s="301"/>
      <c r="E63" s="301"/>
      <c r="F63" s="310" t="s">
        <v>63</v>
      </c>
      <c r="G63" s="306"/>
      <c r="H63" s="306"/>
      <c r="I63" s="306"/>
      <c r="J63" s="306"/>
      <c r="K63" s="306"/>
      <c r="L63" s="306"/>
      <c r="M63" s="306"/>
      <c r="N63" s="306"/>
      <c r="O63" s="306"/>
      <c r="P63" s="306"/>
      <c r="Q63" s="306"/>
      <c r="R63" s="306"/>
      <c r="S63" s="306"/>
      <c r="T63" s="306"/>
      <c r="U63" s="306"/>
      <c r="V63" s="306"/>
      <c r="W63" s="306"/>
      <c r="X63" s="306"/>
      <c r="Y63" s="307"/>
    </row>
    <row r="64" spans="2:34" ht="16.5" customHeight="1" thickBot="1" x14ac:dyDescent="0.2">
      <c r="B64" s="302"/>
      <c r="C64" s="303"/>
      <c r="D64" s="303"/>
      <c r="E64" s="303"/>
      <c r="F64" s="308" t="s">
        <v>62</v>
      </c>
      <c r="G64" s="308"/>
      <c r="H64" s="308"/>
      <c r="I64" s="308"/>
      <c r="J64" s="308"/>
      <c r="K64" s="308"/>
      <c r="L64" s="308"/>
      <c r="M64" s="308"/>
      <c r="N64" s="308"/>
      <c r="O64" s="308"/>
      <c r="P64" s="308"/>
      <c r="Q64" s="308"/>
      <c r="R64" s="308"/>
      <c r="S64" s="308"/>
      <c r="T64" s="308"/>
      <c r="U64" s="308"/>
      <c r="V64" s="308"/>
      <c r="W64" s="308"/>
      <c r="X64" s="308"/>
      <c r="Y64" s="309"/>
    </row>
    <row r="65" spans="2:26" ht="30" customHeight="1" x14ac:dyDescent="0.15">
      <c r="B65" s="296" t="s">
        <v>0</v>
      </c>
      <c r="C65" s="297"/>
      <c r="D65" s="297"/>
      <c r="E65" s="297"/>
      <c r="F65" s="311" t="s">
        <v>59</v>
      </c>
      <c r="G65" s="312"/>
      <c r="H65" s="324" t="s">
        <v>3</v>
      </c>
      <c r="I65" s="325"/>
      <c r="J65" s="319" t="s">
        <v>115</v>
      </c>
      <c r="K65" s="320"/>
      <c r="L65" s="320"/>
      <c r="M65" s="320"/>
      <c r="N65" s="320"/>
      <c r="O65" s="320"/>
      <c r="P65" s="320"/>
      <c r="Q65" s="320"/>
      <c r="R65" s="320"/>
      <c r="S65" s="320"/>
      <c r="T65" s="320"/>
      <c r="U65" s="320"/>
      <c r="V65" s="320"/>
      <c r="W65" s="320"/>
      <c r="X65" s="320"/>
      <c r="Y65" s="321"/>
    </row>
    <row r="66" spans="2:26" ht="30" customHeight="1" thickBot="1" x14ac:dyDescent="0.2">
      <c r="B66" s="302"/>
      <c r="C66" s="303"/>
      <c r="D66" s="303"/>
      <c r="E66" s="303"/>
      <c r="F66" s="313"/>
      <c r="G66" s="314"/>
      <c r="H66" s="326"/>
      <c r="I66" s="327"/>
      <c r="J66" s="322" t="s">
        <v>123</v>
      </c>
      <c r="K66" s="239"/>
      <c r="L66" s="239"/>
      <c r="M66" s="239"/>
      <c r="N66" s="239"/>
      <c r="O66" s="239"/>
      <c r="P66" s="239"/>
      <c r="Q66" s="239"/>
      <c r="R66" s="239"/>
      <c r="S66" s="239"/>
      <c r="T66" s="239"/>
      <c r="U66" s="239"/>
      <c r="V66" s="239"/>
      <c r="W66" s="239"/>
      <c r="X66" s="239"/>
      <c r="Y66" s="323"/>
    </row>
    <row r="67" spans="2:26" ht="3.75" customHeight="1" thickBot="1" x14ac:dyDescent="0.2">
      <c r="B67" s="183"/>
      <c r="C67" s="183"/>
      <c r="D67" s="183"/>
      <c r="E67" s="183"/>
      <c r="F67" s="7"/>
      <c r="G67" s="183"/>
      <c r="H67" s="183"/>
      <c r="I67" s="183"/>
      <c r="J67" s="183"/>
      <c r="K67" s="183"/>
      <c r="L67" s="183"/>
      <c r="M67" s="183"/>
      <c r="N67" s="183"/>
      <c r="O67" s="183"/>
      <c r="P67" s="183"/>
      <c r="Q67" s="183"/>
      <c r="R67" s="183"/>
      <c r="S67" s="183"/>
      <c r="T67" s="183"/>
      <c r="U67" s="183"/>
      <c r="V67" s="183"/>
      <c r="W67" s="183"/>
      <c r="X67" s="183"/>
      <c r="Y67" s="183"/>
      <c r="Z67" s="21"/>
    </row>
    <row r="68" spans="2:26" s="32" customFormat="1" ht="63.75" customHeight="1" thickBot="1" x14ac:dyDescent="0.2">
      <c r="B68" s="317" t="s">
        <v>121</v>
      </c>
      <c r="C68" s="317"/>
      <c r="D68" s="317"/>
      <c r="E68" s="317"/>
      <c r="F68" s="317"/>
      <c r="G68" s="318" t="s">
        <v>122</v>
      </c>
      <c r="H68" s="318"/>
      <c r="I68" s="318"/>
      <c r="J68" s="318"/>
      <c r="K68" s="318"/>
      <c r="L68" s="318"/>
      <c r="M68" s="318"/>
      <c r="N68" s="318"/>
      <c r="O68" s="318"/>
      <c r="P68" s="318"/>
      <c r="Q68" s="315" t="s">
        <v>120</v>
      </c>
      <c r="R68" s="315"/>
      <c r="S68" s="315"/>
      <c r="T68" s="316"/>
      <c r="U68" s="316"/>
      <c r="V68" s="316"/>
      <c r="W68" s="316"/>
      <c r="X68" s="316"/>
      <c r="Y68" s="316"/>
    </row>
    <row r="69" spans="2:26" x14ac:dyDescent="0.15">
      <c r="B69" s="182"/>
      <c r="C69" s="182"/>
      <c r="D69" s="182"/>
      <c r="E69" s="182"/>
      <c r="F69" s="182"/>
      <c r="G69" s="182"/>
      <c r="H69" s="182"/>
      <c r="I69" s="182"/>
      <c r="J69" s="182"/>
      <c r="K69" s="182"/>
      <c r="L69" s="182"/>
      <c r="M69" s="182"/>
      <c r="N69" s="182"/>
      <c r="O69" s="182"/>
      <c r="P69" s="182"/>
      <c r="Q69" s="182"/>
      <c r="R69" s="182"/>
      <c r="S69" s="182"/>
      <c r="T69" s="182"/>
      <c r="U69" s="182"/>
      <c r="V69" s="182"/>
      <c r="W69" s="182"/>
      <c r="X69" s="182"/>
      <c r="Y69" s="182"/>
    </row>
    <row r="75" spans="2:26" x14ac:dyDescent="0.15">
      <c r="H75" s="2"/>
      <c r="I75" s="182"/>
    </row>
    <row r="76" spans="2:26" x14ac:dyDescent="0.15">
      <c r="H76" s="2"/>
      <c r="I76" s="182"/>
    </row>
  </sheetData>
  <mergeCells count="50">
    <mergeCell ref="F65:G66"/>
    <mergeCell ref="Q68:S68"/>
    <mergeCell ref="T68:Y68"/>
    <mergeCell ref="B68:F68"/>
    <mergeCell ref="G68:P68"/>
    <mergeCell ref="J65:Y65"/>
    <mergeCell ref="J66:Y66"/>
    <mergeCell ref="B65:E66"/>
    <mergeCell ref="H65:I66"/>
    <mergeCell ref="B42:E55"/>
    <mergeCell ref="B56:Y59"/>
    <mergeCell ref="B60:E64"/>
    <mergeCell ref="F60:Y60"/>
    <mergeCell ref="F61:Y61"/>
    <mergeCell ref="F64:Y64"/>
    <mergeCell ref="F62:Y62"/>
    <mergeCell ref="F63:Y63"/>
    <mergeCell ref="F17:Y17"/>
    <mergeCell ref="B17:E17"/>
    <mergeCell ref="B21:E41"/>
    <mergeCell ref="F21:O21"/>
    <mergeCell ref="B19:E20"/>
    <mergeCell ref="F19:S19"/>
    <mergeCell ref="T19:V20"/>
    <mergeCell ref="W19:Y19"/>
    <mergeCell ref="W20:Y20"/>
    <mergeCell ref="B18:E18"/>
    <mergeCell ref="F20:G20"/>
    <mergeCell ref="H20:S20"/>
    <mergeCell ref="F18:Y18"/>
    <mergeCell ref="P21:Q21"/>
    <mergeCell ref="R21:Y21"/>
    <mergeCell ref="B13:F13"/>
    <mergeCell ref="G13:L13"/>
    <mergeCell ref="M13:P13"/>
    <mergeCell ref="Q13:Y13"/>
    <mergeCell ref="Q15:Y15"/>
    <mergeCell ref="Q14:Y14"/>
    <mergeCell ref="B15:F15"/>
    <mergeCell ref="G15:L15"/>
    <mergeCell ref="M15:P15"/>
    <mergeCell ref="B14:F14"/>
    <mergeCell ref="G14:L14"/>
    <mergeCell ref="M14:P14"/>
    <mergeCell ref="I5:J7"/>
    <mergeCell ref="K5:Q7"/>
    <mergeCell ref="T5:Y7"/>
    <mergeCell ref="B1:H4"/>
    <mergeCell ref="C5:G7"/>
    <mergeCell ref="I1:Y4"/>
  </mergeCells>
  <phoneticPr fontId="1"/>
  <printOptions horizontalCentered="1"/>
  <pageMargins left="0.43307086614173229" right="0.39370078740157483" top="0.78740157480314965" bottom="0.62992125984251968" header="0.51181102362204722" footer="0.35433070866141736"/>
  <pageSetup paperSize="9" scale="72" orientation="portrait" r:id="rId1"/>
  <headerFooter alignWithMargins="0">
    <oddFooter>&amp;C&amp;P / &amp;N ページ&amp;RRev.4.0-A</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B1:T83"/>
  <sheetViews>
    <sheetView view="pageBreakPreview" zoomScale="80" zoomScaleNormal="75" zoomScaleSheetLayoutView="80" workbookViewId="0">
      <selection activeCell="D46" sqref="D46"/>
    </sheetView>
  </sheetViews>
  <sheetFormatPr defaultRowHeight="13.5" outlineLevelRow="1" outlineLevelCol="1" x14ac:dyDescent="0.15"/>
  <cols>
    <col min="1" max="1" width="2.75" style="182" customWidth="1"/>
    <col min="2" max="2" width="7" style="33" customWidth="1"/>
    <col min="3" max="3" width="2.125" style="182" customWidth="1"/>
    <col min="4" max="4" width="12.625" style="182" customWidth="1"/>
    <col min="5" max="5" width="9.625" style="182" customWidth="1"/>
    <col min="6" max="6" width="12.625" style="182" customWidth="1"/>
    <col min="7" max="7" width="8.125" style="182" customWidth="1"/>
    <col min="8" max="8" width="9.625" style="182" customWidth="1"/>
    <col min="9" max="9" width="12.625" style="182" customWidth="1"/>
    <col min="10" max="10" width="8.125" style="182" customWidth="1"/>
    <col min="11" max="11" width="2" style="182" customWidth="1"/>
    <col min="12" max="12" width="7.875" style="182" customWidth="1"/>
    <col min="13" max="13" width="6.625" style="182" hidden="1" customWidth="1" outlineLevel="1"/>
    <col min="14" max="14" width="14.625" style="182" hidden="1" customWidth="1" outlineLevel="1"/>
    <col min="15" max="19" width="9" style="182" hidden="1" customWidth="1" outlineLevel="1"/>
    <col min="20" max="20" width="9" style="182" collapsed="1"/>
    <col min="21" max="16384" width="9" style="182"/>
  </cols>
  <sheetData>
    <row r="1" spans="2:19" ht="14.25" thickBot="1" x14ac:dyDescent="0.2"/>
    <row r="2" spans="2:19" x14ac:dyDescent="0.15">
      <c r="B2" s="34"/>
      <c r="C2" s="181"/>
      <c r="D2" s="181"/>
      <c r="E2" s="181"/>
      <c r="F2" s="181"/>
      <c r="G2" s="181"/>
      <c r="H2" s="181"/>
      <c r="I2" s="181"/>
      <c r="J2" s="181"/>
      <c r="K2" s="181"/>
      <c r="L2" s="35"/>
      <c r="M2" s="186"/>
    </row>
    <row r="3" spans="2:19" ht="14.25" x14ac:dyDescent="0.15">
      <c r="B3" s="36"/>
      <c r="C3" s="186"/>
      <c r="D3" s="186"/>
      <c r="E3" s="186"/>
      <c r="F3" s="186"/>
      <c r="G3" s="186"/>
      <c r="H3" s="37" t="s">
        <v>104</v>
      </c>
      <c r="I3" s="37"/>
      <c r="J3" s="186"/>
      <c r="K3" s="186"/>
      <c r="L3" s="38"/>
      <c r="M3" s="186"/>
    </row>
    <row r="4" spans="2:19" s="12" customFormat="1" ht="24.75" customHeight="1" x14ac:dyDescent="0.2">
      <c r="B4" s="39"/>
      <c r="C4" s="40"/>
      <c r="D4" s="41"/>
      <c r="E4" s="42" t="s">
        <v>74</v>
      </c>
      <c r="F4" s="40"/>
      <c r="G4" s="40"/>
      <c r="H4" s="40"/>
      <c r="I4" s="43" t="s">
        <v>75</v>
      </c>
      <c r="J4" s="40"/>
      <c r="K4" s="40"/>
      <c r="L4" s="44"/>
      <c r="M4" s="40"/>
      <c r="N4" s="45"/>
      <c r="O4" s="45"/>
      <c r="P4" s="45"/>
      <c r="Q4" s="45"/>
      <c r="R4" s="45"/>
      <c r="S4" s="45"/>
    </row>
    <row r="5" spans="2:19" ht="12.75" customHeight="1" x14ac:dyDescent="0.2">
      <c r="B5" s="46"/>
      <c r="C5" s="47"/>
      <c r="D5" s="48"/>
      <c r="E5" s="47"/>
      <c r="F5" s="47"/>
      <c r="G5" s="47"/>
      <c r="H5" s="47"/>
      <c r="I5" s="47"/>
      <c r="J5" s="47"/>
      <c r="K5" s="47"/>
      <c r="L5" s="49"/>
      <c r="M5" s="47"/>
      <c r="N5" s="50"/>
      <c r="O5" s="50"/>
      <c r="P5" s="50"/>
      <c r="Q5" s="50"/>
      <c r="R5" s="50"/>
      <c r="S5" s="50"/>
    </row>
    <row r="6" spans="2:19" ht="12.75" customHeight="1" x14ac:dyDescent="0.2">
      <c r="B6" s="46"/>
      <c r="C6" s="47"/>
      <c r="D6" s="48"/>
      <c r="E6" s="47"/>
      <c r="F6" s="47"/>
      <c r="G6" s="47"/>
      <c r="H6" s="47"/>
      <c r="I6" s="47"/>
      <c r="J6" s="47"/>
      <c r="K6" s="47"/>
      <c r="L6" s="49"/>
      <c r="M6" s="47"/>
      <c r="N6" s="50"/>
      <c r="O6" s="50"/>
      <c r="P6" s="50"/>
      <c r="Q6" s="50"/>
      <c r="R6" s="50"/>
      <c r="S6" s="50"/>
    </row>
    <row r="7" spans="2:19" ht="12.75" customHeight="1" x14ac:dyDescent="0.2">
      <c r="B7" s="46"/>
      <c r="C7" s="47"/>
      <c r="D7" s="48"/>
      <c r="E7" s="47"/>
      <c r="F7" s="47"/>
      <c r="G7" s="47"/>
      <c r="H7" s="47"/>
      <c r="I7" s="47"/>
      <c r="J7" s="47"/>
      <c r="K7" s="47"/>
      <c r="L7" s="49"/>
      <c r="M7" s="47"/>
      <c r="N7" s="50"/>
      <c r="O7" s="50"/>
      <c r="P7" s="50"/>
      <c r="Q7" s="50"/>
      <c r="R7" s="50"/>
      <c r="S7" s="50"/>
    </row>
    <row r="8" spans="2:19" ht="12.75" customHeight="1" x14ac:dyDescent="0.2">
      <c r="B8" s="46"/>
      <c r="C8" s="47"/>
      <c r="D8" s="48"/>
      <c r="E8" s="47"/>
      <c r="F8" s="47"/>
      <c r="G8" s="47"/>
      <c r="H8" s="47"/>
      <c r="I8" s="47"/>
      <c r="J8" s="47"/>
      <c r="K8" s="47"/>
      <c r="L8" s="49"/>
      <c r="M8" s="47"/>
      <c r="N8" s="50"/>
      <c r="O8" s="50"/>
      <c r="P8" s="50"/>
      <c r="Q8" s="50"/>
      <c r="R8" s="50"/>
      <c r="S8" s="50"/>
    </row>
    <row r="9" spans="2:19" ht="12.75" customHeight="1" x14ac:dyDescent="0.2">
      <c r="B9" s="46"/>
      <c r="C9" s="47"/>
      <c r="D9" s="48"/>
      <c r="E9" s="47"/>
      <c r="F9" s="47"/>
      <c r="G9" s="47"/>
      <c r="H9" s="47"/>
      <c r="I9" s="47"/>
      <c r="J9" s="47"/>
      <c r="K9" s="47"/>
      <c r="L9" s="49"/>
      <c r="M9" s="47"/>
      <c r="N9" s="50"/>
      <c r="O9" s="50"/>
      <c r="P9" s="50"/>
      <c r="Q9" s="50"/>
      <c r="R9" s="50"/>
      <c r="S9" s="50"/>
    </row>
    <row r="10" spans="2:19" ht="12.75" customHeight="1" x14ac:dyDescent="0.2">
      <c r="B10" s="46"/>
      <c r="C10" s="47"/>
      <c r="D10" s="48"/>
      <c r="E10" s="47"/>
      <c r="F10" s="47"/>
      <c r="G10" s="47"/>
      <c r="H10" s="47"/>
      <c r="I10" s="47"/>
      <c r="J10" s="47"/>
      <c r="K10" s="47"/>
      <c r="L10" s="49"/>
      <c r="M10" s="47"/>
      <c r="N10" s="50"/>
      <c r="O10" s="50"/>
      <c r="P10" s="50"/>
      <c r="Q10" s="50"/>
      <c r="R10" s="50"/>
      <c r="S10" s="50"/>
    </row>
    <row r="11" spans="2:19" ht="12.75" customHeight="1" x14ac:dyDescent="0.2">
      <c r="B11" s="46"/>
      <c r="C11" s="47"/>
      <c r="D11" s="48"/>
      <c r="E11" s="47"/>
      <c r="F11" s="47"/>
      <c r="G11" s="47"/>
      <c r="H11" s="47"/>
      <c r="I11" s="47"/>
      <c r="J11" s="47"/>
      <c r="K11" s="47"/>
      <c r="L11" s="49"/>
      <c r="M11" s="47"/>
      <c r="N11" s="50"/>
      <c r="O11" s="50"/>
      <c r="P11" s="50"/>
      <c r="Q11" s="50"/>
      <c r="R11" s="50"/>
      <c r="S11" s="50"/>
    </row>
    <row r="12" spans="2:19" ht="12.75" customHeight="1" x14ac:dyDescent="0.2">
      <c r="B12" s="46"/>
      <c r="C12" s="47"/>
      <c r="D12" s="48"/>
      <c r="E12" s="47"/>
      <c r="F12" s="47"/>
      <c r="G12" s="47"/>
      <c r="H12" s="47"/>
      <c r="I12" s="47"/>
      <c r="J12" s="47"/>
      <c r="K12" s="47"/>
      <c r="L12" s="49"/>
      <c r="M12" s="47"/>
      <c r="N12" s="50"/>
      <c r="O12" s="50"/>
      <c r="P12" s="50"/>
      <c r="Q12" s="50"/>
      <c r="R12" s="50"/>
      <c r="S12" s="50"/>
    </row>
    <row r="13" spans="2:19" ht="12.75" customHeight="1" x14ac:dyDescent="0.2">
      <c r="B13" s="46"/>
      <c r="C13" s="47"/>
      <c r="D13" s="48"/>
      <c r="E13" s="47"/>
      <c r="F13" s="47"/>
      <c r="G13" s="47"/>
      <c r="H13" s="47"/>
      <c r="I13" s="47"/>
      <c r="J13" s="47"/>
      <c r="K13" s="47"/>
      <c r="L13" s="49"/>
      <c r="M13" s="47"/>
      <c r="N13" s="50"/>
      <c r="O13" s="50"/>
      <c r="P13" s="50"/>
      <c r="Q13" s="50"/>
      <c r="R13" s="50"/>
      <c r="S13" s="50"/>
    </row>
    <row r="14" spans="2:19" ht="12.75" customHeight="1" x14ac:dyDescent="0.2">
      <c r="B14" s="46"/>
      <c r="C14" s="47"/>
      <c r="D14" s="48"/>
      <c r="E14" s="47"/>
      <c r="F14" s="47"/>
      <c r="G14" s="47"/>
      <c r="H14" s="47"/>
      <c r="I14" s="47"/>
      <c r="J14" s="47"/>
      <c r="K14" s="47"/>
      <c r="L14" s="49"/>
      <c r="M14" s="47"/>
      <c r="N14" s="50"/>
      <c r="O14" s="50"/>
      <c r="P14" s="50"/>
      <c r="Q14" s="50"/>
      <c r="R14" s="50"/>
      <c r="S14" s="50"/>
    </row>
    <row r="15" spans="2:19" ht="12.75" customHeight="1" x14ac:dyDescent="0.2">
      <c r="B15" s="46"/>
      <c r="C15" s="47"/>
      <c r="D15" s="48"/>
      <c r="E15" s="47"/>
      <c r="F15" s="47"/>
      <c r="G15" s="47"/>
      <c r="H15" s="47"/>
      <c r="I15" s="47"/>
      <c r="J15" s="47"/>
      <c r="K15" s="47"/>
      <c r="L15" s="49"/>
      <c r="M15" s="47"/>
      <c r="N15" s="50"/>
      <c r="O15" s="50"/>
      <c r="P15" s="50"/>
      <c r="Q15" s="50"/>
      <c r="R15" s="50"/>
      <c r="S15" s="50"/>
    </row>
    <row r="16" spans="2:19" ht="12.75" customHeight="1" x14ac:dyDescent="0.2">
      <c r="B16" s="46"/>
      <c r="C16" s="47"/>
      <c r="D16" s="48"/>
      <c r="E16" s="47"/>
      <c r="F16" s="47"/>
      <c r="G16" s="47"/>
      <c r="H16" s="47"/>
      <c r="I16" s="47"/>
      <c r="J16" s="47"/>
      <c r="K16" s="47"/>
      <c r="L16" s="49"/>
      <c r="M16" s="47"/>
      <c r="N16" s="50"/>
      <c r="O16" s="50"/>
      <c r="P16" s="50"/>
      <c r="Q16" s="50"/>
      <c r="R16" s="50"/>
      <c r="S16" s="50"/>
    </row>
    <row r="17" spans="2:19" ht="12.75" customHeight="1" x14ac:dyDescent="0.2">
      <c r="B17" s="46"/>
      <c r="C17" s="47"/>
      <c r="D17" s="48"/>
      <c r="E17" s="47"/>
      <c r="F17" s="47"/>
      <c r="G17" s="47"/>
      <c r="H17" s="47"/>
      <c r="I17" s="47"/>
      <c r="J17" s="47"/>
      <c r="K17" s="47"/>
      <c r="L17" s="49"/>
      <c r="M17" s="47"/>
      <c r="N17" s="50"/>
      <c r="O17" s="50"/>
      <c r="P17" s="50"/>
      <c r="Q17" s="50"/>
      <c r="R17" s="50"/>
      <c r="S17" s="50"/>
    </row>
    <row r="18" spans="2:19" ht="12.75" customHeight="1" x14ac:dyDescent="0.2">
      <c r="B18" s="46"/>
      <c r="C18" s="47"/>
      <c r="D18" s="48"/>
      <c r="E18" s="47"/>
      <c r="F18" s="47"/>
      <c r="G18" s="47"/>
      <c r="H18" s="47"/>
      <c r="I18" s="47"/>
      <c r="J18" s="47"/>
      <c r="K18" s="47"/>
      <c r="L18" s="49"/>
      <c r="M18" s="47"/>
      <c r="N18" s="50"/>
      <c r="O18" s="50"/>
      <c r="P18" s="50"/>
      <c r="Q18" s="50"/>
      <c r="R18" s="50"/>
      <c r="S18" s="50"/>
    </row>
    <row r="19" spans="2:19" ht="12.75" customHeight="1" x14ac:dyDescent="0.2">
      <c r="B19" s="46"/>
      <c r="C19" s="47"/>
      <c r="D19" s="48"/>
      <c r="E19" s="47"/>
      <c r="F19" s="47"/>
      <c r="G19" s="47"/>
      <c r="H19" s="47"/>
      <c r="I19" s="47"/>
      <c r="J19" s="47"/>
      <c r="K19" s="47"/>
      <c r="L19" s="49"/>
      <c r="M19" s="47"/>
      <c r="N19" s="50"/>
      <c r="O19" s="50"/>
      <c r="P19" s="50"/>
      <c r="Q19" s="50"/>
      <c r="R19" s="50"/>
      <c r="S19" s="50"/>
    </row>
    <row r="20" spans="2:19" ht="45" customHeight="1" x14ac:dyDescent="0.2">
      <c r="B20" s="46"/>
      <c r="C20" s="47"/>
      <c r="D20" s="48"/>
      <c r="E20" s="47"/>
      <c r="F20" s="47"/>
      <c r="G20" s="47"/>
      <c r="H20" s="47"/>
      <c r="I20" s="47"/>
      <c r="J20" s="47"/>
      <c r="K20" s="47"/>
      <c r="L20" s="49"/>
      <c r="M20" s="47"/>
      <c r="N20" s="50"/>
      <c r="O20" s="50"/>
      <c r="P20" s="50"/>
      <c r="Q20" s="50"/>
      <c r="R20" s="50"/>
      <c r="S20" s="50"/>
    </row>
    <row r="21" spans="2:19" ht="12.75" customHeight="1" x14ac:dyDescent="0.2">
      <c r="B21" s="46"/>
      <c r="C21" s="47"/>
      <c r="D21" s="48"/>
      <c r="E21" s="47"/>
      <c r="F21" s="47"/>
      <c r="G21" s="47"/>
      <c r="H21" s="47"/>
      <c r="I21" s="47"/>
      <c r="J21" s="47"/>
      <c r="K21" s="47"/>
      <c r="L21" s="49"/>
      <c r="M21" s="47"/>
      <c r="N21" s="50"/>
      <c r="O21" s="50"/>
      <c r="P21" s="50"/>
      <c r="Q21" s="50"/>
      <c r="R21" s="50"/>
      <c r="S21" s="50"/>
    </row>
    <row r="22" spans="2:19" ht="12" customHeight="1" x14ac:dyDescent="0.15">
      <c r="B22" s="46"/>
      <c r="C22" s="47"/>
      <c r="D22" s="51"/>
      <c r="E22" s="51"/>
      <c r="F22" s="52"/>
      <c r="G22" s="52"/>
      <c r="H22" s="51"/>
      <c r="I22" s="53"/>
      <c r="J22" s="53"/>
      <c r="K22" s="53"/>
      <c r="L22" s="54"/>
      <c r="M22" s="53"/>
      <c r="N22" s="53"/>
      <c r="O22" s="55"/>
      <c r="P22" s="50"/>
      <c r="Q22" s="50"/>
      <c r="R22" s="50"/>
      <c r="S22" s="50"/>
    </row>
    <row r="23" spans="2:19" ht="12" customHeight="1" x14ac:dyDescent="0.15">
      <c r="B23" s="46"/>
      <c r="C23" s="47"/>
      <c r="D23" s="51"/>
      <c r="E23" s="51"/>
      <c r="F23" s="52"/>
      <c r="G23" s="52"/>
      <c r="H23" s="51"/>
      <c r="I23" s="53"/>
      <c r="J23" s="53"/>
      <c r="K23" s="53"/>
      <c r="L23" s="54"/>
      <c r="M23" s="53"/>
      <c r="N23" s="53"/>
      <c r="O23" s="55"/>
      <c r="P23" s="50"/>
      <c r="Q23" s="50"/>
      <c r="R23" s="50"/>
      <c r="S23" s="50"/>
    </row>
    <row r="24" spans="2:19" ht="12" customHeight="1" x14ac:dyDescent="0.15">
      <c r="B24" s="46"/>
      <c r="C24" s="47"/>
      <c r="D24" s="51"/>
      <c r="E24" s="51"/>
      <c r="F24" s="52"/>
      <c r="G24" s="52"/>
      <c r="H24" s="51"/>
      <c r="I24" s="53"/>
      <c r="J24" s="53"/>
      <c r="K24" s="53"/>
      <c r="L24" s="54"/>
      <c r="M24" s="53"/>
      <c r="N24" s="53"/>
      <c r="O24" s="55"/>
      <c r="P24" s="50"/>
      <c r="Q24" s="50"/>
      <c r="R24" s="50"/>
      <c r="S24" s="50"/>
    </row>
    <row r="25" spans="2:19" ht="12" customHeight="1" x14ac:dyDescent="0.15">
      <c r="B25" s="46"/>
      <c r="C25" s="47"/>
      <c r="D25" s="51"/>
      <c r="E25" s="51"/>
      <c r="F25" s="52"/>
      <c r="G25" s="52"/>
      <c r="H25" s="51"/>
      <c r="I25" s="53"/>
      <c r="J25" s="53"/>
      <c r="K25" s="53"/>
      <c r="L25" s="54"/>
      <c r="M25" s="53"/>
      <c r="N25" s="53" t="s">
        <v>57</v>
      </c>
      <c r="O25" s="55"/>
      <c r="P25" s="50"/>
      <c r="Q25" s="50"/>
      <c r="R25" s="50"/>
      <c r="S25" s="50"/>
    </row>
    <row r="26" spans="2:19" ht="12" customHeight="1" x14ac:dyDescent="0.15">
      <c r="B26" s="46"/>
      <c r="C26" s="47"/>
      <c r="D26" s="51"/>
      <c r="E26" s="51"/>
      <c r="F26" s="52"/>
      <c r="G26" s="52"/>
      <c r="H26" s="51"/>
      <c r="I26" s="53"/>
      <c r="J26" s="53"/>
      <c r="K26" s="53"/>
      <c r="L26" s="54"/>
      <c r="M26" s="53"/>
      <c r="N26" s="53"/>
      <c r="O26" s="55"/>
      <c r="P26" s="50"/>
      <c r="Q26" s="50"/>
      <c r="R26" s="50"/>
      <c r="S26" s="50"/>
    </row>
    <row r="27" spans="2:19" ht="12" customHeight="1" x14ac:dyDescent="0.15">
      <c r="B27" s="46"/>
      <c r="C27" s="47"/>
      <c r="D27" s="51"/>
      <c r="E27" s="51"/>
      <c r="F27" s="52"/>
      <c r="G27" s="52"/>
      <c r="H27" s="56" t="s">
        <v>76</v>
      </c>
      <c r="I27" s="53"/>
      <c r="J27" s="53"/>
      <c r="K27" s="53"/>
      <c r="L27" s="54"/>
      <c r="M27" s="53"/>
      <c r="N27" s="57" t="s">
        <v>77</v>
      </c>
      <c r="O27" s="55"/>
      <c r="P27" s="50"/>
      <c r="Q27" s="50"/>
      <c r="R27" s="50"/>
      <c r="S27" s="50"/>
    </row>
    <row r="28" spans="2:19" ht="12" customHeight="1" x14ac:dyDescent="0.15">
      <c r="B28" s="46"/>
      <c r="C28" s="47"/>
      <c r="D28" s="51"/>
      <c r="E28" s="51"/>
      <c r="F28" s="52"/>
      <c r="G28" s="52"/>
      <c r="H28" s="56" t="s">
        <v>78</v>
      </c>
      <c r="I28" s="53"/>
      <c r="J28" s="53"/>
      <c r="K28" s="53"/>
      <c r="L28" s="54"/>
      <c r="M28" s="53"/>
      <c r="N28" s="53"/>
      <c r="O28" s="55"/>
      <c r="P28" s="50"/>
      <c r="Q28" s="50"/>
      <c r="R28" s="50"/>
      <c r="S28" s="50"/>
    </row>
    <row r="29" spans="2:19" ht="12" customHeight="1" x14ac:dyDescent="0.15">
      <c r="B29" s="46"/>
      <c r="C29" s="47"/>
      <c r="D29" s="51"/>
      <c r="E29" s="51"/>
      <c r="F29" s="52"/>
      <c r="G29" s="52"/>
      <c r="H29" s="56" t="s">
        <v>79</v>
      </c>
      <c r="I29" s="53"/>
      <c r="J29" s="53"/>
      <c r="K29" s="53"/>
      <c r="L29" s="54"/>
      <c r="M29" s="53"/>
      <c r="N29" s="53"/>
      <c r="O29" s="55"/>
      <c r="P29" s="50"/>
      <c r="Q29" s="50"/>
      <c r="R29" s="50"/>
      <c r="S29" s="50"/>
    </row>
    <row r="30" spans="2:19" ht="12" customHeight="1" x14ac:dyDescent="0.15">
      <c r="B30" s="46"/>
      <c r="C30" s="47"/>
      <c r="D30" s="51"/>
      <c r="E30" s="51" t="s">
        <v>58</v>
      </c>
      <c r="F30" s="52"/>
      <c r="G30" s="52"/>
      <c r="H30" s="51"/>
      <c r="I30" s="53"/>
      <c r="J30" s="53"/>
      <c r="K30" s="53"/>
      <c r="L30" s="54"/>
      <c r="M30" s="53"/>
      <c r="N30" s="53"/>
      <c r="O30" s="55"/>
      <c r="P30" s="50"/>
      <c r="Q30" s="50"/>
      <c r="R30" s="50"/>
      <c r="S30" s="50"/>
    </row>
    <row r="31" spans="2:19" ht="12" customHeight="1" x14ac:dyDescent="0.15">
      <c r="B31" s="46"/>
      <c r="C31" s="47"/>
      <c r="D31" s="51"/>
      <c r="E31" s="51"/>
      <c r="F31" s="52"/>
      <c r="G31" s="52"/>
      <c r="H31" s="51"/>
      <c r="I31" s="53"/>
      <c r="J31" s="53"/>
      <c r="K31" s="53"/>
      <c r="L31" s="54"/>
      <c r="M31" s="53"/>
      <c r="N31" s="53"/>
      <c r="O31" s="55"/>
      <c r="P31" s="50"/>
      <c r="Q31" s="50"/>
      <c r="R31" s="50"/>
      <c r="S31" s="50"/>
    </row>
    <row r="32" spans="2:19" ht="12" customHeight="1" x14ac:dyDescent="0.15">
      <c r="B32" s="46"/>
      <c r="C32" s="47"/>
      <c r="D32" s="51"/>
      <c r="E32" s="51"/>
      <c r="F32" s="52"/>
      <c r="G32" s="52"/>
      <c r="H32" s="51"/>
      <c r="I32" s="53"/>
      <c r="J32" s="53"/>
      <c r="K32" s="53"/>
      <c r="L32" s="54"/>
      <c r="M32" s="53"/>
      <c r="N32" s="53"/>
      <c r="O32" s="55"/>
      <c r="P32" s="50"/>
      <c r="Q32" s="50"/>
      <c r="R32" s="50"/>
      <c r="S32" s="50"/>
    </row>
    <row r="33" spans="2:19" ht="12" customHeight="1" x14ac:dyDescent="0.15">
      <c r="B33" s="46"/>
      <c r="C33" s="47"/>
      <c r="D33" s="51"/>
      <c r="E33" s="51"/>
      <c r="F33" s="52"/>
      <c r="G33" s="52"/>
      <c r="H33" s="51"/>
      <c r="I33" s="53"/>
      <c r="J33" s="53"/>
      <c r="K33" s="53"/>
      <c r="L33" s="54"/>
      <c r="M33" s="53"/>
      <c r="N33" s="53"/>
      <c r="O33" s="55"/>
      <c r="P33" s="50"/>
      <c r="Q33" s="50"/>
      <c r="R33" s="50"/>
      <c r="S33" s="50"/>
    </row>
    <row r="34" spans="2:19" ht="12" customHeight="1" x14ac:dyDescent="0.15">
      <c r="B34" s="46"/>
      <c r="C34" s="47"/>
      <c r="D34" s="51"/>
      <c r="E34" s="51"/>
      <c r="F34" s="52"/>
      <c r="G34" s="52"/>
      <c r="H34" s="51"/>
      <c r="I34" s="53"/>
      <c r="J34" s="53"/>
      <c r="K34" s="53"/>
      <c r="L34" s="54"/>
      <c r="M34" s="53"/>
      <c r="N34" s="53"/>
      <c r="O34" s="55"/>
      <c r="P34" s="50"/>
      <c r="Q34" s="50"/>
      <c r="R34" s="50"/>
      <c r="S34" s="50"/>
    </row>
    <row r="35" spans="2:19" ht="12" customHeight="1" x14ac:dyDescent="0.15">
      <c r="B35" s="46"/>
      <c r="C35" s="47"/>
      <c r="D35" s="51"/>
      <c r="E35" s="51"/>
      <c r="F35" s="52"/>
      <c r="G35" s="52"/>
      <c r="H35" s="51"/>
      <c r="I35" s="53"/>
      <c r="J35" s="53"/>
      <c r="K35" s="53"/>
      <c r="L35" s="54"/>
      <c r="M35" s="53"/>
      <c r="N35" s="53"/>
      <c r="O35" s="55"/>
      <c r="P35" s="50"/>
      <c r="Q35" s="50"/>
      <c r="R35" s="50"/>
      <c r="S35" s="50"/>
    </row>
    <row r="36" spans="2:19" ht="12" customHeight="1" x14ac:dyDescent="0.15">
      <c r="B36" s="46"/>
      <c r="C36" s="47"/>
      <c r="D36" s="51"/>
      <c r="E36" s="51"/>
      <c r="F36" s="52"/>
      <c r="G36" s="52"/>
      <c r="H36" s="51"/>
      <c r="I36" s="53"/>
      <c r="J36" s="53"/>
      <c r="K36" s="53"/>
      <c r="L36" s="54"/>
      <c r="M36" s="53"/>
      <c r="N36" s="53"/>
      <c r="O36" s="55"/>
      <c r="P36" s="50"/>
      <c r="Q36" s="50"/>
      <c r="R36" s="50"/>
      <c r="S36" s="50"/>
    </row>
    <row r="37" spans="2:19" ht="12" customHeight="1" x14ac:dyDescent="0.15">
      <c r="B37" s="46"/>
      <c r="C37" s="47"/>
      <c r="D37" s="51"/>
      <c r="E37" s="51"/>
      <c r="F37" s="52"/>
      <c r="G37" s="52"/>
      <c r="H37" s="51"/>
      <c r="I37" s="53"/>
      <c r="J37" s="53"/>
      <c r="K37" s="53"/>
      <c r="L37" s="54"/>
      <c r="M37" s="53"/>
      <c r="N37" s="53"/>
      <c r="O37" s="55"/>
      <c r="P37" s="50"/>
      <c r="Q37" s="50"/>
      <c r="R37" s="50"/>
      <c r="S37" s="50"/>
    </row>
    <row r="38" spans="2:19" ht="12" customHeight="1" x14ac:dyDescent="0.15">
      <c r="B38" s="46"/>
      <c r="C38" s="47"/>
      <c r="D38" s="51"/>
      <c r="E38" s="51"/>
      <c r="F38" s="52"/>
      <c r="G38" s="52"/>
      <c r="H38" s="51"/>
      <c r="I38" s="53"/>
      <c r="J38" s="53"/>
      <c r="K38" s="53"/>
      <c r="L38" s="54"/>
      <c r="M38" s="53"/>
      <c r="N38" s="53"/>
      <c r="O38" s="55"/>
      <c r="P38" s="50"/>
      <c r="Q38" s="50"/>
      <c r="R38" s="50"/>
      <c r="S38" s="50"/>
    </row>
    <row r="39" spans="2:19" ht="12" customHeight="1" x14ac:dyDescent="0.15">
      <c r="B39" s="46"/>
      <c r="C39" s="47"/>
      <c r="D39" s="51"/>
      <c r="E39" s="51"/>
      <c r="F39" s="52"/>
      <c r="G39" s="52"/>
      <c r="H39" s="51"/>
      <c r="I39" s="53"/>
      <c r="J39" s="53"/>
      <c r="K39" s="53"/>
      <c r="L39" s="54"/>
      <c r="M39" s="53"/>
      <c r="N39" s="53"/>
      <c r="O39" s="55"/>
      <c r="P39" s="50"/>
      <c r="Q39" s="50"/>
      <c r="R39" s="50"/>
      <c r="S39" s="50"/>
    </row>
    <row r="40" spans="2:19" ht="12" customHeight="1" x14ac:dyDescent="0.15">
      <c r="B40" s="46"/>
      <c r="C40" s="47"/>
      <c r="D40" s="51"/>
      <c r="E40" s="51"/>
      <c r="F40" s="52"/>
      <c r="G40" s="52"/>
      <c r="H40" s="51"/>
      <c r="I40" s="53"/>
      <c r="J40" s="53"/>
      <c r="K40" s="53"/>
      <c r="L40" s="54"/>
      <c r="M40" s="53"/>
      <c r="N40" s="53"/>
      <c r="O40" s="55"/>
      <c r="P40" s="50"/>
      <c r="Q40" s="50"/>
      <c r="R40" s="50"/>
      <c r="S40" s="50"/>
    </row>
    <row r="41" spans="2:19" ht="12" customHeight="1" x14ac:dyDescent="0.15">
      <c r="B41" s="46"/>
      <c r="C41" s="47"/>
      <c r="D41" s="51"/>
      <c r="E41" s="51"/>
      <c r="F41" s="52"/>
      <c r="G41" s="52"/>
      <c r="H41" s="51"/>
      <c r="I41" s="53"/>
      <c r="J41" s="53"/>
      <c r="K41" s="53"/>
      <c r="L41" s="54"/>
      <c r="M41" s="53"/>
      <c r="N41" s="53"/>
      <c r="O41" s="55"/>
      <c r="P41" s="50"/>
      <c r="Q41" s="50"/>
      <c r="R41" s="50"/>
      <c r="S41" s="50"/>
    </row>
    <row r="42" spans="2:19" ht="12" customHeight="1" x14ac:dyDescent="0.15">
      <c r="B42" s="46"/>
      <c r="C42" s="47"/>
      <c r="D42" s="51"/>
      <c r="E42" s="51"/>
      <c r="F42" s="52"/>
      <c r="G42" s="52"/>
      <c r="H42" s="51"/>
      <c r="I42" s="53"/>
      <c r="J42" s="53"/>
      <c r="K42" s="53"/>
      <c r="L42" s="54"/>
      <c r="M42" s="53"/>
      <c r="N42" s="53"/>
      <c r="O42" s="55"/>
      <c r="P42" s="50"/>
      <c r="Q42" s="50"/>
      <c r="R42" s="50"/>
      <c r="S42" s="50"/>
    </row>
    <row r="43" spans="2:19" x14ac:dyDescent="0.15">
      <c r="B43" s="36"/>
      <c r="C43" s="186"/>
      <c r="D43" s="58"/>
      <c r="E43" s="47"/>
      <c r="F43" s="47"/>
      <c r="G43" s="47"/>
      <c r="H43" s="47"/>
      <c r="I43" s="47"/>
      <c r="J43" s="47"/>
      <c r="K43" s="47"/>
      <c r="L43" s="49"/>
      <c r="M43" s="328" t="s">
        <v>80</v>
      </c>
      <c r="N43" s="328"/>
    </row>
    <row r="44" spans="2:19" x14ac:dyDescent="0.15">
      <c r="B44" s="36"/>
      <c r="C44" s="166"/>
      <c r="D44" s="59"/>
      <c r="E44" s="60"/>
      <c r="F44" s="60"/>
      <c r="G44" s="60"/>
      <c r="H44" s="60"/>
      <c r="I44" s="60"/>
      <c r="J44" s="60"/>
      <c r="K44" s="61"/>
      <c r="L44" s="49"/>
      <c r="M44" s="50"/>
      <c r="N44" s="50"/>
    </row>
    <row r="45" spans="2:19" ht="14.25" thickBot="1" x14ac:dyDescent="0.2">
      <c r="B45" s="62"/>
      <c r="C45" s="186"/>
      <c r="D45" s="63" t="s">
        <v>5</v>
      </c>
      <c r="E45" s="64"/>
      <c r="F45" s="65"/>
      <c r="G45" s="65"/>
      <c r="H45" s="64"/>
      <c r="I45" s="66" t="s">
        <v>81</v>
      </c>
      <c r="J45" s="67">
        <f ca="1">TODAY()</f>
        <v>42710</v>
      </c>
      <c r="K45" s="68"/>
      <c r="L45" s="49"/>
      <c r="M45" s="335" t="s">
        <v>82</v>
      </c>
      <c r="N45" s="335"/>
    </row>
    <row r="46" spans="2:19" ht="14.25" thickBot="1" x14ac:dyDescent="0.2">
      <c r="B46" s="62"/>
      <c r="C46" s="186"/>
      <c r="D46" s="69" t="s">
        <v>7</v>
      </c>
      <c r="E46" s="329"/>
      <c r="F46" s="330"/>
      <c r="G46" s="331"/>
      <c r="H46" s="70" t="s">
        <v>8</v>
      </c>
      <c r="I46" s="332"/>
      <c r="J46" s="331"/>
      <c r="K46" s="68"/>
      <c r="L46" s="49"/>
      <c r="M46" s="53" t="s">
        <v>6</v>
      </c>
      <c r="N46" s="55" t="s">
        <v>83</v>
      </c>
    </row>
    <row r="47" spans="2:19" ht="14.25" thickBot="1" x14ac:dyDescent="0.2">
      <c r="B47" s="62"/>
      <c r="C47" s="186"/>
      <c r="D47" s="70" t="s">
        <v>84</v>
      </c>
      <c r="E47" s="71"/>
      <c r="F47" s="72" t="s">
        <v>6</v>
      </c>
      <c r="G47" s="333" t="s">
        <v>85</v>
      </c>
      <c r="H47" s="336"/>
      <c r="I47" s="73" t="e">
        <f>VLOOKUP(MROUND(E47,0.5),M47:N77,2)</f>
        <v>#N/A</v>
      </c>
      <c r="J47" s="74" t="s">
        <v>86</v>
      </c>
      <c r="K47" s="68"/>
      <c r="L47" s="49"/>
      <c r="M47" s="75">
        <v>16</v>
      </c>
      <c r="N47" s="76">
        <v>1.0021</v>
      </c>
    </row>
    <row r="48" spans="2:19" x14ac:dyDescent="0.15">
      <c r="B48" s="62"/>
      <c r="C48" s="186"/>
      <c r="D48" s="77" t="s">
        <v>9</v>
      </c>
      <c r="E48" s="78" t="s">
        <v>51</v>
      </c>
      <c r="F48" s="79"/>
      <c r="G48" s="80" t="s">
        <v>11</v>
      </c>
      <c r="H48" s="81" t="s">
        <v>53</v>
      </c>
      <c r="I48" s="82"/>
      <c r="J48" s="83" t="s">
        <v>11</v>
      </c>
      <c r="K48" s="68"/>
      <c r="L48" s="49"/>
      <c r="M48" s="75">
        <v>16.5</v>
      </c>
      <c r="N48" s="76">
        <v>1.0022</v>
      </c>
    </row>
    <row r="49" spans="2:19" x14ac:dyDescent="0.15">
      <c r="B49" s="62"/>
      <c r="C49" s="186"/>
      <c r="D49" s="77" t="s">
        <v>13</v>
      </c>
      <c r="E49" s="84" t="s">
        <v>14</v>
      </c>
      <c r="F49" s="337" t="s">
        <v>87</v>
      </c>
      <c r="G49" s="338"/>
      <c r="H49" s="85" t="s">
        <v>14</v>
      </c>
      <c r="I49" s="337" t="s">
        <v>87</v>
      </c>
      <c r="J49" s="338"/>
      <c r="K49" s="68"/>
      <c r="L49" s="49"/>
      <c r="M49" s="75">
        <v>17</v>
      </c>
      <c r="N49" s="76">
        <v>1.0023</v>
      </c>
      <c r="P49" s="182" t="s">
        <v>88</v>
      </c>
      <c r="Q49" s="339" t="s">
        <v>89</v>
      </c>
      <c r="R49" s="339"/>
      <c r="S49" s="339"/>
    </row>
    <row r="50" spans="2:19" ht="14.25" thickBot="1" x14ac:dyDescent="0.2">
      <c r="B50" s="62"/>
      <c r="C50" s="186"/>
      <c r="D50" s="86">
        <v>1</v>
      </c>
      <c r="E50" s="87"/>
      <c r="F50" s="88" t="e">
        <f>E50*$I$47</f>
        <v>#N/A</v>
      </c>
      <c r="G50" s="89" t="s">
        <v>11</v>
      </c>
      <c r="H50" s="90"/>
      <c r="I50" s="88" t="e">
        <f>H50*$I$47</f>
        <v>#N/A</v>
      </c>
      <c r="J50" s="89" t="s">
        <v>11</v>
      </c>
      <c r="K50" s="68"/>
      <c r="L50" s="49"/>
      <c r="M50" s="75">
        <v>17.5</v>
      </c>
      <c r="N50" s="76">
        <v>1.0024</v>
      </c>
      <c r="O50" s="182" t="str">
        <f>H48</f>
        <v>検定最小容量</v>
      </c>
    </row>
    <row r="51" spans="2:19" x14ac:dyDescent="0.15">
      <c r="B51" s="62"/>
      <c r="C51" s="186"/>
      <c r="D51" s="86">
        <v>2</v>
      </c>
      <c r="E51" s="87"/>
      <c r="F51" s="88" t="e">
        <f>E51*$I$47</f>
        <v>#N/A</v>
      </c>
      <c r="G51" s="89" t="s">
        <v>11</v>
      </c>
      <c r="H51" s="90"/>
      <c r="I51" s="88" t="e">
        <f>H51*$I$47</f>
        <v>#N/A</v>
      </c>
      <c r="J51" s="89" t="s">
        <v>11</v>
      </c>
      <c r="K51" s="68"/>
      <c r="L51" s="49"/>
      <c r="M51" s="75">
        <v>18</v>
      </c>
      <c r="N51" s="76">
        <v>1.0024999999999999</v>
      </c>
      <c r="O51" s="182" t="s">
        <v>23</v>
      </c>
      <c r="P51" s="91" t="e">
        <f>IF(ABS(I56)&lt;=D60,"適","不適")</f>
        <v>#N/A</v>
      </c>
      <c r="Q51" s="92" t="e">
        <f>IF(P51=O51,1,0)</f>
        <v>#N/A</v>
      </c>
      <c r="R51" s="93">
        <v>2</v>
      </c>
      <c r="S51" s="94" t="s">
        <v>22</v>
      </c>
    </row>
    <row r="52" spans="2:19" x14ac:dyDescent="0.15">
      <c r="B52" s="62"/>
      <c r="C52" s="186"/>
      <c r="D52" s="86">
        <v>3</v>
      </c>
      <c r="E52" s="87"/>
      <c r="F52" s="88" t="e">
        <f>E52*$I$47</f>
        <v>#N/A</v>
      </c>
      <c r="G52" s="89" t="s">
        <v>11</v>
      </c>
      <c r="H52" s="90"/>
      <c r="I52" s="88" t="e">
        <f>H52*$I$47</f>
        <v>#N/A</v>
      </c>
      <c r="J52" s="89" t="s">
        <v>11</v>
      </c>
      <c r="K52" s="68"/>
      <c r="L52" s="49"/>
      <c r="M52" s="75">
        <v>18.5</v>
      </c>
      <c r="N52" s="76">
        <v>1.0025999999999999</v>
      </c>
      <c r="O52" s="182" t="s">
        <v>22</v>
      </c>
      <c r="P52" s="91" t="e">
        <f>IF(ABS(I56)&lt;=D60,"適","不適")</f>
        <v>#N/A</v>
      </c>
      <c r="Q52" s="92" t="e">
        <f>IF(P52=O52,2,0)</f>
        <v>#N/A</v>
      </c>
      <c r="R52" s="95">
        <v>4</v>
      </c>
      <c r="S52" s="96" t="s">
        <v>23</v>
      </c>
    </row>
    <row r="53" spans="2:19" ht="14.25" thickBot="1" x14ac:dyDescent="0.2">
      <c r="B53" s="62"/>
      <c r="C53" s="186"/>
      <c r="D53" s="86">
        <v>4</v>
      </c>
      <c r="E53" s="87"/>
      <c r="F53" s="88" t="e">
        <f>E53*$I$47</f>
        <v>#N/A</v>
      </c>
      <c r="G53" s="89" t="s">
        <v>11</v>
      </c>
      <c r="H53" s="90"/>
      <c r="I53" s="88" t="e">
        <f>H53*$I$47</f>
        <v>#N/A</v>
      </c>
      <c r="J53" s="89" t="s">
        <v>11</v>
      </c>
      <c r="K53" s="68"/>
      <c r="L53" s="49"/>
      <c r="M53" s="75">
        <v>19</v>
      </c>
      <c r="N53" s="76">
        <v>1.0026999999999999</v>
      </c>
      <c r="O53" s="182" t="s">
        <v>91</v>
      </c>
      <c r="P53" s="91" t="e">
        <f>IF(ABS(I56)&lt;=3.9,"適","適(警戒）")</f>
        <v>#N/A</v>
      </c>
      <c r="Q53" s="92" t="e">
        <f>IF(P53=O53,3,0)</f>
        <v>#N/A</v>
      </c>
      <c r="R53" s="97">
        <v>5</v>
      </c>
      <c r="S53" s="98" t="s">
        <v>91</v>
      </c>
    </row>
    <row r="54" spans="2:19" ht="14.25" thickBot="1" x14ac:dyDescent="0.2">
      <c r="B54" s="62"/>
      <c r="C54" s="186"/>
      <c r="D54" s="99">
        <v>5</v>
      </c>
      <c r="E54" s="100"/>
      <c r="F54" s="88" t="e">
        <f>E54*$I$47</f>
        <v>#N/A</v>
      </c>
      <c r="G54" s="89" t="s">
        <v>11</v>
      </c>
      <c r="H54" s="101"/>
      <c r="I54" s="88" t="e">
        <f>H54*$I$47</f>
        <v>#N/A</v>
      </c>
      <c r="J54" s="89" t="s">
        <v>11</v>
      </c>
      <c r="K54" s="68"/>
      <c r="L54" s="49"/>
      <c r="M54" s="75">
        <v>19.5</v>
      </c>
      <c r="N54" s="76">
        <v>1.0027999999999999</v>
      </c>
      <c r="O54" s="182" t="str">
        <f>E48</f>
        <v>検定最大容量</v>
      </c>
      <c r="Q54" s="102" t="e">
        <f>SUM(Q51:Q53)</f>
        <v>#N/A</v>
      </c>
    </row>
    <row r="55" spans="2:19" x14ac:dyDescent="0.15">
      <c r="B55" s="62"/>
      <c r="C55" s="186"/>
      <c r="D55" s="103" t="s">
        <v>15</v>
      </c>
      <c r="E55" s="103" t="s">
        <v>16</v>
      </c>
      <c r="F55" s="104" t="e">
        <f>AVERAGE(F50:F54)</f>
        <v>#N/A</v>
      </c>
      <c r="G55" s="105" t="s">
        <v>17</v>
      </c>
      <c r="H55" s="106" t="s">
        <v>16</v>
      </c>
      <c r="I55" s="104" t="e">
        <f>AVERAGE(I50:I54)</f>
        <v>#N/A</v>
      </c>
      <c r="J55" s="105" t="s">
        <v>17</v>
      </c>
      <c r="K55" s="68"/>
      <c r="L55" s="49"/>
      <c r="M55" s="75">
        <v>20</v>
      </c>
      <c r="N55" s="76">
        <v>1.0028999999999999</v>
      </c>
      <c r="O55" s="182" t="s">
        <v>23</v>
      </c>
      <c r="P55" s="107" t="e">
        <f>IF(ABS(F56)&lt;=D60,"適","不適")</f>
        <v>#N/A</v>
      </c>
      <c r="Q55" s="92" t="e">
        <f>IF(P55=O55,1,0)</f>
        <v>#N/A</v>
      </c>
      <c r="R55" s="93">
        <v>2</v>
      </c>
      <c r="S55" s="94" t="s">
        <v>22</v>
      </c>
    </row>
    <row r="56" spans="2:19" x14ac:dyDescent="0.15">
      <c r="B56" s="62"/>
      <c r="C56" s="186"/>
      <c r="D56" s="108" t="s">
        <v>18</v>
      </c>
      <c r="E56" s="108" t="s">
        <v>16</v>
      </c>
      <c r="F56" s="109" t="e">
        <f>ROUND((F55-F48)/F48*100,1)</f>
        <v>#N/A</v>
      </c>
      <c r="G56" s="110" t="e">
        <f>VLOOKUP(Q58,R55:S57,2,TRUE)</f>
        <v>#N/A</v>
      </c>
      <c r="H56" s="185" t="s">
        <v>16</v>
      </c>
      <c r="I56" s="109" t="e">
        <f>ROUND((I55-I48)/I48*100,1)</f>
        <v>#N/A</v>
      </c>
      <c r="J56" s="111" t="e">
        <f>VLOOKUP(Q54,R51:S53,2)</f>
        <v>#N/A</v>
      </c>
      <c r="K56" s="68"/>
      <c r="L56" s="49"/>
      <c r="M56" s="75">
        <v>20.5</v>
      </c>
      <c r="N56" s="76">
        <v>1.0029999999999999</v>
      </c>
      <c r="O56" s="182" t="s">
        <v>22</v>
      </c>
      <c r="P56" s="107" t="e">
        <f>IF(ABS(F56)&lt;=D60,"適","不適")</f>
        <v>#N/A</v>
      </c>
      <c r="Q56" s="92" t="e">
        <f>IF(P56=O56,2,0)</f>
        <v>#N/A</v>
      </c>
      <c r="R56" s="95">
        <v>4</v>
      </c>
      <c r="S56" s="96" t="s">
        <v>23</v>
      </c>
    </row>
    <row r="57" spans="2:19" ht="14.25" thickBot="1" x14ac:dyDescent="0.2">
      <c r="B57" s="62"/>
      <c r="C57" s="186"/>
      <c r="D57" s="112" t="s">
        <v>105</v>
      </c>
      <c r="E57" s="113" t="s">
        <v>16</v>
      </c>
      <c r="F57" s="114" t="e">
        <f>ROUND(STDEV(F50:F54)/F55*100,1)</f>
        <v>#N/A</v>
      </c>
      <c r="G57" s="115" t="e">
        <f>IF(ABS(F57)&lt;=D61,"適","不適")</f>
        <v>#N/A</v>
      </c>
      <c r="H57" s="116" t="s">
        <v>16</v>
      </c>
      <c r="I57" s="114" t="e">
        <f>ROUND(STDEV(I50:I54)/I55*100,1)</f>
        <v>#N/A</v>
      </c>
      <c r="J57" s="117" t="e">
        <f>IF(ABS(I57)&lt;=H61,"適","不適")</f>
        <v>#N/A</v>
      </c>
      <c r="K57" s="68"/>
      <c r="L57" s="49"/>
      <c r="M57" s="75">
        <v>21</v>
      </c>
      <c r="N57" s="76">
        <v>1.0031000000000001</v>
      </c>
      <c r="O57" s="182" t="s">
        <v>91</v>
      </c>
      <c r="P57" s="107" t="e">
        <f>IF(ABS(F56)&lt;=3.9,"適","適(警戒）")</f>
        <v>#N/A</v>
      </c>
      <c r="Q57" s="92" t="e">
        <f>IF(P57=O57,3,0)</f>
        <v>#N/A</v>
      </c>
      <c r="R57" s="97">
        <v>5</v>
      </c>
      <c r="S57" s="98" t="s">
        <v>92</v>
      </c>
    </row>
    <row r="58" spans="2:19" x14ac:dyDescent="0.15">
      <c r="B58" s="62"/>
      <c r="C58" s="186"/>
      <c r="D58" s="118"/>
      <c r="E58" s="119" t="s">
        <v>20</v>
      </c>
      <c r="F58" s="64"/>
      <c r="G58" s="64"/>
      <c r="H58" s="64"/>
      <c r="I58" s="340"/>
      <c r="J58" s="340"/>
      <c r="K58" s="68"/>
      <c r="L58" s="49"/>
      <c r="M58" s="75">
        <v>21.5</v>
      </c>
      <c r="N58" s="76">
        <v>1.0032000000000001</v>
      </c>
      <c r="Q58" s="120" t="e">
        <f>SUM(Q55:Q57)</f>
        <v>#N/A</v>
      </c>
    </row>
    <row r="59" spans="2:19" x14ac:dyDescent="0.15">
      <c r="B59" s="62"/>
      <c r="C59" s="186"/>
      <c r="D59" s="121"/>
      <c r="E59" s="121"/>
      <c r="F59" s="121"/>
      <c r="G59" s="121"/>
      <c r="H59" s="121"/>
      <c r="I59" s="121"/>
      <c r="J59" s="122"/>
      <c r="K59" s="123"/>
      <c r="L59" s="49"/>
      <c r="M59" s="75"/>
      <c r="N59" s="76"/>
    </row>
    <row r="60" spans="2:19" ht="14.25" thickBot="1" x14ac:dyDescent="0.2">
      <c r="B60" s="124"/>
      <c r="C60" s="125"/>
      <c r="D60" s="126">
        <v>5</v>
      </c>
      <c r="E60" s="126"/>
      <c r="F60" s="127"/>
      <c r="G60" s="127"/>
      <c r="H60" s="126">
        <v>5</v>
      </c>
      <c r="I60" s="128"/>
      <c r="J60" s="128"/>
      <c r="K60" s="128"/>
      <c r="L60" s="129"/>
      <c r="M60" s="75">
        <v>22</v>
      </c>
      <c r="N60" s="76">
        <v>1.0033000000000001</v>
      </c>
      <c r="R60" s="92"/>
      <c r="S60" s="130"/>
    </row>
    <row r="61" spans="2:19" hidden="1" outlineLevel="1" x14ac:dyDescent="0.15">
      <c r="D61" s="51">
        <v>2</v>
      </c>
      <c r="E61" s="53"/>
      <c r="F61" s="50"/>
      <c r="G61" s="50"/>
      <c r="H61" s="51">
        <v>2</v>
      </c>
      <c r="I61" s="53"/>
      <c r="J61" s="53"/>
      <c r="K61" s="53"/>
      <c r="L61" s="53"/>
      <c r="M61" s="75">
        <v>22.5</v>
      </c>
      <c r="N61" s="131">
        <v>1.0034000000000001</v>
      </c>
      <c r="P61" s="182" t="s">
        <v>92</v>
      </c>
    </row>
    <row r="62" spans="2:19" hidden="1" outlineLevel="1" x14ac:dyDescent="0.15">
      <c r="D62" s="118" t="s">
        <v>111</v>
      </c>
      <c r="E62" s="53"/>
      <c r="F62" s="50"/>
      <c r="G62" s="50"/>
      <c r="H62" s="53"/>
      <c r="I62" s="53"/>
      <c r="J62" s="53"/>
      <c r="K62" s="53"/>
      <c r="L62" s="53"/>
      <c r="M62" s="75">
        <v>23</v>
      </c>
      <c r="N62" s="131">
        <v>1.0035000000000001</v>
      </c>
    </row>
    <row r="63" spans="2:19" hidden="1" outlineLevel="1" x14ac:dyDescent="0.15">
      <c r="D63" s="60"/>
      <c r="E63" s="132"/>
      <c r="F63" s="60"/>
      <c r="G63" s="60"/>
      <c r="H63" s="132"/>
      <c r="I63" s="132" t="s">
        <v>110</v>
      </c>
      <c r="J63" s="132"/>
      <c r="K63" s="133"/>
      <c r="L63" s="53"/>
      <c r="M63" s="75"/>
      <c r="N63" s="131"/>
    </row>
    <row r="64" spans="2:19" ht="14.25" hidden="1" outlineLevel="1" thickBot="1" x14ac:dyDescent="0.2">
      <c r="D64" s="63" t="s">
        <v>21</v>
      </c>
      <c r="E64" s="64"/>
      <c r="F64" s="65"/>
      <c r="G64" s="65"/>
      <c r="H64" s="64"/>
      <c r="I64" s="66" t="s">
        <v>93</v>
      </c>
      <c r="J64" s="67">
        <f ca="1">TODAY()</f>
        <v>42710</v>
      </c>
      <c r="K64" s="68"/>
      <c r="L64" s="47"/>
      <c r="M64" s="75">
        <v>23.5</v>
      </c>
      <c r="N64" s="131">
        <v>1.0036</v>
      </c>
    </row>
    <row r="65" spans="4:14" ht="14.25" hidden="1" outlineLevel="1" thickBot="1" x14ac:dyDescent="0.2">
      <c r="D65" s="69" t="s">
        <v>7</v>
      </c>
      <c r="E65" s="329"/>
      <c r="F65" s="330"/>
      <c r="G65" s="331"/>
      <c r="H65" s="70" t="s">
        <v>8</v>
      </c>
      <c r="I65" s="332"/>
      <c r="J65" s="331"/>
      <c r="K65" s="68"/>
      <c r="L65" s="47"/>
      <c r="M65" s="75">
        <v>24</v>
      </c>
      <c r="N65" s="131">
        <v>1.0038</v>
      </c>
    </row>
    <row r="66" spans="4:14" ht="14.25" hidden="1" outlineLevel="1" thickBot="1" x14ac:dyDescent="0.2">
      <c r="D66" s="70" t="s">
        <v>94</v>
      </c>
      <c r="E66" s="71">
        <v>25</v>
      </c>
      <c r="F66" s="72" t="s">
        <v>6</v>
      </c>
      <c r="G66" s="333" t="s">
        <v>95</v>
      </c>
      <c r="H66" s="334"/>
      <c r="I66" s="73">
        <f>VLOOKUP(MROUND(E66,0.5),M47:N77,2)</f>
        <v>1.004</v>
      </c>
      <c r="J66" s="74" t="s">
        <v>83</v>
      </c>
      <c r="K66" s="68"/>
      <c r="L66" s="47"/>
      <c r="M66" s="75">
        <v>24.5</v>
      </c>
      <c r="N66" s="131">
        <v>1.0039</v>
      </c>
    </row>
    <row r="67" spans="4:14" hidden="1" outlineLevel="1" x14ac:dyDescent="0.15">
      <c r="D67" s="77" t="s">
        <v>9</v>
      </c>
      <c r="E67" s="134" t="s">
        <v>10</v>
      </c>
      <c r="F67" s="82">
        <v>100</v>
      </c>
      <c r="G67" s="65" t="s">
        <v>11</v>
      </c>
      <c r="H67" s="134" t="s">
        <v>10</v>
      </c>
      <c r="I67" s="82">
        <v>200</v>
      </c>
      <c r="J67" s="83" t="s">
        <v>96</v>
      </c>
      <c r="K67" s="68"/>
      <c r="L67" s="47"/>
      <c r="M67" s="75">
        <v>25</v>
      </c>
      <c r="N67" s="131">
        <v>1.004</v>
      </c>
    </row>
    <row r="68" spans="4:14" hidden="1" outlineLevel="1" x14ac:dyDescent="0.15">
      <c r="D68" s="77" t="s">
        <v>13</v>
      </c>
      <c r="E68" s="135" t="s">
        <v>14</v>
      </c>
      <c r="F68" s="337" t="s">
        <v>97</v>
      </c>
      <c r="G68" s="341"/>
      <c r="H68" s="135" t="s">
        <v>14</v>
      </c>
      <c r="I68" s="337" t="s">
        <v>97</v>
      </c>
      <c r="J68" s="338"/>
      <c r="K68" s="68"/>
      <c r="L68" s="47"/>
      <c r="M68" s="75">
        <v>25.5</v>
      </c>
      <c r="N68" s="131">
        <v>1.0041</v>
      </c>
    </row>
    <row r="69" spans="4:14" hidden="1" outlineLevel="1" x14ac:dyDescent="0.15">
      <c r="D69" s="136">
        <v>1</v>
      </c>
      <c r="E69" s="137">
        <v>100</v>
      </c>
      <c r="F69" s="138" t="s">
        <v>65</v>
      </c>
      <c r="G69" s="85" t="s">
        <v>11</v>
      </c>
      <c r="H69" s="139">
        <v>200</v>
      </c>
      <c r="I69" s="138">
        <f>H69*$I$66</f>
        <v>200.8</v>
      </c>
      <c r="J69" s="89" t="s">
        <v>11</v>
      </c>
      <c r="K69" s="68"/>
      <c r="L69" s="47"/>
      <c r="M69" s="75">
        <v>26</v>
      </c>
      <c r="N69" s="131">
        <v>1.0043</v>
      </c>
    </row>
    <row r="70" spans="4:14" hidden="1" outlineLevel="1" x14ac:dyDescent="0.15">
      <c r="D70" s="136">
        <v>2</v>
      </c>
      <c r="E70" s="137">
        <v>100</v>
      </c>
      <c r="F70" s="138" t="s">
        <v>60</v>
      </c>
      <c r="G70" s="85" t="s">
        <v>11</v>
      </c>
      <c r="H70" s="139">
        <v>200</v>
      </c>
      <c r="I70" s="138">
        <f>H70*$I$66</f>
        <v>200.8</v>
      </c>
      <c r="J70" s="89" t="s">
        <v>11</v>
      </c>
      <c r="K70" s="68"/>
      <c r="L70" s="47"/>
      <c r="M70" s="75">
        <v>26.5</v>
      </c>
      <c r="N70" s="131">
        <v>1.0044</v>
      </c>
    </row>
    <row r="71" spans="4:14" hidden="1" outlineLevel="1" x14ac:dyDescent="0.15">
      <c r="D71" s="136">
        <v>3</v>
      </c>
      <c r="E71" s="137">
        <v>100</v>
      </c>
      <c r="F71" s="138" t="s">
        <v>61</v>
      </c>
      <c r="G71" s="85" t="s">
        <v>11</v>
      </c>
      <c r="H71" s="139">
        <v>200</v>
      </c>
      <c r="I71" s="138">
        <f>H71*$I$66</f>
        <v>200.8</v>
      </c>
      <c r="J71" s="89" t="s">
        <v>11</v>
      </c>
      <c r="K71" s="68"/>
      <c r="L71" s="47"/>
      <c r="M71" s="75">
        <v>27</v>
      </c>
      <c r="N71" s="131">
        <v>1.0044999999999999</v>
      </c>
    </row>
    <row r="72" spans="4:14" hidden="1" outlineLevel="1" x14ac:dyDescent="0.15">
      <c r="D72" s="136">
        <v>4</v>
      </c>
      <c r="E72" s="137">
        <v>100</v>
      </c>
      <c r="F72" s="138" t="s">
        <v>63</v>
      </c>
      <c r="G72" s="85" t="s">
        <v>11</v>
      </c>
      <c r="H72" s="139">
        <v>200</v>
      </c>
      <c r="I72" s="138">
        <f>H72*$I$66</f>
        <v>200.8</v>
      </c>
      <c r="J72" s="89" t="s">
        <v>11</v>
      </c>
      <c r="K72" s="68"/>
      <c r="L72" s="47"/>
      <c r="M72" s="75">
        <v>27.5</v>
      </c>
      <c r="N72" s="131">
        <v>1.0046999999999999</v>
      </c>
    </row>
    <row r="73" spans="4:14" ht="14.25" hidden="1" outlineLevel="1" thickBot="1" x14ac:dyDescent="0.2">
      <c r="D73" s="84">
        <v>5</v>
      </c>
      <c r="E73" s="140">
        <v>100</v>
      </c>
      <c r="F73" s="138" t="s">
        <v>62</v>
      </c>
      <c r="G73" s="85" t="s">
        <v>11</v>
      </c>
      <c r="H73" s="139">
        <v>200</v>
      </c>
      <c r="I73" s="138">
        <f>H73*$I$66</f>
        <v>200.8</v>
      </c>
      <c r="J73" s="89" t="s">
        <v>11</v>
      </c>
      <c r="K73" s="68"/>
      <c r="L73" s="47"/>
      <c r="M73" s="75">
        <v>28</v>
      </c>
      <c r="N73" s="131">
        <v>1.0047999999999999</v>
      </c>
    </row>
    <row r="74" spans="4:14" ht="14.25" hidden="1" outlineLevel="1" x14ac:dyDescent="0.15">
      <c r="D74" s="141" t="s">
        <v>15</v>
      </c>
      <c r="E74" s="142" t="s">
        <v>16</v>
      </c>
      <c r="F74" s="143" t="s">
        <v>59</v>
      </c>
      <c r="G74" s="142" t="s">
        <v>17</v>
      </c>
      <c r="H74" s="144" t="s">
        <v>16</v>
      </c>
      <c r="I74" s="145">
        <f>AVERAGE(I69:I73)</f>
        <v>200.8</v>
      </c>
      <c r="J74" s="105" t="s">
        <v>17</v>
      </c>
      <c r="K74" s="68"/>
      <c r="L74" s="47"/>
      <c r="M74" s="75">
        <v>28.5</v>
      </c>
      <c r="N74" s="131">
        <v>1.0049999999999999</v>
      </c>
    </row>
    <row r="75" spans="4:14" hidden="1" outlineLevel="1" x14ac:dyDescent="0.15">
      <c r="D75" s="146" t="s">
        <v>18</v>
      </c>
      <c r="E75" s="147" t="s">
        <v>16</v>
      </c>
      <c r="F75" s="109" t="e">
        <f>ROUND((F74-F67)/F67*100,1)</f>
        <v>#VALUE!</v>
      </c>
      <c r="G75" s="148" t="e">
        <f>IF(ABS(F75)&lt;=D79,"適","不適")</f>
        <v>#VALUE!</v>
      </c>
      <c r="H75" s="149" t="s">
        <v>16</v>
      </c>
      <c r="I75" s="109">
        <f>ROUND((I74-I67)/I67*100,1)</f>
        <v>0.4</v>
      </c>
      <c r="J75" s="111" t="str">
        <f>IF(ABS(I75)&lt;=H79,"適","不適")</f>
        <v>適</v>
      </c>
      <c r="K75" s="68"/>
      <c r="L75" s="47"/>
      <c r="M75" s="75">
        <v>29</v>
      </c>
      <c r="N75" s="131">
        <v>1.0051000000000001</v>
      </c>
    </row>
    <row r="76" spans="4:14" ht="14.25" hidden="1" outlineLevel="1" thickBot="1" x14ac:dyDescent="0.2">
      <c r="D76" s="150" t="s">
        <v>19</v>
      </c>
      <c r="E76" s="151" t="s">
        <v>16</v>
      </c>
      <c r="F76" s="114" t="e">
        <f>ROUND(STDEV(F69:F73)/F74*100,1)</f>
        <v>#DIV/0!</v>
      </c>
      <c r="G76" s="152" t="e">
        <f>IF(ABS(F76)&lt;=D80,"適","不適")</f>
        <v>#DIV/0!</v>
      </c>
      <c r="H76" s="153" t="s">
        <v>16</v>
      </c>
      <c r="I76" s="114">
        <f>ROUND(STDEV(I69:I73)/I74*100,1)</f>
        <v>0</v>
      </c>
      <c r="J76" s="117" t="str">
        <f>IF(ABS(I76)&lt;=H80,"適","不適")</f>
        <v>適</v>
      </c>
      <c r="K76" s="68"/>
      <c r="L76" s="47"/>
      <c r="M76" s="75">
        <v>29.5</v>
      </c>
      <c r="N76" s="131">
        <v>1.0052000000000001</v>
      </c>
    </row>
    <row r="77" spans="4:14" hidden="1" outlineLevel="1" x14ac:dyDescent="0.15">
      <c r="D77" s="154"/>
      <c r="E77" s="119" t="s">
        <v>20</v>
      </c>
      <c r="F77" s="64"/>
      <c r="G77" s="64"/>
      <c r="H77" s="64"/>
      <c r="I77" s="340" t="s">
        <v>44</v>
      </c>
      <c r="J77" s="340"/>
      <c r="K77" s="68"/>
      <c r="L77" s="47"/>
      <c r="M77" s="75">
        <v>30</v>
      </c>
      <c r="N77" s="131">
        <v>1.0054000000000001</v>
      </c>
    </row>
    <row r="78" spans="4:14" hidden="1" outlineLevel="1" x14ac:dyDescent="0.15">
      <c r="D78" s="121"/>
      <c r="E78" s="121"/>
      <c r="F78" s="121"/>
      <c r="G78" s="121"/>
      <c r="H78" s="121"/>
      <c r="I78" s="121"/>
      <c r="J78" s="122"/>
      <c r="K78" s="123"/>
      <c r="L78" s="47"/>
      <c r="M78" s="53"/>
      <c r="N78" s="53"/>
    </row>
    <row r="79" spans="4:14" hidden="1" outlineLevel="1" x14ac:dyDescent="0.15">
      <c r="D79" s="51">
        <f>IF(F67&lt;=20,5,2)</f>
        <v>2</v>
      </c>
      <c r="E79" s="51"/>
      <c r="F79" s="155"/>
      <c r="G79" s="155"/>
      <c r="H79" s="51">
        <f>IF(I67&lt;=20,5,2)</f>
        <v>2</v>
      </c>
      <c r="I79" s="53"/>
      <c r="J79" s="53"/>
      <c r="K79" s="53"/>
      <c r="L79" s="53"/>
      <c r="M79" s="53"/>
      <c r="N79" s="53"/>
    </row>
    <row r="80" spans="4:14" hidden="1" outlineLevel="1" x14ac:dyDescent="0.15">
      <c r="D80" s="51">
        <f>IF(F67&lt;=20,2,1)</f>
        <v>1</v>
      </c>
      <c r="E80" s="50"/>
      <c r="F80" s="53"/>
      <c r="G80" s="53"/>
      <c r="H80" s="51">
        <f>IF(I67&lt;=20,2,1)</f>
        <v>1</v>
      </c>
      <c r="I80" s="53"/>
      <c r="J80" s="53"/>
      <c r="K80" s="53"/>
      <c r="L80" s="53"/>
      <c r="M80" s="50"/>
      <c r="N80" s="50"/>
    </row>
    <row r="81" spans="4:14" hidden="1" outlineLevel="1" x14ac:dyDescent="0.15">
      <c r="D81" s="53"/>
      <c r="E81" s="53"/>
      <c r="F81" s="53"/>
      <c r="G81" s="53"/>
      <c r="H81" s="53"/>
      <c r="I81" s="53"/>
      <c r="J81" s="53"/>
      <c r="K81" s="53"/>
      <c r="L81" s="53"/>
      <c r="M81" s="50"/>
      <c r="N81" s="50"/>
    </row>
    <row r="82" spans="4:14" hidden="1" outlineLevel="1" x14ac:dyDescent="0.15">
      <c r="D82" s="53"/>
      <c r="E82" s="53"/>
      <c r="F82" s="53"/>
      <c r="G82" s="53"/>
      <c r="H82" s="53"/>
      <c r="I82" s="53"/>
      <c r="J82" s="53"/>
      <c r="K82" s="53"/>
      <c r="L82" s="53"/>
      <c r="M82" s="50"/>
      <c r="N82" s="50"/>
    </row>
    <row r="83" spans="4:14" collapsed="1" x14ac:dyDescent="0.15"/>
  </sheetData>
  <dataConsolidate/>
  <mergeCells count="15">
    <mergeCell ref="Q49:S49"/>
    <mergeCell ref="I77:J77"/>
    <mergeCell ref="I58:J58"/>
    <mergeCell ref="F68:G68"/>
    <mergeCell ref="I68:J68"/>
    <mergeCell ref="M43:N43"/>
    <mergeCell ref="E65:G65"/>
    <mergeCell ref="I65:J65"/>
    <mergeCell ref="G66:H66"/>
    <mergeCell ref="M45:N45"/>
    <mergeCell ref="E46:G46"/>
    <mergeCell ref="I46:J46"/>
    <mergeCell ref="G47:H47"/>
    <mergeCell ref="F49:G49"/>
    <mergeCell ref="I49:J49"/>
  </mergeCells>
  <phoneticPr fontId="1"/>
  <printOptions horizontalCentered="1"/>
  <pageMargins left="0.43307086614173229" right="0.39370078740157483" top="0.78740157480314965" bottom="0.62992125984251968" header="0.51181102362204722" footer="0.35433070866141736"/>
  <pageSetup paperSize="9" scale="81" orientation="portrait" r:id="rId1"/>
  <headerFooter alignWithMargins="0">
    <oddFooter>&amp;C&amp;P / &amp;N ページ&amp;RRev.4.0-A</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T86"/>
  <sheetViews>
    <sheetView view="pageBreakPreview" zoomScale="80" zoomScaleNormal="75" zoomScaleSheetLayoutView="80" workbookViewId="0">
      <selection activeCell="D46" sqref="D46"/>
    </sheetView>
  </sheetViews>
  <sheetFormatPr defaultRowHeight="13.5" outlineLevelRow="1" outlineLevelCol="1" x14ac:dyDescent="0.15"/>
  <cols>
    <col min="1" max="1" width="1.75" style="182" customWidth="1"/>
    <col min="2" max="2" width="7" style="33" customWidth="1"/>
    <col min="3" max="3" width="2.125" style="182" customWidth="1"/>
    <col min="4" max="4" width="12.625" style="182" customWidth="1"/>
    <col min="5" max="5" width="9.625" style="182" customWidth="1"/>
    <col min="6" max="6" width="12.625" style="182" customWidth="1"/>
    <col min="7" max="7" width="8.125" style="182" customWidth="1"/>
    <col min="8" max="8" width="9.625" style="182" customWidth="1"/>
    <col min="9" max="9" width="12.625" style="182" customWidth="1"/>
    <col min="10" max="10" width="8.125" style="182" customWidth="1"/>
    <col min="11" max="11" width="2" style="182" customWidth="1"/>
    <col min="12" max="12" width="6.5" style="182" customWidth="1"/>
    <col min="13" max="13" width="6.625" style="182" hidden="1" customWidth="1" outlineLevel="1"/>
    <col min="14" max="14" width="14.625" style="182" hidden="1" customWidth="1" outlineLevel="1"/>
    <col min="15" max="19" width="9" style="182" hidden="1" customWidth="1" outlineLevel="1"/>
    <col min="20" max="20" width="9" style="182" collapsed="1"/>
    <col min="21" max="16384" width="9" style="182"/>
  </cols>
  <sheetData>
    <row r="1" spans="2:19" ht="12.75" customHeight="1" thickBot="1" x14ac:dyDescent="0.2"/>
    <row r="2" spans="2:19" x14ac:dyDescent="0.15">
      <c r="B2" s="34"/>
      <c r="C2" s="181"/>
      <c r="D2" s="181"/>
      <c r="E2" s="181"/>
      <c r="F2" s="181"/>
      <c r="G2" s="181"/>
      <c r="H2" s="181"/>
      <c r="I2" s="181"/>
      <c r="J2" s="181"/>
      <c r="K2" s="181"/>
      <c r="L2" s="35"/>
      <c r="M2" s="186"/>
    </row>
    <row r="3" spans="2:19" ht="14.25" x14ac:dyDescent="0.15">
      <c r="B3" s="36"/>
      <c r="C3" s="186"/>
      <c r="D3" s="186"/>
      <c r="E3" s="186"/>
      <c r="F3" s="186"/>
      <c r="G3" s="37" t="s">
        <v>106</v>
      </c>
      <c r="I3" s="37"/>
      <c r="J3" s="186"/>
      <c r="K3" s="186"/>
      <c r="L3" s="38"/>
      <c r="M3" s="186"/>
    </row>
    <row r="4" spans="2:19" s="12" customFormat="1" ht="24.75" customHeight="1" x14ac:dyDescent="0.2">
      <c r="B4" s="39"/>
      <c r="C4" s="40"/>
      <c r="D4" s="41"/>
      <c r="E4" s="42" t="s">
        <v>74</v>
      </c>
      <c r="F4" s="40"/>
      <c r="G4" s="40"/>
      <c r="H4" s="40"/>
      <c r="I4" s="43" t="s">
        <v>4</v>
      </c>
      <c r="J4" s="40"/>
      <c r="K4" s="40"/>
      <c r="L4" s="44"/>
      <c r="M4" s="40"/>
      <c r="N4" s="45"/>
      <c r="O4" s="45"/>
      <c r="P4" s="45"/>
      <c r="Q4" s="45"/>
      <c r="R4" s="45"/>
      <c r="S4" s="45"/>
    </row>
    <row r="5" spans="2:19" ht="12.75" customHeight="1" x14ac:dyDescent="0.2">
      <c r="B5" s="46"/>
      <c r="C5" s="47"/>
      <c r="D5" s="48"/>
      <c r="E5" s="47"/>
      <c r="F5" s="47"/>
      <c r="G5" s="47"/>
      <c r="H5" s="47"/>
      <c r="I5" s="47"/>
      <c r="J5" s="47"/>
      <c r="K5" s="47"/>
      <c r="L5" s="49"/>
      <c r="M5" s="47"/>
      <c r="N5" s="50"/>
      <c r="O5" s="50"/>
      <c r="P5" s="50"/>
      <c r="Q5" s="50"/>
      <c r="R5" s="50"/>
      <c r="S5" s="50"/>
    </row>
    <row r="6" spans="2:19" ht="12.75" customHeight="1" x14ac:dyDescent="0.2">
      <c r="B6" s="46"/>
      <c r="C6" s="47"/>
      <c r="D6" s="48"/>
      <c r="E6" s="47"/>
      <c r="F6" s="47"/>
      <c r="G6" s="47"/>
      <c r="H6" s="47"/>
      <c r="I6" s="47"/>
      <c r="J6" s="47"/>
      <c r="K6" s="47"/>
      <c r="L6" s="49"/>
      <c r="M6" s="47"/>
      <c r="N6" s="50"/>
      <c r="O6" s="50"/>
      <c r="P6" s="50"/>
      <c r="Q6" s="50"/>
      <c r="R6" s="50"/>
      <c r="S6" s="50"/>
    </row>
    <row r="7" spans="2:19" ht="12.75" customHeight="1" x14ac:dyDescent="0.2">
      <c r="B7" s="46"/>
      <c r="C7" s="47"/>
      <c r="D7" s="48"/>
      <c r="E7" s="47"/>
      <c r="F7" s="47"/>
      <c r="G7" s="47"/>
      <c r="H7" s="47"/>
      <c r="I7" s="47"/>
      <c r="J7" s="47"/>
      <c r="K7" s="47"/>
      <c r="L7" s="49"/>
      <c r="M7" s="47"/>
      <c r="N7" s="50"/>
      <c r="O7" s="50"/>
      <c r="P7" s="50"/>
      <c r="Q7" s="50"/>
      <c r="R7" s="50"/>
      <c r="S7" s="50"/>
    </row>
    <row r="8" spans="2:19" ht="12.75" customHeight="1" x14ac:dyDescent="0.2">
      <c r="B8" s="46"/>
      <c r="C8" s="47"/>
      <c r="D8" s="48"/>
      <c r="E8" s="47"/>
      <c r="F8" s="47"/>
      <c r="G8" s="47"/>
      <c r="H8" s="47"/>
      <c r="I8" s="47"/>
      <c r="J8" s="47"/>
      <c r="K8" s="47"/>
      <c r="L8" s="49"/>
      <c r="M8" s="47"/>
      <c r="N8" s="50"/>
      <c r="O8" s="50"/>
      <c r="P8" s="50"/>
      <c r="Q8" s="50"/>
      <c r="R8" s="50"/>
      <c r="S8" s="50"/>
    </row>
    <row r="9" spans="2:19" ht="12.75" customHeight="1" x14ac:dyDescent="0.2">
      <c r="B9" s="46"/>
      <c r="C9" s="47"/>
      <c r="D9" s="48"/>
      <c r="E9" s="47"/>
      <c r="F9" s="47"/>
      <c r="G9" s="47"/>
      <c r="H9" s="47"/>
      <c r="I9" s="47"/>
      <c r="J9" s="47"/>
      <c r="K9" s="47"/>
      <c r="L9" s="49"/>
      <c r="M9" s="47"/>
      <c r="N9" s="50"/>
      <c r="O9" s="50"/>
      <c r="P9" s="50"/>
      <c r="Q9" s="50"/>
      <c r="R9" s="50"/>
      <c r="S9" s="50"/>
    </row>
    <row r="10" spans="2:19" ht="12.75" customHeight="1" x14ac:dyDescent="0.2">
      <c r="B10" s="46"/>
      <c r="C10" s="47"/>
      <c r="D10" s="48"/>
      <c r="E10" s="47"/>
      <c r="F10" s="47"/>
      <c r="G10" s="47"/>
      <c r="H10" s="47"/>
      <c r="I10" s="47"/>
      <c r="J10" s="47"/>
      <c r="K10" s="47"/>
      <c r="L10" s="49"/>
      <c r="M10" s="47"/>
      <c r="N10" s="50"/>
      <c r="O10" s="50"/>
      <c r="P10" s="50"/>
      <c r="Q10" s="50"/>
      <c r="R10" s="50"/>
      <c r="S10" s="50"/>
    </row>
    <row r="11" spans="2:19" ht="12.75" customHeight="1" x14ac:dyDescent="0.2">
      <c r="B11" s="46"/>
      <c r="C11" s="47"/>
      <c r="D11" s="48"/>
      <c r="E11" s="47"/>
      <c r="F11" s="47"/>
      <c r="G11" s="47"/>
      <c r="H11" s="47"/>
      <c r="I11" s="47"/>
      <c r="J11" s="47"/>
      <c r="K11" s="47"/>
      <c r="L11" s="49"/>
      <c r="M11" s="47"/>
      <c r="N11" s="50"/>
      <c r="O11" s="50"/>
      <c r="P11" s="50"/>
      <c r="Q11" s="50"/>
      <c r="R11" s="50"/>
      <c r="S11" s="50"/>
    </row>
    <row r="12" spans="2:19" ht="12.75" customHeight="1" x14ac:dyDescent="0.2">
      <c r="B12" s="46"/>
      <c r="C12" s="47"/>
      <c r="D12" s="48"/>
      <c r="E12" s="47"/>
      <c r="F12" s="47"/>
      <c r="G12" s="47"/>
      <c r="H12" s="47"/>
      <c r="I12" s="47"/>
      <c r="J12" s="47"/>
      <c r="K12" s="47"/>
      <c r="L12" s="49"/>
      <c r="M12" s="47"/>
      <c r="N12" s="50"/>
      <c r="O12" s="50"/>
      <c r="P12" s="50"/>
      <c r="Q12" s="50"/>
      <c r="R12" s="50"/>
      <c r="S12" s="50"/>
    </row>
    <row r="13" spans="2:19" ht="12.75" customHeight="1" x14ac:dyDescent="0.2">
      <c r="B13" s="46"/>
      <c r="C13" s="47"/>
      <c r="D13" s="48"/>
      <c r="E13" s="47"/>
      <c r="F13" s="47"/>
      <c r="G13" s="47"/>
      <c r="H13" s="47"/>
      <c r="I13" s="47"/>
      <c r="J13" s="47"/>
      <c r="K13" s="47"/>
      <c r="L13" s="49"/>
      <c r="M13" s="47"/>
      <c r="N13" s="50"/>
      <c r="O13" s="50"/>
      <c r="P13" s="50"/>
      <c r="Q13" s="50"/>
      <c r="R13" s="50"/>
      <c r="S13" s="50"/>
    </row>
    <row r="14" spans="2:19" ht="12.75" customHeight="1" x14ac:dyDescent="0.2">
      <c r="B14" s="46"/>
      <c r="C14" s="47"/>
      <c r="D14" s="48"/>
      <c r="E14" s="47"/>
      <c r="F14" s="47"/>
      <c r="G14" s="47"/>
      <c r="H14" s="47"/>
      <c r="I14" s="47"/>
      <c r="J14" s="47"/>
      <c r="K14" s="47"/>
      <c r="L14" s="49"/>
      <c r="M14" s="47"/>
      <c r="N14" s="50"/>
      <c r="O14" s="50"/>
      <c r="P14" s="50"/>
      <c r="Q14" s="50"/>
      <c r="R14" s="50"/>
      <c r="S14" s="50"/>
    </row>
    <row r="15" spans="2:19" ht="12.75" customHeight="1" x14ac:dyDescent="0.2">
      <c r="B15" s="46"/>
      <c r="C15" s="47"/>
      <c r="D15" s="48"/>
      <c r="E15" s="47"/>
      <c r="F15" s="47"/>
      <c r="G15" s="47"/>
      <c r="H15" s="47"/>
      <c r="I15" s="47"/>
      <c r="J15" s="47"/>
      <c r="K15" s="47"/>
      <c r="L15" s="49"/>
      <c r="M15" s="47"/>
      <c r="N15" s="50"/>
      <c r="O15" s="50"/>
      <c r="P15" s="50"/>
      <c r="Q15" s="50"/>
      <c r="R15" s="50"/>
      <c r="S15" s="50"/>
    </row>
    <row r="16" spans="2:19" ht="12.75" customHeight="1" x14ac:dyDescent="0.2">
      <c r="B16" s="46"/>
      <c r="C16" s="47"/>
      <c r="D16" s="48"/>
      <c r="E16" s="47"/>
      <c r="F16" s="47"/>
      <c r="G16" s="47"/>
      <c r="H16" s="47"/>
      <c r="I16" s="47"/>
      <c r="J16" s="47"/>
      <c r="K16" s="47"/>
      <c r="L16" s="49"/>
      <c r="M16" s="47"/>
      <c r="N16" s="50"/>
      <c r="O16" s="50"/>
      <c r="P16" s="50"/>
      <c r="Q16" s="50"/>
      <c r="R16" s="50"/>
      <c r="S16" s="50"/>
    </row>
    <row r="17" spans="2:19" ht="12.75" customHeight="1" x14ac:dyDescent="0.2">
      <c r="B17" s="46"/>
      <c r="C17" s="47"/>
      <c r="D17" s="48"/>
      <c r="E17" s="47"/>
      <c r="F17" s="47"/>
      <c r="G17" s="47"/>
      <c r="H17" s="47"/>
      <c r="I17" s="47"/>
      <c r="J17" s="47"/>
      <c r="K17" s="47"/>
      <c r="L17" s="49"/>
      <c r="M17" s="47"/>
      <c r="N17" s="50"/>
      <c r="O17" s="50"/>
      <c r="P17" s="50"/>
      <c r="Q17" s="50"/>
      <c r="R17" s="50"/>
      <c r="S17" s="50"/>
    </row>
    <row r="18" spans="2:19" ht="12.75" customHeight="1" x14ac:dyDescent="0.2">
      <c r="B18" s="46"/>
      <c r="C18" s="47"/>
      <c r="D18" s="48"/>
      <c r="E18" s="47"/>
      <c r="F18" s="47"/>
      <c r="G18" s="47"/>
      <c r="H18" s="47"/>
      <c r="I18" s="47"/>
      <c r="J18" s="47"/>
      <c r="K18" s="47"/>
      <c r="L18" s="49"/>
      <c r="M18" s="47"/>
      <c r="N18" s="50"/>
      <c r="O18" s="50"/>
      <c r="P18" s="50"/>
      <c r="Q18" s="50"/>
      <c r="R18" s="50"/>
      <c r="S18" s="50"/>
    </row>
    <row r="19" spans="2:19" ht="12.75" customHeight="1" x14ac:dyDescent="0.2">
      <c r="B19" s="46"/>
      <c r="C19" s="47"/>
      <c r="D19" s="48"/>
      <c r="E19" s="47"/>
      <c r="F19" s="47"/>
      <c r="G19" s="47"/>
      <c r="H19" s="47"/>
      <c r="I19" s="47"/>
      <c r="J19" s="47"/>
      <c r="K19" s="47"/>
      <c r="L19" s="49"/>
      <c r="M19" s="47"/>
      <c r="N19" s="50"/>
      <c r="O19" s="50"/>
      <c r="P19" s="50"/>
      <c r="Q19" s="50"/>
      <c r="R19" s="50"/>
      <c r="S19" s="50"/>
    </row>
    <row r="20" spans="2:19" ht="45" customHeight="1" x14ac:dyDescent="0.2">
      <c r="B20" s="46"/>
      <c r="C20" s="47"/>
      <c r="D20" s="48"/>
      <c r="E20" s="47"/>
      <c r="F20" s="47"/>
      <c r="G20" s="47"/>
      <c r="H20" s="47"/>
      <c r="I20" s="47"/>
      <c r="J20" s="47"/>
      <c r="K20" s="47"/>
      <c r="L20" s="49"/>
      <c r="M20" s="47"/>
      <c r="N20" s="50"/>
      <c r="O20" s="50"/>
      <c r="P20" s="50"/>
      <c r="Q20" s="50"/>
      <c r="R20" s="50"/>
      <c r="S20" s="50"/>
    </row>
    <row r="21" spans="2:19" ht="12.75" customHeight="1" x14ac:dyDescent="0.2">
      <c r="B21" s="46"/>
      <c r="C21" s="47"/>
      <c r="D21" s="48"/>
      <c r="E21" s="47"/>
      <c r="F21" s="47"/>
      <c r="G21" s="47"/>
      <c r="H21" s="47"/>
      <c r="I21" s="47"/>
      <c r="J21" s="47"/>
      <c r="K21" s="47"/>
      <c r="L21" s="49"/>
      <c r="M21" s="47"/>
      <c r="N21" s="50"/>
      <c r="O21" s="50"/>
      <c r="P21" s="50"/>
      <c r="Q21" s="50"/>
      <c r="R21" s="50"/>
      <c r="S21" s="50"/>
    </row>
    <row r="22" spans="2:19" ht="12" customHeight="1" x14ac:dyDescent="0.15">
      <c r="B22" s="46"/>
      <c r="C22" s="47"/>
      <c r="D22" s="51"/>
      <c r="E22" s="51"/>
      <c r="F22" s="52"/>
      <c r="G22" s="52"/>
      <c r="H22" s="51"/>
      <c r="I22" s="53"/>
      <c r="J22" s="53"/>
      <c r="K22" s="53"/>
      <c r="L22" s="54"/>
      <c r="M22" s="53"/>
      <c r="N22" s="53"/>
      <c r="O22" s="55"/>
      <c r="P22" s="50"/>
      <c r="Q22" s="50"/>
      <c r="R22" s="50"/>
      <c r="S22" s="50"/>
    </row>
    <row r="23" spans="2:19" ht="12" customHeight="1" x14ac:dyDescent="0.15">
      <c r="B23" s="46"/>
      <c r="C23" s="47"/>
      <c r="D23" s="51"/>
      <c r="E23" s="51"/>
      <c r="F23" s="52"/>
      <c r="G23" s="52"/>
      <c r="H23" s="51"/>
      <c r="I23" s="53"/>
      <c r="J23" s="53"/>
      <c r="K23" s="53"/>
      <c r="L23" s="54"/>
      <c r="M23" s="53"/>
      <c r="N23" s="53"/>
      <c r="O23" s="55"/>
      <c r="P23" s="50"/>
      <c r="Q23" s="50"/>
      <c r="R23" s="50"/>
      <c r="S23" s="50"/>
    </row>
    <row r="24" spans="2:19" ht="12" customHeight="1" x14ac:dyDescent="0.15">
      <c r="B24" s="46"/>
      <c r="C24" s="47"/>
      <c r="D24" s="51"/>
      <c r="E24" s="51"/>
      <c r="F24" s="52"/>
      <c r="G24" s="52"/>
      <c r="H24" s="51"/>
      <c r="I24" s="53"/>
      <c r="J24" s="53"/>
      <c r="K24" s="53"/>
      <c r="L24" s="54"/>
      <c r="M24" s="53"/>
      <c r="N24" s="53"/>
      <c r="O24" s="55"/>
      <c r="P24" s="50"/>
      <c r="Q24" s="50"/>
      <c r="R24" s="50"/>
      <c r="S24" s="50"/>
    </row>
    <row r="25" spans="2:19" ht="12" customHeight="1" x14ac:dyDescent="0.15">
      <c r="B25" s="46"/>
      <c r="C25" s="47"/>
      <c r="D25" s="51"/>
      <c r="E25" s="51"/>
      <c r="F25" s="52"/>
      <c r="G25" s="52"/>
      <c r="H25" s="51"/>
      <c r="I25" s="53"/>
      <c r="J25" s="53"/>
      <c r="K25" s="53"/>
      <c r="L25" s="54"/>
      <c r="M25" s="53"/>
      <c r="N25" s="53" t="s">
        <v>57</v>
      </c>
      <c r="O25" s="55"/>
      <c r="P25" s="50"/>
      <c r="Q25" s="50"/>
      <c r="R25" s="50"/>
      <c r="S25" s="50"/>
    </row>
    <row r="26" spans="2:19" ht="12" customHeight="1" x14ac:dyDescent="0.15">
      <c r="B26" s="46"/>
      <c r="C26" s="47"/>
      <c r="D26" s="51"/>
      <c r="E26" s="51"/>
      <c r="F26" s="52"/>
      <c r="G26" s="52"/>
      <c r="H26" s="51"/>
      <c r="I26" s="53"/>
      <c r="J26" s="53"/>
      <c r="K26" s="53"/>
      <c r="L26" s="54"/>
      <c r="M26" s="53"/>
      <c r="N26" s="53"/>
      <c r="O26" s="55"/>
      <c r="P26" s="50"/>
      <c r="Q26" s="50"/>
      <c r="R26" s="50"/>
      <c r="S26" s="50"/>
    </row>
    <row r="27" spans="2:19" ht="12" customHeight="1" x14ac:dyDescent="0.15">
      <c r="B27" s="46"/>
      <c r="C27" s="47"/>
      <c r="D27" s="51"/>
      <c r="E27" s="51"/>
      <c r="F27" s="52"/>
      <c r="G27" s="52"/>
      <c r="H27" s="56" t="s">
        <v>54</v>
      </c>
      <c r="I27" s="53"/>
      <c r="J27" s="53"/>
      <c r="K27" s="53"/>
      <c r="L27" s="54"/>
      <c r="M27" s="53"/>
      <c r="N27" s="57" t="s">
        <v>64</v>
      </c>
      <c r="O27" s="55"/>
      <c r="P27" s="50"/>
      <c r="Q27" s="50"/>
      <c r="R27" s="50"/>
      <c r="S27" s="50"/>
    </row>
    <row r="28" spans="2:19" ht="12" customHeight="1" x14ac:dyDescent="0.15">
      <c r="B28" s="46"/>
      <c r="C28" s="47"/>
      <c r="D28" s="51"/>
      <c r="E28" s="51"/>
      <c r="F28" s="52"/>
      <c r="G28" s="52"/>
      <c r="H28" s="56" t="s">
        <v>55</v>
      </c>
      <c r="I28" s="53"/>
      <c r="J28" s="53"/>
      <c r="K28" s="53"/>
      <c r="L28" s="54"/>
      <c r="M28" s="53"/>
      <c r="N28" s="53"/>
      <c r="O28" s="55"/>
      <c r="P28" s="50"/>
      <c r="Q28" s="50"/>
      <c r="R28" s="50"/>
      <c r="S28" s="50"/>
    </row>
    <row r="29" spans="2:19" ht="12" customHeight="1" x14ac:dyDescent="0.15">
      <c r="B29" s="46"/>
      <c r="C29" s="47"/>
      <c r="D29" s="51"/>
      <c r="E29" s="51"/>
      <c r="F29" s="52"/>
      <c r="G29" s="52"/>
      <c r="H29" s="56" t="s">
        <v>56</v>
      </c>
      <c r="I29" s="53"/>
      <c r="J29" s="53"/>
      <c r="K29" s="53"/>
      <c r="L29" s="54"/>
      <c r="M29" s="53"/>
      <c r="N29" s="53"/>
      <c r="O29" s="55"/>
      <c r="P29" s="50"/>
      <c r="Q29" s="50"/>
      <c r="R29" s="50"/>
      <c r="S29" s="50"/>
    </row>
    <row r="30" spans="2:19" ht="12" customHeight="1" x14ac:dyDescent="0.15">
      <c r="B30" s="46"/>
      <c r="C30" s="47"/>
      <c r="D30" s="51"/>
      <c r="E30" s="51" t="s">
        <v>58</v>
      </c>
      <c r="F30" s="52"/>
      <c r="G30" s="52"/>
      <c r="H30" s="51"/>
      <c r="I30" s="53"/>
      <c r="J30" s="53"/>
      <c r="K30" s="53"/>
      <c r="L30" s="54"/>
      <c r="M30" s="53"/>
      <c r="N30" s="53"/>
      <c r="O30" s="55"/>
      <c r="P30" s="50"/>
      <c r="Q30" s="50"/>
      <c r="R30" s="50"/>
      <c r="S30" s="50"/>
    </row>
    <row r="31" spans="2:19" ht="12" customHeight="1" x14ac:dyDescent="0.15">
      <c r="B31" s="46"/>
      <c r="C31" s="47"/>
      <c r="D31" s="51"/>
      <c r="E31" s="51"/>
      <c r="F31" s="52"/>
      <c r="G31" s="52"/>
      <c r="H31" s="51"/>
      <c r="I31" s="53"/>
      <c r="J31" s="53"/>
      <c r="K31" s="53"/>
      <c r="L31" s="54"/>
      <c r="M31" s="53"/>
      <c r="N31" s="53"/>
      <c r="O31" s="55"/>
      <c r="P31" s="50"/>
      <c r="Q31" s="50"/>
      <c r="R31" s="50"/>
      <c r="S31" s="50"/>
    </row>
    <row r="32" spans="2:19" ht="12" customHeight="1" x14ac:dyDescent="0.15">
      <c r="B32" s="46"/>
      <c r="C32" s="47"/>
      <c r="D32" s="51"/>
      <c r="E32" s="51"/>
      <c r="F32" s="52"/>
      <c r="G32" s="52"/>
      <c r="H32" s="51"/>
      <c r="I32" s="53"/>
      <c r="J32" s="53"/>
      <c r="K32" s="53"/>
      <c r="L32" s="54"/>
      <c r="M32" s="53"/>
      <c r="N32" s="53"/>
      <c r="O32" s="55"/>
      <c r="P32" s="50"/>
      <c r="Q32" s="50"/>
      <c r="R32" s="50"/>
      <c r="S32" s="50"/>
    </row>
    <row r="33" spans="2:19" ht="12" customHeight="1" x14ac:dyDescent="0.15">
      <c r="B33" s="46"/>
      <c r="C33" s="47"/>
      <c r="D33" s="51"/>
      <c r="E33" s="51"/>
      <c r="F33" s="52"/>
      <c r="G33" s="52"/>
      <c r="H33" s="51"/>
      <c r="I33" s="53"/>
      <c r="J33" s="53"/>
      <c r="K33" s="53"/>
      <c r="L33" s="54"/>
      <c r="M33" s="53"/>
      <c r="N33" s="53"/>
      <c r="O33" s="55"/>
      <c r="P33" s="50"/>
      <c r="Q33" s="50"/>
      <c r="R33" s="50"/>
      <c r="S33" s="50"/>
    </row>
    <row r="34" spans="2:19" ht="12" customHeight="1" x14ac:dyDescent="0.15">
      <c r="B34" s="46"/>
      <c r="C34" s="47"/>
      <c r="D34" s="51"/>
      <c r="E34" s="51"/>
      <c r="F34" s="52"/>
      <c r="G34" s="52"/>
      <c r="H34" s="51"/>
      <c r="I34" s="53"/>
      <c r="J34" s="53"/>
      <c r="K34" s="53"/>
      <c r="L34" s="54"/>
      <c r="M34" s="53"/>
      <c r="N34" s="53"/>
      <c r="O34" s="55"/>
      <c r="P34" s="50"/>
      <c r="Q34" s="50"/>
      <c r="R34" s="50"/>
      <c r="S34" s="50"/>
    </row>
    <row r="35" spans="2:19" ht="12" customHeight="1" x14ac:dyDescent="0.15">
      <c r="B35" s="46"/>
      <c r="C35" s="47"/>
      <c r="D35" s="51"/>
      <c r="E35" s="51"/>
      <c r="F35" s="52"/>
      <c r="G35" s="52"/>
      <c r="H35" s="51"/>
      <c r="I35" s="53"/>
      <c r="J35" s="53"/>
      <c r="K35" s="53"/>
      <c r="L35" s="54"/>
      <c r="M35" s="53"/>
      <c r="N35" s="53"/>
      <c r="O35" s="55"/>
      <c r="P35" s="50"/>
      <c r="Q35" s="50"/>
      <c r="R35" s="50"/>
      <c r="S35" s="50"/>
    </row>
    <row r="36" spans="2:19" ht="12" customHeight="1" x14ac:dyDescent="0.15">
      <c r="B36" s="46"/>
      <c r="C36" s="47"/>
      <c r="D36" s="51"/>
      <c r="E36" s="51"/>
      <c r="F36" s="52"/>
      <c r="G36" s="52"/>
      <c r="H36" s="51"/>
      <c r="I36" s="53"/>
      <c r="J36" s="53"/>
      <c r="K36" s="53"/>
      <c r="L36" s="54"/>
      <c r="M36" s="53"/>
      <c r="N36" s="53"/>
      <c r="O36" s="55"/>
      <c r="P36" s="50"/>
      <c r="Q36" s="50"/>
      <c r="R36" s="50"/>
      <c r="S36" s="50"/>
    </row>
    <row r="37" spans="2:19" ht="12" customHeight="1" x14ac:dyDescent="0.15">
      <c r="B37" s="46"/>
      <c r="C37" s="47"/>
      <c r="D37" s="51"/>
      <c r="E37" s="51"/>
      <c r="F37" s="52"/>
      <c r="G37" s="52"/>
      <c r="H37" s="51"/>
      <c r="I37" s="53"/>
      <c r="J37" s="53"/>
      <c r="K37" s="53"/>
      <c r="L37" s="54"/>
      <c r="M37" s="53"/>
      <c r="N37" s="53"/>
      <c r="O37" s="55"/>
      <c r="P37" s="50"/>
      <c r="Q37" s="50"/>
      <c r="R37" s="50"/>
      <c r="S37" s="50"/>
    </row>
    <row r="38" spans="2:19" ht="12" customHeight="1" x14ac:dyDescent="0.15">
      <c r="B38" s="46"/>
      <c r="C38" s="47"/>
      <c r="D38" s="51"/>
      <c r="E38" s="51"/>
      <c r="F38" s="52"/>
      <c r="G38" s="52"/>
      <c r="H38" s="51"/>
      <c r="I38" s="53"/>
      <c r="J38" s="53"/>
      <c r="K38" s="53"/>
      <c r="L38" s="54"/>
      <c r="M38" s="53"/>
      <c r="N38" s="53"/>
      <c r="O38" s="55"/>
      <c r="P38" s="50"/>
      <c r="Q38" s="50"/>
      <c r="R38" s="50"/>
      <c r="S38" s="50"/>
    </row>
    <row r="39" spans="2:19" ht="12" customHeight="1" x14ac:dyDescent="0.15">
      <c r="B39" s="46"/>
      <c r="C39" s="47"/>
      <c r="D39" s="51"/>
      <c r="E39" s="51"/>
      <c r="F39" s="52"/>
      <c r="G39" s="52"/>
      <c r="H39" s="51"/>
      <c r="I39" s="53"/>
      <c r="J39" s="53"/>
      <c r="K39" s="53"/>
      <c r="L39" s="54"/>
      <c r="M39" s="53"/>
      <c r="N39" s="53"/>
      <c r="O39" s="55"/>
      <c r="P39" s="50"/>
      <c r="Q39" s="50"/>
      <c r="R39" s="50"/>
      <c r="S39" s="50"/>
    </row>
    <row r="40" spans="2:19" ht="12" customHeight="1" x14ac:dyDescent="0.15">
      <c r="B40" s="46"/>
      <c r="C40" s="47"/>
      <c r="D40" s="51"/>
      <c r="E40" s="51"/>
      <c r="F40" s="52"/>
      <c r="G40" s="52"/>
      <c r="H40" s="51"/>
      <c r="I40" s="53"/>
      <c r="J40" s="53"/>
      <c r="K40" s="53"/>
      <c r="L40" s="54"/>
      <c r="M40" s="53"/>
      <c r="N40" s="53"/>
      <c r="O40" s="55"/>
      <c r="P40" s="50"/>
      <c r="Q40" s="50"/>
      <c r="R40" s="50"/>
      <c r="S40" s="50"/>
    </row>
    <row r="41" spans="2:19" ht="12" customHeight="1" x14ac:dyDescent="0.15">
      <c r="B41" s="46"/>
      <c r="C41" s="47"/>
      <c r="D41" s="51"/>
      <c r="E41" s="51"/>
      <c r="F41" s="52"/>
      <c r="G41" s="52"/>
      <c r="H41" s="51"/>
      <c r="I41" s="53"/>
      <c r="J41" s="53"/>
      <c r="K41" s="53"/>
      <c r="L41" s="54"/>
      <c r="M41" s="53"/>
      <c r="N41" s="53"/>
      <c r="O41" s="55"/>
      <c r="P41" s="50"/>
      <c r="Q41" s="50"/>
      <c r="R41" s="50"/>
      <c r="S41" s="50"/>
    </row>
    <row r="42" spans="2:19" ht="12" customHeight="1" x14ac:dyDescent="0.15">
      <c r="B42" s="46"/>
      <c r="C42" s="47"/>
      <c r="D42" s="51"/>
      <c r="E42" s="51"/>
      <c r="F42" s="52"/>
      <c r="G42" s="52"/>
      <c r="H42" s="51"/>
      <c r="I42" s="53"/>
      <c r="J42" s="53"/>
      <c r="K42" s="53"/>
      <c r="L42" s="54"/>
      <c r="M42" s="53"/>
      <c r="N42" s="53"/>
      <c r="O42" s="55"/>
      <c r="P42" s="50"/>
      <c r="Q42" s="50"/>
      <c r="R42" s="50"/>
      <c r="S42" s="50"/>
    </row>
    <row r="43" spans="2:19" ht="12" customHeight="1" x14ac:dyDescent="0.15">
      <c r="B43" s="46"/>
      <c r="C43" s="47"/>
      <c r="D43" s="51"/>
      <c r="E43" s="51"/>
      <c r="F43" s="52"/>
      <c r="G43" s="52"/>
      <c r="H43" s="51"/>
      <c r="I43" s="53"/>
      <c r="J43" s="53"/>
      <c r="K43" s="53"/>
      <c r="L43" s="54"/>
      <c r="M43" s="53"/>
      <c r="N43" s="53"/>
      <c r="O43" s="55"/>
      <c r="P43" s="50"/>
      <c r="Q43" s="50"/>
      <c r="R43" s="50"/>
      <c r="S43" s="50"/>
    </row>
    <row r="44" spans="2:19" ht="12" customHeight="1" x14ac:dyDescent="0.15">
      <c r="B44" s="46"/>
      <c r="C44" s="47"/>
      <c r="D44" s="51"/>
      <c r="E44" s="51"/>
      <c r="F44" s="52"/>
      <c r="G44" s="52"/>
      <c r="H44" s="51"/>
      <c r="I44" s="53"/>
      <c r="J44" s="53"/>
      <c r="K44" s="53"/>
      <c r="L44" s="54"/>
      <c r="M44" s="53"/>
      <c r="N44" s="53"/>
      <c r="O44" s="55"/>
      <c r="P44" s="50"/>
      <c r="Q44" s="50"/>
      <c r="R44" s="50"/>
      <c r="S44" s="50"/>
    </row>
    <row r="45" spans="2:19" ht="12" customHeight="1" x14ac:dyDescent="0.15">
      <c r="B45" s="46"/>
      <c r="C45" s="47"/>
      <c r="D45" s="51"/>
      <c r="E45" s="51"/>
      <c r="F45" s="52"/>
      <c r="G45" s="52"/>
      <c r="H45" s="51"/>
      <c r="I45" s="53"/>
      <c r="J45" s="53"/>
      <c r="K45" s="53"/>
      <c r="L45" s="54"/>
      <c r="M45" s="53"/>
      <c r="N45" s="53"/>
      <c r="O45" s="55"/>
      <c r="P45" s="50"/>
      <c r="Q45" s="50"/>
      <c r="R45" s="50"/>
      <c r="S45" s="50"/>
    </row>
    <row r="46" spans="2:19" x14ac:dyDescent="0.15">
      <c r="B46" s="36"/>
      <c r="C46" s="58"/>
      <c r="D46" s="58"/>
      <c r="E46" s="47"/>
      <c r="F46" s="47"/>
      <c r="G46" s="47"/>
      <c r="H46" s="47"/>
      <c r="I46" s="47"/>
      <c r="J46" s="47"/>
      <c r="K46" s="47"/>
      <c r="L46" s="49"/>
      <c r="M46" s="328" t="s">
        <v>42</v>
      </c>
      <c r="N46" s="328"/>
    </row>
    <row r="47" spans="2:19" x14ac:dyDescent="0.15">
      <c r="B47" s="36"/>
      <c r="C47" s="180"/>
      <c r="D47" s="59"/>
      <c r="E47" s="60"/>
      <c r="F47" s="60"/>
      <c r="G47" s="60"/>
      <c r="H47" s="60"/>
      <c r="I47" s="60"/>
      <c r="J47" s="60"/>
      <c r="K47" s="61"/>
      <c r="L47" s="49"/>
      <c r="M47" s="50"/>
      <c r="N47" s="50"/>
    </row>
    <row r="48" spans="2:19" ht="14.25" thickBot="1" x14ac:dyDescent="0.2">
      <c r="B48" s="62"/>
      <c r="C48" s="186"/>
      <c r="D48" s="63" t="s">
        <v>108</v>
      </c>
      <c r="E48" s="64"/>
      <c r="F48" s="65"/>
      <c r="G48" s="65"/>
      <c r="H48" s="64"/>
      <c r="I48" s="66" t="s">
        <v>66</v>
      </c>
      <c r="J48" s="67">
        <f ca="1">TODAY()</f>
        <v>42710</v>
      </c>
      <c r="K48" s="68"/>
      <c r="L48" s="49"/>
      <c r="M48" s="335" t="s">
        <v>67</v>
      </c>
      <c r="N48" s="335"/>
    </row>
    <row r="49" spans="2:19" ht="14.25" thickBot="1" x14ac:dyDescent="0.2">
      <c r="B49" s="62"/>
      <c r="C49" s="186"/>
      <c r="D49" s="69" t="s">
        <v>7</v>
      </c>
      <c r="E49" s="329"/>
      <c r="F49" s="330"/>
      <c r="G49" s="331"/>
      <c r="H49" s="70" t="s">
        <v>8</v>
      </c>
      <c r="I49" s="332"/>
      <c r="J49" s="331"/>
      <c r="K49" s="68"/>
      <c r="L49" s="49"/>
      <c r="M49" s="53" t="s">
        <v>6</v>
      </c>
      <c r="N49" s="55" t="s">
        <v>68</v>
      </c>
    </row>
    <row r="50" spans="2:19" ht="14.25" thickBot="1" x14ac:dyDescent="0.2">
      <c r="B50" s="62"/>
      <c r="C50" s="186"/>
      <c r="D50" s="70" t="s">
        <v>69</v>
      </c>
      <c r="E50" s="71"/>
      <c r="F50" s="72" t="s">
        <v>6</v>
      </c>
      <c r="G50" s="333" t="s">
        <v>70</v>
      </c>
      <c r="H50" s="336"/>
      <c r="I50" s="73" t="e">
        <f>VLOOKUP(MROUND(E50,0.5),M50:N80,2)</f>
        <v>#N/A</v>
      </c>
      <c r="J50" s="74" t="s">
        <v>68</v>
      </c>
      <c r="K50" s="68"/>
      <c r="L50" s="49"/>
      <c r="M50" s="75">
        <v>16</v>
      </c>
      <c r="N50" s="76">
        <v>1.0021</v>
      </c>
    </row>
    <row r="51" spans="2:19" x14ac:dyDescent="0.15">
      <c r="B51" s="62"/>
      <c r="C51" s="186"/>
      <c r="D51" s="77" t="s">
        <v>9</v>
      </c>
      <c r="E51" s="78" t="s">
        <v>51</v>
      </c>
      <c r="F51" s="79"/>
      <c r="G51" s="80" t="s">
        <v>11</v>
      </c>
      <c r="H51" s="81" t="s">
        <v>53</v>
      </c>
      <c r="I51" s="82"/>
      <c r="J51" s="83" t="s">
        <v>11</v>
      </c>
      <c r="K51" s="68"/>
      <c r="L51" s="49"/>
      <c r="M51" s="75">
        <v>16.5</v>
      </c>
      <c r="N51" s="76">
        <v>1.0022</v>
      </c>
    </row>
    <row r="52" spans="2:19" x14ac:dyDescent="0.15">
      <c r="B52" s="62"/>
      <c r="C52" s="186"/>
      <c r="D52" s="77" t="s">
        <v>13</v>
      </c>
      <c r="E52" s="84" t="s">
        <v>14</v>
      </c>
      <c r="F52" s="337" t="s">
        <v>71</v>
      </c>
      <c r="G52" s="338"/>
      <c r="H52" s="85" t="s">
        <v>14</v>
      </c>
      <c r="I52" s="337" t="s">
        <v>71</v>
      </c>
      <c r="J52" s="338"/>
      <c r="K52" s="68"/>
      <c r="L52" s="49"/>
      <c r="M52" s="75">
        <v>17</v>
      </c>
      <c r="N52" s="76">
        <v>1.0023</v>
      </c>
      <c r="P52" s="182" t="s">
        <v>88</v>
      </c>
      <c r="Q52" s="339" t="s">
        <v>89</v>
      </c>
      <c r="R52" s="339"/>
      <c r="S52" s="339"/>
    </row>
    <row r="53" spans="2:19" ht="14.25" thickBot="1" x14ac:dyDescent="0.2">
      <c r="B53" s="62"/>
      <c r="C53" s="186"/>
      <c r="D53" s="86">
        <v>1</v>
      </c>
      <c r="E53" s="156"/>
      <c r="F53" s="88" t="e">
        <f>E53*$I$50</f>
        <v>#N/A</v>
      </c>
      <c r="G53" s="89" t="s">
        <v>11</v>
      </c>
      <c r="H53" s="157"/>
      <c r="I53" s="88" t="e">
        <f>H53*$I$50</f>
        <v>#N/A</v>
      </c>
      <c r="J53" s="89" t="s">
        <v>11</v>
      </c>
      <c r="K53" s="68"/>
      <c r="L53" s="49"/>
      <c r="M53" s="75">
        <v>17.5</v>
      </c>
      <c r="N53" s="76">
        <v>1.0024</v>
      </c>
      <c r="O53" s="182" t="str">
        <f>H51</f>
        <v>検定最小容量</v>
      </c>
    </row>
    <row r="54" spans="2:19" x14ac:dyDescent="0.15">
      <c r="B54" s="62"/>
      <c r="C54" s="186"/>
      <c r="D54" s="86">
        <v>2</v>
      </c>
      <c r="E54" s="156"/>
      <c r="F54" s="88" t="e">
        <f>E54*$I$50</f>
        <v>#N/A</v>
      </c>
      <c r="G54" s="89" t="s">
        <v>11</v>
      </c>
      <c r="H54" s="157"/>
      <c r="I54" s="88" t="e">
        <f>H54*$I$50</f>
        <v>#N/A</v>
      </c>
      <c r="J54" s="89" t="s">
        <v>11</v>
      </c>
      <c r="K54" s="68"/>
      <c r="L54" s="49"/>
      <c r="M54" s="75">
        <v>18</v>
      </c>
      <c r="N54" s="76">
        <v>1.0024999999999999</v>
      </c>
      <c r="O54" s="182" t="s">
        <v>23</v>
      </c>
      <c r="P54" s="91" t="e">
        <f>IF(ABS(I59)&lt;=D63,"適","不適")</f>
        <v>#N/A</v>
      </c>
      <c r="Q54" s="92" t="e">
        <f>IF(P54=O54,1,0)</f>
        <v>#N/A</v>
      </c>
      <c r="R54" s="93">
        <v>2</v>
      </c>
      <c r="S54" s="94" t="s">
        <v>22</v>
      </c>
    </row>
    <row r="55" spans="2:19" x14ac:dyDescent="0.15">
      <c r="B55" s="62"/>
      <c r="C55" s="186"/>
      <c r="D55" s="86">
        <v>3</v>
      </c>
      <c r="E55" s="156"/>
      <c r="F55" s="88" t="e">
        <f>E55*$I$50</f>
        <v>#N/A</v>
      </c>
      <c r="G55" s="89" t="s">
        <v>11</v>
      </c>
      <c r="H55" s="157"/>
      <c r="I55" s="88" t="e">
        <f>H55*$I$50</f>
        <v>#N/A</v>
      </c>
      <c r="J55" s="89" t="s">
        <v>11</v>
      </c>
      <c r="K55" s="68"/>
      <c r="L55" s="49"/>
      <c r="M55" s="75">
        <v>18.5</v>
      </c>
      <c r="N55" s="76">
        <v>1.0025999999999999</v>
      </c>
      <c r="O55" s="182" t="s">
        <v>22</v>
      </c>
      <c r="P55" s="91" t="e">
        <f>IF(ABS(I59)&lt;=D63,"適","不適")</f>
        <v>#N/A</v>
      </c>
      <c r="Q55" s="92" t="e">
        <f>IF(P55=O55,2,0)</f>
        <v>#N/A</v>
      </c>
      <c r="R55" s="95">
        <v>4</v>
      </c>
      <c r="S55" s="96" t="s">
        <v>23</v>
      </c>
    </row>
    <row r="56" spans="2:19" ht="14.25" thickBot="1" x14ac:dyDescent="0.2">
      <c r="B56" s="62"/>
      <c r="C56" s="186"/>
      <c r="D56" s="86">
        <v>4</v>
      </c>
      <c r="E56" s="156"/>
      <c r="F56" s="88" t="e">
        <f>E56*$I$50</f>
        <v>#N/A</v>
      </c>
      <c r="G56" s="89" t="s">
        <v>11</v>
      </c>
      <c r="H56" s="157"/>
      <c r="I56" s="88" t="e">
        <f>H56*$I$50</f>
        <v>#N/A</v>
      </c>
      <c r="J56" s="89" t="s">
        <v>11</v>
      </c>
      <c r="K56" s="68"/>
      <c r="L56" s="49"/>
      <c r="M56" s="75">
        <v>19</v>
      </c>
      <c r="N56" s="76">
        <v>1.0026999999999999</v>
      </c>
      <c r="O56" s="182" t="s">
        <v>90</v>
      </c>
      <c r="P56" s="91" t="e">
        <f>IF(ABS(I59)&lt;=3.9,"適","適(警戒）")</f>
        <v>#N/A</v>
      </c>
      <c r="Q56" s="92" t="e">
        <f>IF(P56=O56,3,0)</f>
        <v>#N/A</v>
      </c>
      <c r="R56" s="97">
        <v>5</v>
      </c>
      <c r="S56" s="98" t="s">
        <v>90</v>
      </c>
    </row>
    <row r="57" spans="2:19" ht="14.25" thickBot="1" x14ac:dyDescent="0.2">
      <c r="B57" s="62"/>
      <c r="C57" s="186"/>
      <c r="D57" s="99">
        <v>5</v>
      </c>
      <c r="E57" s="158"/>
      <c r="F57" s="88" t="e">
        <f>E57*$I$50</f>
        <v>#N/A</v>
      </c>
      <c r="G57" s="89" t="s">
        <v>11</v>
      </c>
      <c r="H57" s="159"/>
      <c r="I57" s="88" t="e">
        <f>H57*$I$50</f>
        <v>#N/A</v>
      </c>
      <c r="J57" s="89" t="s">
        <v>11</v>
      </c>
      <c r="K57" s="68"/>
      <c r="L57" s="49"/>
      <c r="M57" s="75">
        <v>19.5</v>
      </c>
      <c r="N57" s="76">
        <v>1.0027999999999999</v>
      </c>
      <c r="O57" s="182" t="str">
        <f>E51</f>
        <v>検定最大容量</v>
      </c>
      <c r="Q57" s="102" t="e">
        <f>SUM(Q54:Q56)</f>
        <v>#N/A</v>
      </c>
    </row>
    <row r="58" spans="2:19" x14ac:dyDescent="0.15">
      <c r="B58" s="62"/>
      <c r="C58" s="186"/>
      <c r="D58" s="103" t="s">
        <v>15</v>
      </c>
      <c r="E58" s="103" t="s">
        <v>16</v>
      </c>
      <c r="F58" s="104" t="e">
        <f>AVERAGE(F53:F57)</f>
        <v>#N/A</v>
      </c>
      <c r="G58" s="105" t="s">
        <v>17</v>
      </c>
      <c r="H58" s="106" t="s">
        <v>16</v>
      </c>
      <c r="I58" s="104" t="e">
        <f>AVERAGE(I53:I57)</f>
        <v>#N/A</v>
      </c>
      <c r="J58" s="105" t="s">
        <v>17</v>
      </c>
      <c r="K58" s="68"/>
      <c r="L58" s="49"/>
      <c r="M58" s="75">
        <v>20</v>
      </c>
      <c r="N58" s="76">
        <v>1.0028999999999999</v>
      </c>
      <c r="O58" s="182" t="s">
        <v>23</v>
      </c>
      <c r="P58" s="107" t="e">
        <f>IF(ABS(F59)&lt;=D63,"適","不適")</f>
        <v>#N/A</v>
      </c>
      <c r="Q58" s="92" t="e">
        <f>IF(P58=O58,1,0)</f>
        <v>#N/A</v>
      </c>
      <c r="R58" s="93">
        <v>2</v>
      </c>
      <c r="S58" s="94" t="s">
        <v>22</v>
      </c>
    </row>
    <row r="59" spans="2:19" x14ac:dyDescent="0.15">
      <c r="B59" s="62"/>
      <c r="C59" s="186"/>
      <c r="D59" s="108" t="s">
        <v>18</v>
      </c>
      <c r="E59" s="108" t="s">
        <v>16</v>
      </c>
      <c r="F59" s="109" t="e">
        <f>ROUND((F58-F51)/F51*100,1)</f>
        <v>#N/A</v>
      </c>
      <c r="G59" s="110" t="e">
        <f>VLOOKUP(Q61,R58:S60,2,TRUE)</f>
        <v>#N/A</v>
      </c>
      <c r="H59" s="185" t="s">
        <v>16</v>
      </c>
      <c r="I59" s="109" t="e">
        <f>ROUND((I58-I51)/I51*100,1)</f>
        <v>#N/A</v>
      </c>
      <c r="J59" s="111" t="e">
        <f>VLOOKUP(Q57,R54:S56,2)</f>
        <v>#N/A</v>
      </c>
      <c r="K59" s="68"/>
      <c r="L59" s="49"/>
      <c r="M59" s="75">
        <v>20.5</v>
      </c>
      <c r="N59" s="76">
        <v>1.0029999999999999</v>
      </c>
      <c r="O59" s="182" t="s">
        <v>22</v>
      </c>
      <c r="P59" s="107" t="e">
        <f>IF(ABS(F59)&lt;=D63,"適","不適")</f>
        <v>#N/A</v>
      </c>
      <c r="Q59" s="92" t="e">
        <f>IF(P59=O59,2,0)</f>
        <v>#N/A</v>
      </c>
      <c r="R59" s="95">
        <v>4</v>
      </c>
      <c r="S59" s="96" t="s">
        <v>23</v>
      </c>
    </row>
    <row r="60" spans="2:19" ht="14.25" thickBot="1" x14ac:dyDescent="0.2">
      <c r="B60" s="62"/>
      <c r="C60" s="186"/>
      <c r="D60" s="112" t="s">
        <v>105</v>
      </c>
      <c r="E60" s="113" t="s">
        <v>16</v>
      </c>
      <c r="F60" s="114" t="e">
        <f>ROUND(STDEV(F53:F57)/F58*100,1)</f>
        <v>#N/A</v>
      </c>
      <c r="G60" s="115" t="e">
        <f>IF(ABS(F60)&lt;=D64,"適","不適")</f>
        <v>#N/A</v>
      </c>
      <c r="H60" s="116" t="s">
        <v>16</v>
      </c>
      <c r="I60" s="114" t="e">
        <f>ROUND(STDEV(I53:I57)/I58*100,1)</f>
        <v>#N/A</v>
      </c>
      <c r="J60" s="117" t="e">
        <f>IF(ABS(I60)&lt;=H64,"適","不適")</f>
        <v>#N/A</v>
      </c>
      <c r="K60" s="68"/>
      <c r="L60" s="49"/>
      <c r="M60" s="75">
        <v>21</v>
      </c>
      <c r="N60" s="76">
        <v>1.0031000000000001</v>
      </c>
      <c r="O60" s="182" t="s">
        <v>90</v>
      </c>
      <c r="P60" s="107" t="e">
        <f>IF(ABS(F59)&lt;=3.9,"適","適(警戒）")</f>
        <v>#N/A</v>
      </c>
      <c r="Q60" s="92" t="e">
        <f>IF(P60=O60,3,0)</f>
        <v>#N/A</v>
      </c>
      <c r="R60" s="97">
        <v>5</v>
      </c>
      <c r="S60" s="98" t="s">
        <v>90</v>
      </c>
    </row>
    <row r="61" spans="2:19" x14ac:dyDescent="0.15">
      <c r="B61" s="62"/>
      <c r="C61" s="186"/>
      <c r="D61" s="118"/>
      <c r="E61" s="119" t="s">
        <v>20</v>
      </c>
      <c r="F61" s="64"/>
      <c r="G61" s="64"/>
      <c r="H61" s="64"/>
      <c r="I61" s="340"/>
      <c r="J61" s="340"/>
      <c r="K61" s="68"/>
      <c r="L61" s="49"/>
      <c r="M61" s="75">
        <v>21.5</v>
      </c>
      <c r="N61" s="76">
        <v>1.0032000000000001</v>
      </c>
      <c r="Q61" s="120" t="e">
        <f>SUM(Q58:Q60)</f>
        <v>#N/A</v>
      </c>
    </row>
    <row r="62" spans="2:19" x14ac:dyDescent="0.15">
      <c r="B62" s="62"/>
      <c r="C62" s="186"/>
      <c r="D62" s="121"/>
      <c r="E62" s="121"/>
      <c r="F62" s="121"/>
      <c r="G62" s="121"/>
      <c r="H62" s="121"/>
      <c r="I62" s="121"/>
      <c r="J62" s="122"/>
      <c r="K62" s="123"/>
      <c r="L62" s="49"/>
      <c r="M62" s="75"/>
      <c r="N62" s="76"/>
    </row>
    <row r="63" spans="2:19" ht="14.25" thickBot="1" x14ac:dyDescent="0.2">
      <c r="B63" s="124"/>
      <c r="C63" s="125"/>
      <c r="D63" s="126">
        <v>5</v>
      </c>
      <c r="E63" s="126"/>
      <c r="F63" s="127"/>
      <c r="G63" s="127"/>
      <c r="H63" s="126">
        <v>5</v>
      </c>
      <c r="I63" s="128"/>
      <c r="J63" s="128"/>
      <c r="K63" s="128"/>
      <c r="L63" s="129"/>
      <c r="M63" s="75">
        <v>22</v>
      </c>
      <c r="N63" s="76">
        <v>1.0033000000000001</v>
      </c>
      <c r="R63" s="92"/>
      <c r="S63" s="130"/>
    </row>
    <row r="64" spans="2:19" hidden="1" outlineLevel="1" x14ac:dyDescent="0.15">
      <c r="D64" s="51">
        <v>2</v>
      </c>
      <c r="E64" s="53"/>
      <c r="F64" s="50"/>
      <c r="G64" s="50"/>
      <c r="H64" s="51">
        <v>2</v>
      </c>
      <c r="I64" s="53"/>
      <c r="J64" s="53"/>
      <c r="K64" s="53"/>
      <c r="L64" s="53"/>
      <c r="M64" s="75">
        <v>22.5</v>
      </c>
      <c r="N64" s="131">
        <v>1.0034000000000001</v>
      </c>
      <c r="P64" s="182" t="s">
        <v>90</v>
      </c>
    </row>
    <row r="65" spans="4:14" hidden="1" outlineLevel="1" x14ac:dyDescent="0.15">
      <c r="D65" s="118" t="s">
        <v>111</v>
      </c>
      <c r="E65" s="53"/>
      <c r="F65" s="50"/>
      <c r="G65" s="50"/>
      <c r="H65" s="53"/>
      <c r="I65" s="53"/>
      <c r="J65" s="53"/>
      <c r="K65" s="53"/>
      <c r="L65" s="53"/>
      <c r="M65" s="75">
        <v>23</v>
      </c>
      <c r="N65" s="131">
        <v>1.0035000000000001</v>
      </c>
    </row>
    <row r="66" spans="4:14" hidden="1" outlineLevel="1" x14ac:dyDescent="0.15">
      <c r="D66" s="60"/>
      <c r="E66" s="132"/>
      <c r="F66" s="60"/>
      <c r="G66" s="60"/>
      <c r="H66" s="132"/>
      <c r="I66" s="132" t="s">
        <v>110</v>
      </c>
      <c r="J66" s="132"/>
      <c r="K66" s="133"/>
      <c r="L66" s="53"/>
      <c r="M66" s="75"/>
      <c r="N66" s="131"/>
    </row>
    <row r="67" spans="4:14" ht="14.25" hidden="1" outlineLevel="1" thickBot="1" x14ac:dyDescent="0.2">
      <c r="D67" s="63" t="s">
        <v>21</v>
      </c>
      <c r="E67" s="64"/>
      <c r="F67" s="65"/>
      <c r="G67" s="65"/>
      <c r="H67" s="64"/>
      <c r="I67" s="66" t="s">
        <v>66</v>
      </c>
      <c r="J67" s="67">
        <f ca="1">TODAY()</f>
        <v>42710</v>
      </c>
      <c r="K67" s="68"/>
      <c r="L67" s="47"/>
      <c r="M67" s="75">
        <v>23.5</v>
      </c>
      <c r="N67" s="131">
        <v>1.0036</v>
      </c>
    </row>
    <row r="68" spans="4:14" ht="14.25" hidden="1" outlineLevel="1" thickBot="1" x14ac:dyDescent="0.2">
      <c r="D68" s="69" t="s">
        <v>7</v>
      </c>
      <c r="E68" s="329"/>
      <c r="F68" s="330"/>
      <c r="G68" s="331"/>
      <c r="H68" s="70" t="s">
        <v>8</v>
      </c>
      <c r="I68" s="332"/>
      <c r="J68" s="331"/>
      <c r="K68" s="68"/>
      <c r="L68" s="47"/>
      <c r="M68" s="75">
        <v>24</v>
      </c>
      <c r="N68" s="131">
        <v>1.0038</v>
      </c>
    </row>
    <row r="69" spans="4:14" ht="14.25" hidden="1" outlineLevel="1" thickBot="1" x14ac:dyDescent="0.2">
      <c r="D69" s="70" t="s">
        <v>69</v>
      </c>
      <c r="E69" s="71">
        <v>25</v>
      </c>
      <c r="F69" s="72" t="s">
        <v>6</v>
      </c>
      <c r="G69" s="333" t="s">
        <v>70</v>
      </c>
      <c r="H69" s="334"/>
      <c r="I69" s="73">
        <f>VLOOKUP(MROUND(E69,0.5),M50:N80,2)</f>
        <v>1.004</v>
      </c>
      <c r="J69" s="74" t="s">
        <v>68</v>
      </c>
      <c r="K69" s="68"/>
      <c r="L69" s="47"/>
      <c r="M69" s="75">
        <v>24.5</v>
      </c>
      <c r="N69" s="131">
        <v>1.0039</v>
      </c>
    </row>
    <row r="70" spans="4:14" hidden="1" outlineLevel="1" x14ac:dyDescent="0.15">
      <c r="D70" s="77" t="s">
        <v>9</v>
      </c>
      <c r="E70" s="134" t="s">
        <v>10</v>
      </c>
      <c r="F70" s="82">
        <v>100</v>
      </c>
      <c r="G70" s="65" t="s">
        <v>11</v>
      </c>
      <c r="H70" s="134" t="s">
        <v>10</v>
      </c>
      <c r="I70" s="82">
        <v>200</v>
      </c>
      <c r="J70" s="83" t="s">
        <v>73</v>
      </c>
      <c r="K70" s="68"/>
      <c r="L70" s="47"/>
      <c r="M70" s="75">
        <v>25</v>
      </c>
      <c r="N70" s="131">
        <v>1.004</v>
      </c>
    </row>
    <row r="71" spans="4:14" hidden="1" outlineLevel="1" x14ac:dyDescent="0.15">
      <c r="D71" s="77" t="s">
        <v>13</v>
      </c>
      <c r="E71" s="135" t="s">
        <v>14</v>
      </c>
      <c r="F71" s="337" t="s">
        <v>71</v>
      </c>
      <c r="G71" s="341"/>
      <c r="H71" s="135" t="s">
        <v>14</v>
      </c>
      <c r="I71" s="337" t="s">
        <v>71</v>
      </c>
      <c r="J71" s="338"/>
      <c r="K71" s="68"/>
      <c r="L71" s="47"/>
      <c r="M71" s="75">
        <v>25.5</v>
      </c>
      <c r="N71" s="131">
        <v>1.0041</v>
      </c>
    </row>
    <row r="72" spans="4:14" hidden="1" outlineLevel="1" x14ac:dyDescent="0.15">
      <c r="D72" s="136">
        <v>1</v>
      </c>
      <c r="E72" s="137">
        <v>100</v>
      </c>
      <c r="F72" s="138" t="s">
        <v>65</v>
      </c>
      <c r="G72" s="85" t="s">
        <v>11</v>
      </c>
      <c r="H72" s="139">
        <v>200</v>
      </c>
      <c r="I72" s="138">
        <f>H72*$I$69</f>
        <v>200.8</v>
      </c>
      <c r="J72" s="89" t="s">
        <v>11</v>
      </c>
      <c r="K72" s="68"/>
      <c r="L72" s="47"/>
      <c r="M72" s="75">
        <v>26</v>
      </c>
      <c r="N72" s="131">
        <v>1.0043</v>
      </c>
    </row>
    <row r="73" spans="4:14" hidden="1" outlineLevel="1" x14ac:dyDescent="0.15">
      <c r="D73" s="136">
        <v>2</v>
      </c>
      <c r="E73" s="137">
        <v>100</v>
      </c>
      <c r="F73" s="138" t="s">
        <v>60</v>
      </c>
      <c r="G73" s="85" t="s">
        <v>11</v>
      </c>
      <c r="H73" s="139">
        <v>200</v>
      </c>
      <c r="I73" s="138">
        <f>H73*$I$69</f>
        <v>200.8</v>
      </c>
      <c r="J73" s="89" t="s">
        <v>11</v>
      </c>
      <c r="K73" s="68"/>
      <c r="L73" s="47"/>
      <c r="M73" s="75">
        <v>26.5</v>
      </c>
      <c r="N73" s="131">
        <v>1.0044</v>
      </c>
    </row>
    <row r="74" spans="4:14" hidden="1" outlineLevel="1" x14ac:dyDescent="0.15">
      <c r="D74" s="136">
        <v>3</v>
      </c>
      <c r="E74" s="137">
        <v>100</v>
      </c>
      <c r="F74" s="138" t="s">
        <v>61</v>
      </c>
      <c r="G74" s="85" t="s">
        <v>11</v>
      </c>
      <c r="H74" s="139">
        <v>200</v>
      </c>
      <c r="I74" s="138">
        <f>H74*$I$69</f>
        <v>200.8</v>
      </c>
      <c r="J74" s="89" t="s">
        <v>11</v>
      </c>
      <c r="K74" s="68"/>
      <c r="L74" s="47"/>
      <c r="M74" s="75">
        <v>27</v>
      </c>
      <c r="N74" s="131">
        <v>1.0044999999999999</v>
      </c>
    </row>
    <row r="75" spans="4:14" hidden="1" outlineLevel="1" x14ac:dyDescent="0.15">
      <c r="D75" s="136">
        <v>4</v>
      </c>
      <c r="E75" s="137">
        <v>100</v>
      </c>
      <c r="F75" s="138" t="s">
        <v>63</v>
      </c>
      <c r="G75" s="85" t="s">
        <v>11</v>
      </c>
      <c r="H75" s="139">
        <v>200</v>
      </c>
      <c r="I75" s="138">
        <f>H75*$I$69</f>
        <v>200.8</v>
      </c>
      <c r="J75" s="89" t="s">
        <v>11</v>
      </c>
      <c r="K75" s="68"/>
      <c r="L75" s="47"/>
      <c r="M75" s="75">
        <v>27.5</v>
      </c>
      <c r="N75" s="131">
        <v>1.0046999999999999</v>
      </c>
    </row>
    <row r="76" spans="4:14" ht="14.25" hidden="1" outlineLevel="1" thickBot="1" x14ac:dyDescent="0.2">
      <c r="D76" s="84">
        <v>5</v>
      </c>
      <c r="E76" s="140">
        <v>100</v>
      </c>
      <c r="F76" s="138" t="s">
        <v>62</v>
      </c>
      <c r="G76" s="85" t="s">
        <v>11</v>
      </c>
      <c r="H76" s="139">
        <v>200</v>
      </c>
      <c r="I76" s="138">
        <f>H76*$I$69</f>
        <v>200.8</v>
      </c>
      <c r="J76" s="89" t="s">
        <v>11</v>
      </c>
      <c r="K76" s="68"/>
      <c r="L76" s="47"/>
      <c r="M76" s="75">
        <v>28</v>
      </c>
      <c r="N76" s="131">
        <v>1.0047999999999999</v>
      </c>
    </row>
    <row r="77" spans="4:14" ht="14.25" hidden="1" outlineLevel="1" x14ac:dyDescent="0.15">
      <c r="D77" s="141" t="s">
        <v>15</v>
      </c>
      <c r="E77" s="142" t="s">
        <v>16</v>
      </c>
      <c r="F77" s="143" t="s">
        <v>59</v>
      </c>
      <c r="G77" s="142" t="s">
        <v>17</v>
      </c>
      <c r="H77" s="144" t="s">
        <v>16</v>
      </c>
      <c r="I77" s="145">
        <f>AVERAGE(I72:I76)</f>
        <v>200.8</v>
      </c>
      <c r="J77" s="105" t="s">
        <v>17</v>
      </c>
      <c r="K77" s="68"/>
      <c r="L77" s="47"/>
      <c r="M77" s="75">
        <v>28.5</v>
      </c>
      <c r="N77" s="131">
        <v>1.0049999999999999</v>
      </c>
    </row>
    <row r="78" spans="4:14" hidden="1" outlineLevel="1" x14ac:dyDescent="0.15">
      <c r="D78" s="146" t="s">
        <v>18</v>
      </c>
      <c r="E78" s="147" t="s">
        <v>16</v>
      </c>
      <c r="F78" s="109" t="e">
        <f>ROUND((F77-F70)/F70*100,1)</f>
        <v>#VALUE!</v>
      </c>
      <c r="G78" s="148" t="e">
        <f>IF(ABS(F78)&lt;=D82,"適","不適")</f>
        <v>#VALUE!</v>
      </c>
      <c r="H78" s="149" t="s">
        <v>16</v>
      </c>
      <c r="I78" s="109">
        <f>ROUND((I77-I70)/I70*100,1)</f>
        <v>0.4</v>
      </c>
      <c r="J78" s="111" t="str">
        <f>IF(ABS(I78)&lt;=H82,"適","不適")</f>
        <v>適</v>
      </c>
      <c r="K78" s="68"/>
      <c r="L78" s="47"/>
      <c r="M78" s="75">
        <v>29</v>
      </c>
      <c r="N78" s="131">
        <v>1.0051000000000001</v>
      </c>
    </row>
    <row r="79" spans="4:14" ht="14.25" hidden="1" outlineLevel="1" thickBot="1" x14ac:dyDescent="0.2">
      <c r="D79" s="150" t="s">
        <v>19</v>
      </c>
      <c r="E79" s="151" t="s">
        <v>16</v>
      </c>
      <c r="F79" s="114" t="e">
        <f>ROUND(STDEV(F72:F76)/F77*100,1)</f>
        <v>#DIV/0!</v>
      </c>
      <c r="G79" s="152" t="e">
        <f>IF(ABS(F79)&lt;=D83,"適","不適")</f>
        <v>#DIV/0!</v>
      </c>
      <c r="H79" s="153" t="s">
        <v>16</v>
      </c>
      <c r="I79" s="114">
        <f>ROUND(STDEV(I72:I76)/I77*100,1)</f>
        <v>0</v>
      </c>
      <c r="J79" s="117" t="str">
        <f>IF(ABS(I79)&lt;=H83,"適","不適")</f>
        <v>適</v>
      </c>
      <c r="K79" s="68"/>
      <c r="L79" s="47"/>
      <c r="M79" s="75">
        <v>29.5</v>
      </c>
      <c r="N79" s="131">
        <v>1.0052000000000001</v>
      </c>
    </row>
    <row r="80" spans="4:14" hidden="1" outlineLevel="1" x14ac:dyDescent="0.15">
      <c r="D80" s="154"/>
      <c r="E80" s="119" t="s">
        <v>20</v>
      </c>
      <c r="F80" s="64"/>
      <c r="G80" s="64"/>
      <c r="H80" s="64"/>
      <c r="I80" s="340" t="s">
        <v>44</v>
      </c>
      <c r="J80" s="340"/>
      <c r="K80" s="68"/>
      <c r="L80" s="47"/>
      <c r="M80" s="75">
        <v>30</v>
      </c>
      <c r="N80" s="131">
        <v>1.0054000000000001</v>
      </c>
    </row>
    <row r="81" spans="4:14" hidden="1" outlineLevel="1" x14ac:dyDescent="0.15">
      <c r="D81" s="121"/>
      <c r="E81" s="121"/>
      <c r="F81" s="121"/>
      <c r="G81" s="121"/>
      <c r="H81" s="121"/>
      <c r="I81" s="121"/>
      <c r="J81" s="122"/>
      <c r="K81" s="123"/>
      <c r="L81" s="47"/>
      <c r="M81" s="53"/>
      <c r="N81" s="53"/>
    </row>
    <row r="82" spans="4:14" hidden="1" outlineLevel="1" x14ac:dyDescent="0.15">
      <c r="D82" s="51">
        <f>IF(F70&lt;=20,5,2)</f>
        <v>2</v>
      </c>
      <c r="E82" s="51"/>
      <c r="F82" s="155"/>
      <c r="G82" s="155"/>
      <c r="H82" s="51">
        <f>IF(I70&lt;=20,5,2)</f>
        <v>2</v>
      </c>
      <c r="I82" s="53"/>
      <c r="J82" s="53"/>
      <c r="K82" s="53"/>
      <c r="L82" s="53"/>
      <c r="M82" s="53"/>
      <c r="N82" s="53"/>
    </row>
    <row r="83" spans="4:14" hidden="1" outlineLevel="1" x14ac:dyDescent="0.15">
      <c r="D83" s="51">
        <f>IF(F70&lt;=20,2,1)</f>
        <v>1</v>
      </c>
      <c r="E83" s="50"/>
      <c r="F83" s="53"/>
      <c r="G83" s="53"/>
      <c r="H83" s="51">
        <f>IF(I70&lt;=20,2,1)</f>
        <v>1</v>
      </c>
      <c r="I83" s="53"/>
      <c r="J83" s="53"/>
      <c r="K83" s="53"/>
      <c r="L83" s="53"/>
      <c r="M83" s="50"/>
      <c r="N83" s="50"/>
    </row>
    <row r="84" spans="4:14" hidden="1" outlineLevel="1" x14ac:dyDescent="0.15">
      <c r="D84" s="53"/>
      <c r="E84" s="53"/>
      <c r="F84" s="53"/>
      <c r="G84" s="53"/>
      <c r="H84" s="53"/>
      <c r="I84" s="53"/>
      <c r="J84" s="53"/>
      <c r="K84" s="53"/>
      <c r="L84" s="53"/>
      <c r="M84" s="50"/>
      <c r="N84" s="50"/>
    </row>
    <row r="85" spans="4:14" hidden="1" outlineLevel="1" x14ac:dyDescent="0.15">
      <c r="D85" s="53"/>
      <c r="E85" s="53"/>
      <c r="F85" s="53"/>
      <c r="G85" s="53"/>
      <c r="H85" s="53"/>
      <c r="I85" s="53"/>
      <c r="J85" s="53"/>
      <c r="K85" s="53"/>
      <c r="L85" s="53"/>
      <c r="M85" s="50"/>
      <c r="N85" s="50"/>
    </row>
    <row r="86" spans="4:14" collapsed="1" x14ac:dyDescent="0.15"/>
  </sheetData>
  <mergeCells count="15">
    <mergeCell ref="G50:H50"/>
    <mergeCell ref="F52:G52"/>
    <mergeCell ref="I52:J52"/>
    <mergeCell ref="M46:N46"/>
    <mergeCell ref="M48:N48"/>
    <mergeCell ref="E49:G49"/>
    <mergeCell ref="I49:J49"/>
    <mergeCell ref="I80:J80"/>
    <mergeCell ref="Q52:S52"/>
    <mergeCell ref="I61:J61"/>
    <mergeCell ref="E68:G68"/>
    <mergeCell ref="I68:J68"/>
    <mergeCell ref="G69:H69"/>
    <mergeCell ref="F71:G71"/>
    <mergeCell ref="I71:J71"/>
  </mergeCells>
  <phoneticPr fontId="1"/>
  <printOptions horizontalCentered="1"/>
  <pageMargins left="0.43307086614173229" right="0.39370078740157483" top="0.78740157480314965" bottom="0.62992125984251968" header="0.51181102362204722" footer="0.35433070866141736"/>
  <pageSetup paperSize="9" scale="81" orientation="portrait" r:id="rId1"/>
  <headerFooter alignWithMargins="0">
    <oddFooter>&amp;C&amp;P / &amp;N ページ&amp;RRev.4.0-A</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0"/>
  </sheetPr>
  <dimension ref="B1:U70"/>
  <sheetViews>
    <sheetView view="pageBreakPreview" zoomScale="80" zoomScaleNormal="120" zoomScaleSheetLayoutView="80" workbookViewId="0">
      <selection activeCell="D46" sqref="D46"/>
    </sheetView>
  </sheetViews>
  <sheetFormatPr defaultRowHeight="13.5" outlineLevelCol="1" x14ac:dyDescent="0.15"/>
  <cols>
    <col min="1" max="1" width="3.5" style="182" customWidth="1"/>
    <col min="2" max="2" width="7" style="33" customWidth="1"/>
    <col min="3" max="3" width="2.25" style="182" customWidth="1"/>
    <col min="4" max="4" width="12.625" style="182" customWidth="1"/>
    <col min="5" max="5" width="9.625" style="182" customWidth="1"/>
    <col min="6" max="6" width="12.625" style="182" customWidth="1"/>
    <col min="7" max="7" width="8.125" style="182" customWidth="1"/>
    <col min="8" max="8" width="9.625" style="182" customWidth="1"/>
    <col min="9" max="9" width="12.625" style="182" customWidth="1"/>
    <col min="10" max="10" width="8.125" style="182" customWidth="1"/>
    <col min="11" max="11" width="2.375" style="182" customWidth="1"/>
    <col min="12" max="12" width="7.25" style="182" customWidth="1"/>
    <col min="13" max="20" width="9" style="182" hidden="1" customWidth="1" outlineLevel="1"/>
    <col min="21" max="21" width="9" style="182" collapsed="1"/>
    <col min="22" max="16384" width="9" style="182"/>
  </cols>
  <sheetData>
    <row r="1" spans="2:15" ht="14.25" thickBot="1" x14ac:dyDescent="0.2"/>
    <row r="2" spans="2:15" x14ac:dyDescent="0.15">
      <c r="B2" s="34"/>
      <c r="C2" s="181"/>
      <c r="D2" s="181"/>
      <c r="E2" s="181"/>
      <c r="F2" s="181"/>
      <c r="G2" s="181"/>
      <c r="H2" s="181"/>
      <c r="I2" s="181"/>
      <c r="J2" s="181"/>
      <c r="K2" s="181"/>
      <c r="L2" s="35"/>
    </row>
    <row r="3" spans="2:15" ht="14.25" x14ac:dyDescent="0.15">
      <c r="B3" s="36"/>
      <c r="C3" s="186"/>
      <c r="D3" s="186"/>
      <c r="E3" s="186"/>
      <c r="F3" s="186"/>
      <c r="G3" s="186"/>
      <c r="H3" s="37" t="s">
        <v>107</v>
      </c>
      <c r="I3" s="37"/>
      <c r="J3" s="186"/>
      <c r="K3" s="186"/>
      <c r="L3" s="38"/>
    </row>
    <row r="4" spans="2:15" s="12" customFormat="1" ht="24.75" customHeight="1" x14ac:dyDescent="0.2">
      <c r="B4" s="39"/>
      <c r="C4" s="40"/>
      <c r="D4" s="41"/>
      <c r="E4" s="42" t="s">
        <v>74</v>
      </c>
      <c r="F4" s="40"/>
      <c r="G4" s="40"/>
      <c r="H4" s="40"/>
      <c r="I4" s="43" t="s">
        <v>75</v>
      </c>
      <c r="J4" s="40"/>
      <c r="K4" s="40"/>
      <c r="L4" s="44"/>
      <c r="M4" s="45"/>
      <c r="N4" s="45"/>
      <c r="O4" s="45"/>
    </row>
    <row r="5" spans="2:15" ht="7.5" customHeight="1" x14ac:dyDescent="0.2">
      <c r="B5" s="46"/>
      <c r="C5" s="47"/>
      <c r="D5" s="48"/>
      <c r="E5" s="47"/>
      <c r="F5" s="47"/>
      <c r="G5" s="47"/>
      <c r="H5" s="47"/>
      <c r="I5" s="47"/>
      <c r="J5" s="47"/>
      <c r="K5" s="47"/>
      <c r="L5" s="49"/>
      <c r="M5" s="50"/>
      <c r="N5" s="50"/>
      <c r="O5" s="50"/>
    </row>
    <row r="6" spans="2:15" ht="12" customHeight="1" x14ac:dyDescent="0.15">
      <c r="B6" s="46"/>
      <c r="C6" s="47"/>
      <c r="D6" s="58"/>
      <c r="E6" s="47"/>
      <c r="F6" s="47"/>
      <c r="G6" s="47"/>
      <c r="H6" s="47"/>
      <c r="I6" s="47"/>
      <c r="J6" s="47"/>
      <c r="K6" s="47"/>
      <c r="L6" s="49"/>
      <c r="M6" s="328" t="s">
        <v>98</v>
      </c>
      <c r="N6" s="328"/>
      <c r="O6" s="50"/>
    </row>
    <row r="7" spans="2:15" x14ac:dyDescent="0.15">
      <c r="B7" s="46"/>
      <c r="C7" s="47"/>
      <c r="D7" s="59"/>
      <c r="E7" s="60"/>
      <c r="F7" s="60"/>
      <c r="G7" s="60"/>
      <c r="H7" s="60"/>
      <c r="I7" s="60"/>
      <c r="J7" s="60"/>
      <c r="K7" s="61"/>
      <c r="L7" s="49"/>
      <c r="M7" s="50"/>
      <c r="N7" s="50"/>
      <c r="O7" s="50"/>
    </row>
    <row r="8" spans="2:15" ht="14.25" thickBot="1" x14ac:dyDescent="0.2">
      <c r="B8" s="36"/>
      <c r="C8" s="186"/>
      <c r="D8" s="63" t="s">
        <v>5</v>
      </c>
      <c r="E8" s="64"/>
      <c r="F8" s="65"/>
      <c r="G8" s="65"/>
      <c r="H8" s="64"/>
      <c r="I8" s="66" t="s">
        <v>93</v>
      </c>
      <c r="J8" s="67">
        <f ca="1">TODAY()</f>
        <v>42710</v>
      </c>
      <c r="K8" s="68"/>
      <c r="L8" s="49"/>
      <c r="M8" s="335" t="s">
        <v>82</v>
      </c>
      <c r="N8" s="335"/>
    </row>
    <row r="9" spans="2:15" ht="14.25" thickBot="1" x14ac:dyDescent="0.2">
      <c r="B9" s="36"/>
      <c r="C9" s="186"/>
      <c r="D9" s="69" t="s">
        <v>7</v>
      </c>
      <c r="E9" s="329">
        <v>1111</v>
      </c>
      <c r="F9" s="330"/>
      <c r="G9" s="331"/>
      <c r="H9" s="70" t="s">
        <v>8</v>
      </c>
      <c r="I9" s="332">
        <v>1111</v>
      </c>
      <c r="J9" s="331"/>
      <c r="K9" s="68"/>
      <c r="L9" s="49"/>
      <c r="M9" s="53" t="s">
        <v>6</v>
      </c>
      <c r="N9" s="55" t="s">
        <v>83</v>
      </c>
    </row>
    <row r="10" spans="2:15" ht="14.25" thickBot="1" x14ac:dyDescent="0.2">
      <c r="B10" s="36"/>
      <c r="C10" s="186"/>
      <c r="D10" s="70" t="s">
        <v>94</v>
      </c>
      <c r="E10" s="71">
        <v>25</v>
      </c>
      <c r="F10" s="72" t="s">
        <v>6</v>
      </c>
      <c r="G10" s="333" t="s">
        <v>95</v>
      </c>
      <c r="H10" s="336"/>
      <c r="I10" s="73">
        <f>VLOOKUP(MROUND(E10,0.5),M10:N55,2)</f>
        <v>1.004</v>
      </c>
      <c r="J10" s="74" t="s">
        <v>83</v>
      </c>
      <c r="K10" s="68"/>
      <c r="L10" s="49"/>
      <c r="M10" s="75">
        <v>16</v>
      </c>
      <c r="N10" s="76">
        <v>1.0021</v>
      </c>
    </row>
    <row r="11" spans="2:15" x14ac:dyDescent="0.15">
      <c r="B11" s="36"/>
      <c r="C11" s="186"/>
      <c r="D11" s="77" t="s">
        <v>9</v>
      </c>
      <c r="E11" s="134" t="s">
        <v>10</v>
      </c>
      <c r="F11" s="160">
        <v>5</v>
      </c>
      <c r="G11" s="65" t="s">
        <v>11</v>
      </c>
      <c r="H11" s="161" t="s">
        <v>12</v>
      </c>
      <c r="I11" s="82">
        <v>10</v>
      </c>
      <c r="J11" s="83" t="s">
        <v>11</v>
      </c>
      <c r="K11" s="68"/>
      <c r="L11" s="49"/>
      <c r="M11" s="75">
        <v>16.5</v>
      </c>
      <c r="N11" s="76">
        <v>1.0022</v>
      </c>
    </row>
    <row r="12" spans="2:15" x14ac:dyDescent="0.15">
      <c r="B12" s="36"/>
      <c r="C12" s="186"/>
      <c r="D12" s="77" t="s">
        <v>13</v>
      </c>
      <c r="E12" s="135" t="s">
        <v>14</v>
      </c>
      <c r="F12" s="337" t="s">
        <v>97</v>
      </c>
      <c r="G12" s="341"/>
      <c r="H12" s="135" t="s">
        <v>14</v>
      </c>
      <c r="I12" s="337" t="s">
        <v>97</v>
      </c>
      <c r="J12" s="338"/>
      <c r="K12" s="68"/>
      <c r="L12" s="49"/>
      <c r="M12" s="75">
        <v>17</v>
      </c>
      <c r="N12" s="76">
        <v>1.0023</v>
      </c>
    </row>
    <row r="13" spans="2:15" x14ac:dyDescent="0.15">
      <c r="B13" s="36"/>
      <c r="C13" s="186"/>
      <c r="D13" s="136"/>
      <c r="E13" s="137"/>
      <c r="F13" s="88">
        <f>E13*$I$10</f>
        <v>0</v>
      </c>
      <c r="G13" s="85" t="s">
        <v>11</v>
      </c>
      <c r="H13" s="162">
        <v>10</v>
      </c>
      <c r="I13" s="88">
        <f>H13*$I$10</f>
        <v>10.039999999999999</v>
      </c>
      <c r="J13" s="89" t="s">
        <v>11</v>
      </c>
      <c r="K13" s="68"/>
      <c r="L13" s="49"/>
      <c r="M13" s="75">
        <v>17.5</v>
      </c>
      <c r="N13" s="76">
        <v>1.0024</v>
      </c>
    </row>
    <row r="14" spans="2:15" x14ac:dyDescent="0.15">
      <c r="B14" s="36"/>
      <c r="C14" s="186"/>
      <c r="D14" s="136">
        <v>2</v>
      </c>
      <c r="E14" s="137">
        <v>5</v>
      </c>
      <c r="F14" s="88">
        <f>E14*$I$10</f>
        <v>5.0199999999999996</v>
      </c>
      <c r="G14" s="85" t="s">
        <v>11</v>
      </c>
      <c r="H14" s="162">
        <v>10</v>
      </c>
      <c r="I14" s="88">
        <f>H14*$I$10</f>
        <v>10.039999999999999</v>
      </c>
      <c r="J14" s="89" t="s">
        <v>11</v>
      </c>
      <c r="K14" s="68"/>
      <c r="L14" s="49"/>
      <c r="M14" s="75">
        <v>18</v>
      </c>
      <c r="N14" s="76">
        <v>1.0024999999999999</v>
      </c>
    </row>
    <row r="15" spans="2:15" x14ac:dyDescent="0.15">
      <c r="B15" s="36"/>
      <c r="C15" s="186"/>
      <c r="D15" s="136">
        <v>3</v>
      </c>
      <c r="E15" s="137">
        <v>5</v>
      </c>
      <c r="F15" s="88">
        <f>E15*$I$10</f>
        <v>5.0199999999999996</v>
      </c>
      <c r="G15" s="85" t="s">
        <v>11</v>
      </c>
      <c r="H15" s="162">
        <v>10</v>
      </c>
      <c r="I15" s="88">
        <f>H15*$I$10</f>
        <v>10.039999999999999</v>
      </c>
      <c r="J15" s="89" t="s">
        <v>11</v>
      </c>
      <c r="K15" s="68"/>
      <c r="L15" s="49"/>
      <c r="M15" s="75">
        <v>18.5</v>
      </c>
      <c r="N15" s="76">
        <v>1.0025999999999999</v>
      </c>
    </row>
    <row r="16" spans="2:15" x14ac:dyDescent="0.15">
      <c r="B16" s="36"/>
      <c r="C16" s="186"/>
      <c r="D16" s="136">
        <v>4</v>
      </c>
      <c r="E16" s="137">
        <v>5</v>
      </c>
      <c r="F16" s="88">
        <f>E16*$I$10</f>
        <v>5.0199999999999996</v>
      </c>
      <c r="G16" s="85" t="s">
        <v>11</v>
      </c>
      <c r="H16" s="162">
        <v>10</v>
      </c>
      <c r="I16" s="88">
        <f>H16*$I$10</f>
        <v>10.039999999999999</v>
      </c>
      <c r="J16" s="89" t="s">
        <v>11</v>
      </c>
      <c r="K16" s="68"/>
      <c r="L16" s="49"/>
      <c r="M16" s="75">
        <v>19</v>
      </c>
      <c r="N16" s="76">
        <v>1.0026999999999999</v>
      </c>
    </row>
    <row r="17" spans="2:14" ht="14.25" thickBot="1" x14ac:dyDescent="0.2">
      <c r="B17" s="36"/>
      <c r="C17" s="186"/>
      <c r="D17" s="84">
        <v>5</v>
      </c>
      <c r="E17" s="140">
        <v>5</v>
      </c>
      <c r="F17" s="88">
        <f>E17*$I$10</f>
        <v>5.0199999999999996</v>
      </c>
      <c r="G17" s="85" t="s">
        <v>11</v>
      </c>
      <c r="H17" s="163">
        <v>10</v>
      </c>
      <c r="I17" s="88">
        <f>H17*$I$10</f>
        <v>10.039999999999999</v>
      </c>
      <c r="J17" s="89" t="s">
        <v>11</v>
      </c>
      <c r="K17" s="68"/>
      <c r="L17" s="49"/>
      <c r="M17" s="75">
        <v>19.5</v>
      </c>
      <c r="N17" s="76">
        <v>1.0027999999999999</v>
      </c>
    </row>
    <row r="18" spans="2:14" x14ac:dyDescent="0.15">
      <c r="B18" s="36"/>
      <c r="C18" s="186"/>
      <c r="D18" s="141" t="s">
        <v>15</v>
      </c>
      <c r="E18" s="142" t="s">
        <v>16</v>
      </c>
      <c r="F18" s="104">
        <f>AVERAGE(F13:F17)</f>
        <v>4.016</v>
      </c>
      <c r="G18" s="142" t="s">
        <v>17</v>
      </c>
      <c r="H18" s="144" t="s">
        <v>16</v>
      </c>
      <c r="I18" s="104">
        <f>AVERAGE(I13:I17)</f>
        <v>10.039999999999999</v>
      </c>
      <c r="J18" s="105" t="s">
        <v>17</v>
      </c>
      <c r="K18" s="68"/>
      <c r="L18" s="49"/>
      <c r="M18" s="75">
        <v>20</v>
      </c>
      <c r="N18" s="76">
        <v>1.0028999999999999</v>
      </c>
    </row>
    <row r="19" spans="2:14" x14ac:dyDescent="0.15">
      <c r="B19" s="36"/>
      <c r="C19" s="186"/>
      <c r="D19" s="146" t="s">
        <v>18</v>
      </c>
      <c r="E19" s="147" t="s">
        <v>16</v>
      </c>
      <c r="F19" s="109">
        <f>ROUND((F18-F11)/F11*100,1)</f>
        <v>-19.7</v>
      </c>
      <c r="G19" s="148" t="str">
        <f>IF(ABS(F19)&lt;=D23,"適","不適")</f>
        <v>不適</v>
      </c>
      <c r="H19" s="149" t="s">
        <v>16</v>
      </c>
      <c r="I19" s="109">
        <f>ROUND((I18-I11)/I11*100,1)</f>
        <v>0.4</v>
      </c>
      <c r="J19" s="111" t="str">
        <f>IF(ABS(I19)&lt;=H23,"適","不適")</f>
        <v>適</v>
      </c>
      <c r="K19" s="68"/>
      <c r="L19" s="49"/>
      <c r="M19" s="75">
        <v>20.5</v>
      </c>
      <c r="N19" s="76">
        <v>1.0029999999999999</v>
      </c>
    </row>
    <row r="20" spans="2:14" ht="45" customHeight="1" thickBot="1" x14ac:dyDescent="0.2">
      <c r="B20" s="36"/>
      <c r="C20" s="186"/>
      <c r="D20" s="150" t="s">
        <v>19</v>
      </c>
      <c r="E20" s="151" t="s">
        <v>16</v>
      </c>
      <c r="F20" s="114">
        <f>ROUND(STDEV(F13:F17)/F18*100,1)</f>
        <v>55.9</v>
      </c>
      <c r="G20" s="152" t="str">
        <f>IF(ABS(F20)&lt;=D24,"適","不適")</f>
        <v>不適</v>
      </c>
      <c r="H20" s="153" t="s">
        <v>16</v>
      </c>
      <c r="I20" s="114">
        <f>ROUND(STDEV(I13:I17)/I18*100,1)</f>
        <v>0</v>
      </c>
      <c r="J20" s="117" t="str">
        <f>IF(ABS(I20)&lt;=H24,"適","不適")</f>
        <v>適</v>
      </c>
      <c r="K20" s="68"/>
      <c r="L20" s="49"/>
      <c r="M20" s="75">
        <v>21</v>
      </c>
      <c r="N20" s="76">
        <v>1.0031000000000001</v>
      </c>
    </row>
    <row r="21" spans="2:14" x14ac:dyDescent="0.15">
      <c r="B21" s="36"/>
      <c r="C21" s="186"/>
      <c r="D21" s="118"/>
      <c r="E21" s="119" t="s">
        <v>20</v>
      </c>
      <c r="F21" s="64"/>
      <c r="G21" s="64"/>
      <c r="H21" s="64"/>
      <c r="I21" s="340" t="s">
        <v>43</v>
      </c>
      <c r="J21" s="340"/>
      <c r="K21" s="68"/>
      <c r="L21" s="49"/>
      <c r="M21" s="75">
        <v>21.5</v>
      </c>
      <c r="N21" s="76">
        <v>1.0032000000000001</v>
      </c>
    </row>
    <row r="22" spans="2:14" x14ac:dyDescent="0.15">
      <c r="B22" s="36"/>
      <c r="C22" s="186"/>
      <c r="D22" s="121"/>
      <c r="E22" s="121"/>
      <c r="F22" s="121"/>
      <c r="G22" s="121"/>
      <c r="H22" s="121"/>
      <c r="I22" s="121"/>
      <c r="J22" s="122"/>
      <c r="K22" s="123"/>
      <c r="L22" s="49"/>
      <c r="M22" s="75"/>
      <c r="N22" s="76"/>
    </row>
    <row r="23" spans="2:14" x14ac:dyDescent="0.15">
      <c r="B23" s="36"/>
      <c r="C23" s="186"/>
      <c r="D23" s="51">
        <v>5</v>
      </c>
      <c r="E23" s="51"/>
      <c r="F23" s="52"/>
      <c r="G23" s="52"/>
      <c r="H23" s="51">
        <v>5</v>
      </c>
      <c r="I23" s="53"/>
      <c r="J23" s="53"/>
      <c r="K23" s="53"/>
      <c r="L23" s="54"/>
      <c r="M23" s="75">
        <v>22</v>
      </c>
      <c r="N23" s="76">
        <v>1.0033000000000001</v>
      </c>
    </row>
    <row r="24" spans="2:14" x14ac:dyDescent="0.15">
      <c r="B24" s="36"/>
      <c r="C24" s="186"/>
      <c r="D24" s="51"/>
      <c r="E24" s="53"/>
      <c r="F24" s="47"/>
      <c r="G24" s="47"/>
      <c r="H24" s="51">
        <v>2</v>
      </c>
      <c r="I24" s="53"/>
      <c r="J24" s="53"/>
      <c r="K24" s="53"/>
      <c r="L24" s="54"/>
      <c r="M24" s="75">
        <v>22.5</v>
      </c>
      <c r="N24" s="131">
        <v>1.0034000000000001</v>
      </c>
    </row>
    <row r="25" spans="2:14" x14ac:dyDescent="0.15">
      <c r="B25" s="36"/>
      <c r="C25" s="186"/>
      <c r="D25" s="47"/>
      <c r="E25" s="53"/>
      <c r="F25" s="47"/>
      <c r="G25" s="47"/>
      <c r="H25" s="53"/>
      <c r="I25" s="53"/>
      <c r="J25" s="53"/>
      <c r="K25" s="53"/>
      <c r="L25" s="54"/>
      <c r="M25" s="75">
        <v>23</v>
      </c>
      <c r="N25" s="131">
        <v>1.0035000000000001</v>
      </c>
    </row>
    <row r="26" spans="2:14" x14ac:dyDescent="0.15">
      <c r="B26" s="36"/>
      <c r="C26" s="186"/>
      <c r="D26" s="47"/>
      <c r="E26" s="53"/>
      <c r="F26" s="47"/>
      <c r="G26" s="47"/>
      <c r="H26" s="53"/>
      <c r="I26" s="53"/>
      <c r="J26" s="53"/>
      <c r="K26" s="53"/>
      <c r="L26" s="54"/>
      <c r="M26" s="75"/>
      <c r="N26" s="131"/>
    </row>
    <row r="27" spans="2:14" x14ac:dyDescent="0.15">
      <c r="B27" s="36"/>
      <c r="C27" s="186"/>
      <c r="D27" s="47"/>
      <c r="E27" s="53"/>
      <c r="F27" s="47"/>
      <c r="G27" s="47"/>
      <c r="H27" s="57" t="s">
        <v>99</v>
      </c>
      <c r="I27" s="53"/>
      <c r="J27" s="53"/>
      <c r="K27" s="53"/>
      <c r="L27" s="54"/>
      <c r="M27" s="75"/>
      <c r="N27" s="164" t="s">
        <v>100</v>
      </c>
    </row>
    <row r="28" spans="2:14" x14ac:dyDescent="0.15">
      <c r="B28" s="36"/>
      <c r="C28" s="186"/>
      <c r="D28" s="47"/>
      <c r="E28" s="53"/>
      <c r="F28" s="47"/>
      <c r="G28" s="47"/>
      <c r="H28" s="57" t="s">
        <v>101</v>
      </c>
      <c r="I28" s="53"/>
      <c r="J28" s="53"/>
      <c r="K28" s="53"/>
      <c r="L28" s="54"/>
      <c r="M28" s="75"/>
      <c r="N28" s="131"/>
    </row>
    <row r="29" spans="2:14" x14ac:dyDescent="0.15">
      <c r="B29" s="36"/>
      <c r="C29" s="186"/>
      <c r="D29" s="47"/>
      <c r="E29" s="53"/>
      <c r="F29" s="47"/>
      <c r="G29" s="47"/>
      <c r="H29" s="57" t="s">
        <v>102</v>
      </c>
      <c r="I29" s="53"/>
      <c r="J29" s="53"/>
      <c r="K29" s="53"/>
      <c r="L29" s="54"/>
      <c r="M29" s="75"/>
      <c r="N29" s="131"/>
    </row>
    <row r="30" spans="2:14" x14ac:dyDescent="0.15">
      <c r="B30" s="36"/>
      <c r="C30" s="186"/>
      <c r="D30" s="47"/>
      <c r="E30" s="53"/>
      <c r="F30" s="47"/>
      <c r="G30" s="47"/>
      <c r="H30" s="53"/>
      <c r="I30" s="53"/>
      <c r="J30" s="53"/>
      <c r="K30" s="53"/>
      <c r="L30" s="54"/>
      <c r="M30" s="75"/>
      <c r="N30" s="131"/>
    </row>
    <row r="31" spans="2:14" x14ac:dyDescent="0.15">
      <c r="B31" s="36"/>
      <c r="C31" s="186"/>
      <c r="D31" s="47"/>
      <c r="E31" s="53"/>
      <c r="F31" s="47"/>
      <c r="G31" s="47"/>
      <c r="H31" s="53"/>
      <c r="I31" s="53"/>
      <c r="J31" s="53"/>
      <c r="K31" s="53"/>
      <c r="L31" s="54"/>
      <c r="M31" s="75"/>
      <c r="N31" s="131"/>
    </row>
    <row r="32" spans="2:14" x14ac:dyDescent="0.15">
      <c r="B32" s="36"/>
      <c r="C32" s="186"/>
      <c r="D32" s="47"/>
      <c r="E32" s="53"/>
      <c r="F32" s="47"/>
      <c r="G32" s="47"/>
      <c r="H32" s="53"/>
      <c r="I32" s="53"/>
      <c r="J32" s="53"/>
      <c r="K32" s="53"/>
      <c r="L32" s="54"/>
      <c r="M32" s="75"/>
      <c r="N32" s="131"/>
    </row>
    <row r="33" spans="2:19" x14ac:dyDescent="0.15">
      <c r="B33" s="36"/>
      <c r="C33" s="186"/>
      <c r="D33" s="47"/>
      <c r="E33" s="53"/>
      <c r="F33" s="47"/>
      <c r="G33" s="47"/>
      <c r="H33" s="53"/>
      <c r="I33" s="53"/>
      <c r="J33" s="53"/>
      <c r="K33" s="53"/>
      <c r="L33" s="54"/>
      <c r="M33" s="75"/>
      <c r="N33" s="131"/>
    </row>
    <row r="34" spans="2:19" x14ac:dyDescent="0.15">
      <c r="B34" s="36"/>
      <c r="C34" s="186"/>
      <c r="D34" s="47"/>
      <c r="E34" s="53"/>
      <c r="F34" s="47"/>
      <c r="G34" s="47"/>
      <c r="H34" s="53"/>
      <c r="I34" s="53"/>
      <c r="J34" s="53"/>
      <c r="K34" s="53"/>
      <c r="L34" s="54"/>
      <c r="M34" s="75"/>
      <c r="N34" s="131"/>
    </row>
    <row r="35" spans="2:19" x14ac:dyDescent="0.15">
      <c r="B35" s="36"/>
      <c r="C35" s="186"/>
      <c r="D35" s="47"/>
      <c r="E35" s="53"/>
      <c r="F35" s="47"/>
      <c r="G35" s="47"/>
      <c r="H35" s="53"/>
      <c r="I35" s="53"/>
      <c r="J35" s="53"/>
      <c r="K35" s="53"/>
      <c r="L35" s="54"/>
      <c r="M35" s="75"/>
      <c r="N35" s="131"/>
    </row>
    <row r="36" spans="2:19" x14ac:dyDescent="0.15">
      <c r="B36" s="36"/>
      <c r="C36" s="186"/>
      <c r="D36" s="47"/>
      <c r="E36" s="53"/>
      <c r="F36" s="47"/>
      <c r="G36" s="47"/>
      <c r="H36" s="53"/>
      <c r="I36" s="53"/>
      <c r="J36" s="53"/>
      <c r="K36" s="53"/>
      <c r="L36" s="54"/>
      <c r="M36" s="75"/>
      <c r="N36" s="131"/>
    </row>
    <row r="37" spans="2:19" x14ac:dyDescent="0.15">
      <c r="B37" s="36"/>
      <c r="C37" s="186"/>
      <c r="D37" s="47"/>
      <c r="E37" s="53"/>
      <c r="F37" s="47"/>
      <c r="G37" s="47"/>
      <c r="H37" s="53"/>
      <c r="I37" s="53"/>
      <c r="J37" s="53"/>
      <c r="K37" s="53"/>
      <c r="L37" s="54"/>
      <c r="M37" s="75"/>
      <c r="N37" s="131"/>
    </row>
    <row r="38" spans="2:19" x14ac:dyDescent="0.15">
      <c r="B38" s="36"/>
      <c r="C38" s="186"/>
      <c r="D38" s="47"/>
      <c r="E38" s="53"/>
      <c r="F38" s="47"/>
      <c r="G38" s="47"/>
      <c r="H38" s="53"/>
      <c r="I38" s="53"/>
      <c r="J38" s="53"/>
      <c r="K38" s="53"/>
      <c r="L38" s="54"/>
      <c r="M38" s="75"/>
      <c r="N38" s="131"/>
    </row>
    <row r="39" spans="2:19" x14ac:dyDescent="0.15">
      <c r="B39" s="36"/>
      <c r="C39" s="186"/>
      <c r="D39" s="47"/>
      <c r="E39" s="53"/>
      <c r="F39" s="47"/>
      <c r="G39" s="47"/>
      <c r="H39" s="53"/>
      <c r="I39" s="53"/>
      <c r="J39" s="53"/>
      <c r="K39" s="53"/>
      <c r="L39" s="54"/>
      <c r="M39" s="75"/>
      <c r="N39" s="131"/>
    </row>
    <row r="40" spans="2:19" x14ac:dyDescent="0.15">
      <c r="B40" s="36"/>
      <c r="C40" s="165"/>
      <c r="D40" s="47"/>
      <c r="E40" s="53"/>
      <c r="F40" s="47"/>
      <c r="G40" s="47"/>
      <c r="H40" s="53"/>
      <c r="I40" s="53"/>
      <c r="J40" s="53"/>
      <c r="K40" s="53"/>
      <c r="L40" s="54"/>
      <c r="M40" s="75"/>
      <c r="N40" s="131"/>
    </row>
    <row r="41" spans="2:19" x14ac:dyDescent="0.15">
      <c r="B41" s="36"/>
      <c r="C41" s="166"/>
      <c r="D41" s="60"/>
      <c r="E41" s="132"/>
      <c r="F41" s="60"/>
      <c r="G41" s="60"/>
      <c r="H41" s="132"/>
      <c r="I41" s="132"/>
      <c r="J41" s="132"/>
      <c r="K41" s="133"/>
      <c r="L41" s="54"/>
      <c r="M41" s="75"/>
      <c r="N41" s="131"/>
    </row>
    <row r="42" spans="2:19" ht="14.25" thickBot="1" x14ac:dyDescent="0.2">
      <c r="B42" s="62"/>
      <c r="C42" s="186"/>
      <c r="D42" s="63" t="s">
        <v>109</v>
      </c>
      <c r="E42" s="64"/>
      <c r="F42" s="65"/>
      <c r="G42" s="65"/>
      <c r="H42" s="64"/>
      <c r="I42" s="66" t="s">
        <v>93</v>
      </c>
      <c r="J42" s="67">
        <f ca="1">TODAY()</f>
        <v>42710</v>
      </c>
      <c r="K42" s="68"/>
      <c r="L42" s="49"/>
      <c r="M42" s="75">
        <v>23.5</v>
      </c>
      <c r="N42" s="131">
        <v>1.0036</v>
      </c>
    </row>
    <row r="43" spans="2:19" ht="14.25" thickBot="1" x14ac:dyDescent="0.2">
      <c r="B43" s="62"/>
      <c r="C43" s="186"/>
      <c r="D43" s="69" t="s">
        <v>7</v>
      </c>
      <c r="E43" s="329"/>
      <c r="F43" s="330"/>
      <c r="G43" s="331"/>
      <c r="H43" s="70" t="s">
        <v>8</v>
      </c>
      <c r="I43" s="332"/>
      <c r="J43" s="331"/>
      <c r="K43" s="68"/>
      <c r="L43" s="49"/>
      <c r="M43" s="75">
        <v>24</v>
      </c>
      <c r="N43" s="131">
        <v>1.0038</v>
      </c>
    </row>
    <row r="44" spans="2:19" ht="14.25" thickBot="1" x14ac:dyDescent="0.2">
      <c r="B44" s="62"/>
      <c r="C44" s="186"/>
      <c r="D44" s="70" t="s">
        <v>94</v>
      </c>
      <c r="E44" s="71"/>
      <c r="F44" s="72" t="s">
        <v>6</v>
      </c>
      <c r="G44" s="333" t="s">
        <v>95</v>
      </c>
      <c r="H44" s="334"/>
      <c r="I44" s="73" t="e">
        <f>VLOOKUP(MROUND(E44,0.5),M10:N55,2)</f>
        <v>#N/A</v>
      </c>
      <c r="J44" s="74" t="s">
        <v>83</v>
      </c>
      <c r="K44" s="68"/>
      <c r="L44" s="49"/>
      <c r="M44" s="75">
        <v>24.5</v>
      </c>
      <c r="N44" s="131">
        <v>1.0039</v>
      </c>
    </row>
    <row r="45" spans="2:19" x14ac:dyDescent="0.15">
      <c r="B45" s="62"/>
      <c r="C45" s="186"/>
      <c r="D45" s="77" t="s">
        <v>9</v>
      </c>
      <c r="E45" s="78" t="s">
        <v>51</v>
      </c>
      <c r="F45" s="167"/>
      <c r="G45" s="80" t="s">
        <v>11</v>
      </c>
      <c r="H45" s="81" t="s">
        <v>53</v>
      </c>
      <c r="I45" s="82"/>
      <c r="J45" s="83" t="s">
        <v>96</v>
      </c>
      <c r="K45" s="68"/>
      <c r="L45" s="49"/>
      <c r="M45" s="75">
        <v>25</v>
      </c>
      <c r="N45" s="131">
        <v>1.004</v>
      </c>
    </row>
    <row r="46" spans="2:19" x14ac:dyDescent="0.15">
      <c r="B46" s="62"/>
      <c r="C46" s="186"/>
      <c r="D46" s="77" t="s">
        <v>13</v>
      </c>
      <c r="E46" s="84" t="s">
        <v>14</v>
      </c>
      <c r="F46" s="337" t="s">
        <v>97</v>
      </c>
      <c r="G46" s="338"/>
      <c r="H46" s="85" t="s">
        <v>14</v>
      </c>
      <c r="I46" s="337" t="s">
        <v>97</v>
      </c>
      <c r="J46" s="338"/>
      <c r="K46" s="68"/>
      <c r="L46" s="49"/>
      <c r="M46" s="75">
        <v>25.5</v>
      </c>
      <c r="N46" s="131">
        <v>1.0041</v>
      </c>
      <c r="P46" s="182" t="s">
        <v>103</v>
      </c>
      <c r="Q46" s="342" t="s">
        <v>99</v>
      </c>
      <c r="R46" s="343"/>
      <c r="S46" s="343"/>
    </row>
    <row r="47" spans="2:19" ht="14.25" thickBot="1" x14ac:dyDescent="0.2">
      <c r="B47" s="62"/>
      <c r="C47" s="186"/>
      <c r="D47" s="86">
        <v>1</v>
      </c>
      <c r="E47" s="156"/>
      <c r="F47" s="138" t="e">
        <f>E47*$I$44</f>
        <v>#N/A</v>
      </c>
      <c r="G47" s="89" t="s">
        <v>11</v>
      </c>
      <c r="H47" s="168"/>
      <c r="I47" s="138" t="e">
        <f>H47*$I$44</f>
        <v>#N/A</v>
      </c>
      <c r="J47" s="89" t="s">
        <v>11</v>
      </c>
      <c r="K47" s="68"/>
      <c r="L47" s="49"/>
      <c r="M47" s="75">
        <v>26</v>
      </c>
      <c r="N47" s="131">
        <v>1.0043</v>
      </c>
      <c r="O47" s="182" t="str">
        <f>H45</f>
        <v>検定最小容量</v>
      </c>
    </row>
    <row r="48" spans="2:19" x14ac:dyDescent="0.15">
      <c r="B48" s="62"/>
      <c r="C48" s="186"/>
      <c r="D48" s="86">
        <v>2</v>
      </c>
      <c r="E48" s="156"/>
      <c r="F48" s="138" t="e">
        <f>E48*$I$44</f>
        <v>#N/A</v>
      </c>
      <c r="G48" s="89" t="s">
        <v>11</v>
      </c>
      <c r="H48" s="168"/>
      <c r="I48" s="138" t="e">
        <f>H48*$I$44</f>
        <v>#N/A</v>
      </c>
      <c r="J48" s="89" t="s">
        <v>11</v>
      </c>
      <c r="K48" s="68"/>
      <c r="L48" s="49"/>
      <c r="M48" s="75">
        <v>26.5</v>
      </c>
      <c r="N48" s="131">
        <v>1.0044</v>
      </c>
      <c r="O48" s="182" t="s">
        <v>23</v>
      </c>
      <c r="P48" s="91" t="e">
        <f>IF(ABS(I53)&lt;=D57,"適","不適")</f>
        <v>#N/A</v>
      </c>
      <c r="Q48" s="92" t="e">
        <f>IF(P48=O48,1,0)</f>
        <v>#N/A</v>
      </c>
      <c r="R48" s="93">
        <v>2</v>
      </c>
      <c r="S48" s="94" t="s">
        <v>22</v>
      </c>
    </row>
    <row r="49" spans="2:19" x14ac:dyDescent="0.15">
      <c r="B49" s="62"/>
      <c r="C49" s="186"/>
      <c r="D49" s="86">
        <v>3</v>
      </c>
      <c r="E49" s="156"/>
      <c r="F49" s="138" t="e">
        <f>E49*$I$44</f>
        <v>#N/A</v>
      </c>
      <c r="G49" s="89" t="s">
        <v>11</v>
      </c>
      <c r="H49" s="168"/>
      <c r="I49" s="138" t="e">
        <f>H49*$I$44</f>
        <v>#N/A</v>
      </c>
      <c r="J49" s="89" t="s">
        <v>11</v>
      </c>
      <c r="K49" s="68"/>
      <c r="L49" s="49"/>
      <c r="M49" s="75">
        <v>27</v>
      </c>
      <c r="N49" s="131">
        <v>1.0044999999999999</v>
      </c>
      <c r="O49" s="182" t="s">
        <v>22</v>
      </c>
      <c r="P49" s="91" t="e">
        <f>IF(ABS(I53)&lt;=D57,"適","不適")</f>
        <v>#N/A</v>
      </c>
      <c r="Q49" s="92" t="e">
        <f>IF(P49=O49,2,0)</f>
        <v>#N/A</v>
      </c>
      <c r="R49" s="95">
        <v>4</v>
      </c>
      <c r="S49" s="96" t="s">
        <v>23</v>
      </c>
    </row>
    <row r="50" spans="2:19" ht="14.25" thickBot="1" x14ac:dyDescent="0.2">
      <c r="B50" s="62"/>
      <c r="C50" s="186"/>
      <c r="D50" s="86">
        <v>4</v>
      </c>
      <c r="E50" s="156"/>
      <c r="F50" s="138" t="e">
        <f>E50*$I$44</f>
        <v>#N/A</v>
      </c>
      <c r="G50" s="89" t="s">
        <v>11</v>
      </c>
      <c r="H50" s="168"/>
      <c r="I50" s="138" t="e">
        <f>H50*$I$44</f>
        <v>#N/A</v>
      </c>
      <c r="J50" s="89" t="s">
        <v>11</v>
      </c>
      <c r="K50" s="68"/>
      <c r="L50" s="49"/>
      <c r="M50" s="75">
        <v>27.5</v>
      </c>
      <c r="N50" s="131">
        <v>1.0046999999999999</v>
      </c>
      <c r="O50" s="182" t="s">
        <v>90</v>
      </c>
      <c r="P50" s="91" t="e">
        <f>IF(ABS(I53)&lt;=1.5,"適","適(警戒）")</f>
        <v>#N/A</v>
      </c>
      <c r="Q50" s="92" t="e">
        <f>IF(P50=O50,3,0)</f>
        <v>#N/A</v>
      </c>
      <c r="R50" s="97">
        <v>5</v>
      </c>
      <c r="S50" s="98" t="s">
        <v>90</v>
      </c>
    </row>
    <row r="51" spans="2:19" ht="14.25" thickBot="1" x14ac:dyDescent="0.2">
      <c r="B51" s="62"/>
      <c r="C51" s="186"/>
      <c r="D51" s="99">
        <v>5</v>
      </c>
      <c r="E51" s="158"/>
      <c r="F51" s="138" t="e">
        <f>E51*$I$44</f>
        <v>#N/A</v>
      </c>
      <c r="G51" s="89" t="s">
        <v>11</v>
      </c>
      <c r="H51" s="168"/>
      <c r="I51" s="138" t="e">
        <f>H51*$I$44</f>
        <v>#N/A</v>
      </c>
      <c r="J51" s="89" t="s">
        <v>11</v>
      </c>
      <c r="K51" s="68"/>
      <c r="L51" s="49"/>
      <c r="M51" s="75">
        <v>28</v>
      </c>
      <c r="N51" s="131">
        <v>1.0047999999999999</v>
      </c>
      <c r="O51" s="182" t="str">
        <f>E45</f>
        <v>検定最大容量</v>
      </c>
      <c r="Q51" s="102" t="e">
        <f>SUM(Q48:Q50)</f>
        <v>#N/A</v>
      </c>
    </row>
    <row r="52" spans="2:19" x14ac:dyDescent="0.15">
      <c r="B52" s="62"/>
      <c r="C52" s="186"/>
      <c r="D52" s="103" t="s">
        <v>15</v>
      </c>
      <c r="E52" s="103" t="s">
        <v>16</v>
      </c>
      <c r="F52" s="145" t="e">
        <f>AVERAGE(F47:F51)</f>
        <v>#N/A</v>
      </c>
      <c r="G52" s="105" t="s">
        <v>17</v>
      </c>
      <c r="H52" s="106" t="s">
        <v>16</v>
      </c>
      <c r="I52" s="145" t="e">
        <f>AVERAGE(I47:I51)</f>
        <v>#N/A</v>
      </c>
      <c r="J52" s="105" t="s">
        <v>17</v>
      </c>
      <c r="K52" s="68"/>
      <c r="L52" s="49"/>
      <c r="M52" s="75">
        <v>28.5</v>
      </c>
      <c r="N52" s="131">
        <v>1.0049999999999999</v>
      </c>
      <c r="O52" s="182" t="s">
        <v>23</v>
      </c>
      <c r="P52" s="107" t="e">
        <f>IF(ABS(F53)&lt;=D57,"適","不適")</f>
        <v>#N/A</v>
      </c>
      <c r="Q52" s="92" t="e">
        <f>IF(P52=O52,1,0)</f>
        <v>#N/A</v>
      </c>
      <c r="R52" s="93">
        <v>2</v>
      </c>
      <c r="S52" s="94" t="s">
        <v>22</v>
      </c>
    </row>
    <row r="53" spans="2:19" x14ac:dyDescent="0.15">
      <c r="B53" s="62"/>
      <c r="C53" s="186"/>
      <c r="D53" s="108" t="s">
        <v>18</v>
      </c>
      <c r="E53" s="108" t="s">
        <v>16</v>
      </c>
      <c r="F53" s="109" t="e">
        <f>ROUND((F52-F45)/F45*100,1)</f>
        <v>#N/A</v>
      </c>
      <c r="G53" s="110" t="e">
        <f>VLOOKUP(Q55,R52:S54,2,TRUE)</f>
        <v>#N/A</v>
      </c>
      <c r="H53" s="185" t="s">
        <v>16</v>
      </c>
      <c r="I53" s="109" t="e">
        <f>ROUND((I52-I45)/I45*100,1)</f>
        <v>#N/A</v>
      </c>
      <c r="J53" s="111" t="e">
        <f>VLOOKUP(Q51,R48:S50,2)</f>
        <v>#N/A</v>
      </c>
      <c r="K53" s="68"/>
      <c r="L53" s="49"/>
      <c r="M53" s="75">
        <v>29</v>
      </c>
      <c r="N53" s="131">
        <v>1.0051000000000001</v>
      </c>
      <c r="O53" s="182" t="s">
        <v>22</v>
      </c>
      <c r="P53" s="107" t="e">
        <f>IF(ABS(F53)&lt;=D57,"適","不適")</f>
        <v>#N/A</v>
      </c>
      <c r="Q53" s="92" t="e">
        <f>IF(P53=O53,2,0)</f>
        <v>#N/A</v>
      </c>
      <c r="R53" s="95">
        <v>4</v>
      </c>
      <c r="S53" s="96" t="s">
        <v>23</v>
      </c>
    </row>
    <row r="54" spans="2:19" ht="14.25" thickBot="1" x14ac:dyDescent="0.2">
      <c r="B54" s="62"/>
      <c r="C54" s="186"/>
      <c r="D54" s="112" t="s">
        <v>105</v>
      </c>
      <c r="E54" s="113" t="s">
        <v>16</v>
      </c>
      <c r="F54" s="114" t="e">
        <f>ROUND(STDEV(F47:F51)/F52*100,1)</f>
        <v>#N/A</v>
      </c>
      <c r="G54" s="115" t="e">
        <f>IF(ABS(F54)&lt;=D58,"適","不適")</f>
        <v>#N/A</v>
      </c>
      <c r="H54" s="116" t="s">
        <v>16</v>
      </c>
      <c r="I54" s="114" t="e">
        <f>ROUND(STDEV(I47:I51)/I52*100,1)</f>
        <v>#N/A</v>
      </c>
      <c r="J54" s="117" t="e">
        <f>IF(ABS(I54)&lt;=H58,"適","不適")</f>
        <v>#N/A</v>
      </c>
      <c r="K54" s="68"/>
      <c r="L54" s="49"/>
      <c r="M54" s="75">
        <v>29.5</v>
      </c>
      <c r="N54" s="131">
        <v>1.0052000000000001</v>
      </c>
      <c r="O54" s="182" t="s">
        <v>92</v>
      </c>
      <c r="P54" s="107" t="e">
        <f>IF(ABS(F53)&lt;=1.5,"適","適(警戒）")</f>
        <v>#N/A</v>
      </c>
      <c r="Q54" s="92" t="e">
        <f>IF(P54=O54,3,0)</f>
        <v>#N/A</v>
      </c>
      <c r="R54" s="97">
        <v>5</v>
      </c>
      <c r="S54" s="98" t="s">
        <v>92</v>
      </c>
    </row>
    <row r="55" spans="2:19" x14ac:dyDescent="0.15">
      <c r="B55" s="62"/>
      <c r="C55" s="186"/>
      <c r="D55" s="118"/>
      <c r="E55" s="119" t="s">
        <v>20</v>
      </c>
      <c r="F55" s="64"/>
      <c r="G55" s="64"/>
      <c r="H55" s="64"/>
      <c r="I55" s="340"/>
      <c r="J55" s="340"/>
      <c r="K55" s="68"/>
      <c r="L55" s="49"/>
      <c r="M55" s="75">
        <v>30</v>
      </c>
      <c r="N55" s="131">
        <v>1.0054000000000001</v>
      </c>
      <c r="Q55" s="120" t="e">
        <f>SUM(Q52:Q54)</f>
        <v>#N/A</v>
      </c>
    </row>
    <row r="56" spans="2:19" x14ac:dyDescent="0.15">
      <c r="B56" s="62"/>
      <c r="C56" s="186"/>
      <c r="D56" s="121"/>
      <c r="E56" s="121"/>
      <c r="F56" s="121"/>
      <c r="G56" s="121"/>
      <c r="H56" s="121"/>
      <c r="I56" s="121"/>
      <c r="J56" s="122"/>
      <c r="K56" s="123"/>
      <c r="L56" s="49"/>
      <c r="M56" s="53"/>
      <c r="N56" s="53"/>
    </row>
    <row r="57" spans="2:19" ht="14.25" thickBot="1" x14ac:dyDescent="0.2">
      <c r="B57" s="124"/>
      <c r="C57" s="125"/>
      <c r="D57" s="126">
        <f>IF(F45&lt;=20,5,2)</f>
        <v>5</v>
      </c>
      <c r="E57" s="126"/>
      <c r="F57" s="127"/>
      <c r="G57" s="127"/>
      <c r="H57" s="126">
        <f>IF(I45&lt;=20,5,2)</f>
        <v>5</v>
      </c>
      <c r="I57" s="128"/>
      <c r="J57" s="128"/>
      <c r="K57" s="128"/>
      <c r="L57" s="129"/>
      <c r="M57" s="53"/>
      <c r="N57" s="53"/>
    </row>
    <row r="58" spans="2:19" x14ac:dyDescent="0.15">
      <c r="D58" s="51">
        <f>IF(F45&lt;=20,2,1)</f>
        <v>2</v>
      </c>
      <c r="E58" s="50"/>
      <c r="F58" s="53"/>
      <c r="G58" s="53"/>
      <c r="H58" s="51">
        <f>IF(I45&lt;=20,2,1)</f>
        <v>2</v>
      </c>
      <c r="I58" s="53"/>
      <c r="J58" s="53"/>
      <c r="K58" s="53"/>
      <c r="L58" s="53"/>
      <c r="M58" s="50"/>
      <c r="N58" s="50"/>
    </row>
    <row r="59" spans="2:19" x14ac:dyDescent="0.15">
      <c r="D59" s="53"/>
      <c r="E59" s="53"/>
      <c r="F59" s="53"/>
      <c r="G59" s="53"/>
      <c r="H59" s="53"/>
      <c r="I59" s="53"/>
      <c r="J59" s="53"/>
      <c r="K59" s="53"/>
      <c r="L59" s="53"/>
      <c r="M59" s="50"/>
      <c r="N59" s="50"/>
    </row>
    <row r="60" spans="2:19" x14ac:dyDescent="0.15">
      <c r="D60" s="53"/>
      <c r="E60" s="53"/>
      <c r="F60" s="53"/>
      <c r="G60" s="53"/>
      <c r="H60" s="53"/>
      <c r="I60" s="53"/>
      <c r="J60" s="53"/>
      <c r="K60" s="53"/>
      <c r="L60" s="53"/>
      <c r="M60" s="50"/>
      <c r="N60" s="50"/>
    </row>
    <row r="61" spans="2:19" x14ac:dyDescent="0.15">
      <c r="D61" s="50"/>
      <c r="E61" s="50"/>
      <c r="F61" s="50"/>
      <c r="G61" s="50"/>
      <c r="H61" s="50"/>
      <c r="I61" s="50"/>
      <c r="J61" s="50"/>
      <c r="K61" s="50"/>
      <c r="L61" s="50"/>
      <c r="M61" s="50"/>
      <c r="N61" s="50"/>
    </row>
    <row r="70" spans="6:6" ht="14.25" x14ac:dyDescent="0.15">
      <c r="F70" s="13"/>
    </row>
  </sheetData>
  <mergeCells count="15">
    <mergeCell ref="I55:J55"/>
    <mergeCell ref="E43:G43"/>
    <mergeCell ref="I43:J43"/>
    <mergeCell ref="G44:H44"/>
    <mergeCell ref="F46:G46"/>
    <mergeCell ref="I46:J46"/>
    <mergeCell ref="Q46:S46"/>
    <mergeCell ref="I21:J21"/>
    <mergeCell ref="M6:N6"/>
    <mergeCell ref="M8:N8"/>
    <mergeCell ref="E9:G9"/>
    <mergeCell ref="I9:J9"/>
    <mergeCell ref="G10:H10"/>
    <mergeCell ref="F12:G12"/>
    <mergeCell ref="I12:J12"/>
  </mergeCells>
  <phoneticPr fontId="1"/>
  <printOptions horizontalCentered="1"/>
  <pageMargins left="0.43307086614173229" right="0.39370078740157483" top="0.78740157480314965" bottom="0.62992125984251968" header="0.51181102362204722" footer="0.35433070866141736"/>
  <pageSetup paperSize="9" scale="81" orientation="portrait" r:id="rId1"/>
  <headerFooter alignWithMargins="0">
    <oddFooter>&amp;C&amp;P / &amp;N ページ&amp;RRev.4.0-A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26"/>
  </sheetPr>
  <dimension ref="A1:S43"/>
  <sheetViews>
    <sheetView showFormulas="1" view="pageBreakPreview" zoomScale="80" zoomScaleNormal="75" zoomScaleSheetLayoutView="80" workbookViewId="0">
      <selection activeCell="D46" sqref="D46"/>
    </sheetView>
  </sheetViews>
  <sheetFormatPr defaultRowHeight="13.5" outlineLevelCol="1" x14ac:dyDescent="0.15"/>
  <cols>
    <col min="1" max="1" width="1.125" style="33" customWidth="1"/>
    <col min="2" max="2" width="1.125" style="182" customWidth="1"/>
    <col min="3" max="3" width="8.5" style="182" bestFit="1" customWidth="1"/>
    <col min="4" max="4" width="9.625" style="182" customWidth="1"/>
    <col min="5" max="5" width="15.125" style="182" bestFit="1" customWidth="1"/>
    <col min="6" max="6" width="13.25" style="182" bestFit="1" customWidth="1"/>
    <col min="7" max="7" width="10.125" style="182" customWidth="1"/>
    <col min="8" max="8" width="15" style="182" customWidth="1"/>
    <col min="9" max="9" width="13.25" style="182" bestFit="1" customWidth="1"/>
    <col min="10" max="10" width="2" style="182" customWidth="1"/>
    <col min="11" max="11" width="1" style="182" customWidth="1"/>
    <col min="12" max="12" width="3.5" style="182" customWidth="1"/>
    <col min="13" max="13" width="5.125" style="182" customWidth="1"/>
    <col min="14" max="14" width="4.75" style="182" hidden="1" customWidth="1" outlineLevel="1"/>
    <col min="15" max="15" width="12.375" style="182" hidden="1" customWidth="1" outlineLevel="1"/>
    <col min="16" max="16" width="9.375" style="182" hidden="1" customWidth="1" outlineLevel="1"/>
    <col min="17" max="17" width="4.625" style="15" hidden="1" customWidth="1" outlineLevel="1"/>
    <col min="18" max="18" width="6.375" style="182" hidden="1" customWidth="1" outlineLevel="1"/>
    <col min="19" max="19" width="9" style="182" collapsed="1"/>
    <col min="20" max="16384" width="9" style="182"/>
  </cols>
  <sheetData>
    <row r="1" spans="1:18" ht="12.75" customHeight="1" x14ac:dyDescent="0.15">
      <c r="A1" s="50"/>
      <c r="B1" s="50"/>
      <c r="C1" s="344" t="s">
        <v>46</v>
      </c>
      <c r="D1" s="344"/>
      <c r="E1" s="50"/>
      <c r="F1" s="50"/>
      <c r="G1" s="50"/>
      <c r="H1" s="50"/>
      <c r="I1" s="50"/>
      <c r="J1" s="50"/>
      <c r="K1" s="50"/>
      <c r="L1" s="50"/>
      <c r="M1" s="50"/>
      <c r="N1" s="50"/>
    </row>
    <row r="2" spans="1:18" ht="14.25" customHeight="1" x14ac:dyDescent="0.15">
      <c r="A2" s="50"/>
      <c r="B2" s="50"/>
      <c r="C2" s="184"/>
      <c r="D2" s="50"/>
      <c r="E2" s="50"/>
      <c r="F2" s="50"/>
      <c r="G2" s="50"/>
      <c r="H2" s="50"/>
      <c r="I2" s="50"/>
      <c r="J2" s="50"/>
      <c r="K2" s="50"/>
      <c r="L2" s="328" t="s">
        <v>42</v>
      </c>
      <c r="M2" s="328"/>
      <c r="N2" s="50"/>
    </row>
    <row r="3" spans="1:18" ht="14.25" customHeight="1" x14ac:dyDescent="0.15">
      <c r="A3" s="50"/>
      <c r="B3" s="169"/>
      <c r="C3" s="59"/>
      <c r="D3" s="60"/>
      <c r="E3" s="60"/>
      <c r="F3" s="60"/>
      <c r="G3" s="60"/>
      <c r="H3" s="60"/>
      <c r="I3" s="60"/>
      <c r="J3" s="61"/>
      <c r="K3" s="47"/>
      <c r="L3" s="50"/>
      <c r="M3" s="50"/>
      <c r="N3" s="50"/>
    </row>
    <row r="4" spans="1:18" ht="14.25" customHeight="1" thickBot="1" x14ac:dyDescent="0.2">
      <c r="A4" s="50"/>
      <c r="B4" s="170"/>
      <c r="C4" s="63" t="s">
        <v>5</v>
      </c>
      <c r="D4" s="64"/>
      <c r="E4" s="65"/>
      <c r="F4" s="65"/>
      <c r="G4" s="64"/>
      <c r="H4" s="66" t="s">
        <v>66</v>
      </c>
      <c r="I4" s="67">
        <f ca="1">TODAY()</f>
        <v>42710</v>
      </c>
      <c r="J4" s="68"/>
      <c r="K4" s="47"/>
      <c r="L4" s="335" t="s">
        <v>67</v>
      </c>
      <c r="M4" s="335"/>
      <c r="N4" s="50"/>
    </row>
    <row r="5" spans="1:18" ht="13.5" customHeight="1" thickBot="1" x14ac:dyDescent="0.2">
      <c r="A5" s="50"/>
      <c r="B5" s="171"/>
      <c r="C5" s="69" t="s">
        <v>7</v>
      </c>
      <c r="D5" s="329"/>
      <c r="E5" s="330"/>
      <c r="F5" s="331"/>
      <c r="G5" s="70" t="s">
        <v>8</v>
      </c>
      <c r="H5" s="332"/>
      <c r="I5" s="331"/>
      <c r="J5" s="68"/>
      <c r="K5" s="47"/>
      <c r="L5" s="53" t="s">
        <v>6</v>
      </c>
      <c r="M5" s="55" t="s">
        <v>68</v>
      </c>
      <c r="N5" s="50"/>
    </row>
    <row r="6" spans="1:18" ht="13.5" customHeight="1" thickBot="1" x14ac:dyDescent="0.2">
      <c r="A6" s="50"/>
      <c r="B6" s="171"/>
      <c r="C6" s="70" t="s">
        <v>69</v>
      </c>
      <c r="D6" s="71"/>
      <c r="E6" s="72" t="s">
        <v>6</v>
      </c>
      <c r="F6" s="333" t="s">
        <v>70</v>
      </c>
      <c r="G6" s="336"/>
      <c r="H6" s="73" t="e">
        <f>VLOOKUP(MROUND(D6,0.5),L6:M36,2)</f>
        <v>#N/A</v>
      </c>
      <c r="I6" s="74" t="s">
        <v>68</v>
      </c>
      <c r="J6" s="68"/>
      <c r="K6" s="47"/>
      <c r="L6" s="75">
        <v>16</v>
      </c>
      <c r="M6" s="76">
        <v>1.0021</v>
      </c>
      <c r="N6" s="50"/>
      <c r="O6" s="172"/>
      <c r="P6" s="172"/>
    </row>
    <row r="7" spans="1:18" ht="13.5" customHeight="1" x14ac:dyDescent="0.15">
      <c r="A7" s="50"/>
      <c r="B7" s="171"/>
      <c r="C7" s="77" t="s">
        <v>9</v>
      </c>
      <c r="D7" s="173" t="s">
        <v>51</v>
      </c>
      <c r="E7" s="79"/>
      <c r="F7" s="80" t="s">
        <v>11</v>
      </c>
      <c r="G7" s="174" t="s">
        <v>52</v>
      </c>
      <c r="H7" s="82"/>
      <c r="I7" s="83" t="s">
        <v>11</v>
      </c>
      <c r="J7" s="68"/>
      <c r="K7" s="47"/>
      <c r="L7" s="75">
        <v>16.5</v>
      </c>
      <c r="M7" s="76">
        <v>1.0022</v>
      </c>
      <c r="N7" s="50"/>
      <c r="O7" s="172"/>
      <c r="P7" s="172"/>
    </row>
    <row r="8" spans="1:18" ht="13.5" customHeight="1" x14ac:dyDescent="0.15">
      <c r="A8" s="50"/>
      <c r="B8" s="171"/>
      <c r="C8" s="77" t="s">
        <v>13</v>
      </c>
      <c r="D8" s="84" t="s">
        <v>14</v>
      </c>
      <c r="E8" s="337" t="s">
        <v>71</v>
      </c>
      <c r="F8" s="338"/>
      <c r="G8" s="85" t="s">
        <v>14</v>
      </c>
      <c r="H8" s="337" t="s">
        <v>71</v>
      </c>
      <c r="I8" s="338"/>
      <c r="J8" s="68"/>
      <c r="K8" s="47"/>
      <c r="L8" s="75">
        <v>17</v>
      </c>
      <c r="M8" s="76">
        <v>1.0023</v>
      </c>
      <c r="O8" s="182" t="s">
        <v>88</v>
      </c>
      <c r="P8" s="339" t="s">
        <v>89</v>
      </c>
      <c r="Q8" s="339"/>
      <c r="R8" s="339"/>
    </row>
    <row r="9" spans="1:18" ht="13.5" customHeight="1" thickBot="1" x14ac:dyDescent="0.2">
      <c r="A9" s="50"/>
      <c r="B9" s="171"/>
      <c r="C9" s="86">
        <v>1</v>
      </c>
      <c r="D9" s="87"/>
      <c r="E9" s="88" t="e">
        <f>D9*$H$6</f>
        <v>#N/A</v>
      </c>
      <c r="F9" s="89" t="s">
        <v>11</v>
      </c>
      <c r="G9" s="90"/>
      <c r="H9" s="88" t="e">
        <f>G9*$H$6</f>
        <v>#N/A</v>
      </c>
      <c r="I9" s="89" t="s">
        <v>11</v>
      </c>
      <c r="J9" s="68"/>
      <c r="K9" s="47"/>
      <c r="L9" s="75">
        <v>17.5</v>
      </c>
      <c r="M9" s="76">
        <v>1.0024</v>
      </c>
      <c r="N9" s="182" t="str">
        <f>G7</f>
        <v>検定最小容量</v>
      </c>
    </row>
    <row r="10" spans="1:18" ht="13.5" customHeight="1" x14ac:dyDescent="0.15">
      <c r="A10" s="50"/>
      <c r="B10" s="171"/>
      <c r="C10" s="86">
        <v>2</v>
      </c>
      <c r="D10" s="87"/>
      <c r="E10" s="88" t="e">
        <f>D10*$H$6</f>
        <v>#N/A</v>
      </c>
      <c r="F10" s="89" t="s">
        <v>11</v>
      </c>
      <c r="G10" s="90"/>
      <c r="H10" s="88" t="e">
        <f>G10*$H$6</f>
        <v>#N/A</v>
      </c>
      <c r="I10" s="89" t="s">
        <v>11</v>
      </c>
      <c r="J10" s="68"/>
      <c r="K10" s="47"/>
      <c r="L10" s="75">
        <v>18</v>
      </c>
      <c r="M10" s="76">
        <v>1.0024999999999999</v>
      </c>
      <c r="N10" s="182" t="s">
        <v>23</v>
      </c>
      <c r="O10" s="91" t="e">
        <f>IF(ABS(H15)&lt;=C19,"適","不適")</f>
        <v>#N/A</v>
      </c>
      <c r="P10" s="92" t="e">
        <f>IF(O10=N10,1,0)</f>
        <v>#N/A</v>
      </c>
      <c r="Q10" s="175">
        <v>2</v>
      </c>
      <c r="R10" s="94" t="s">
        <v>22</v>
      </c>
    </row>
    <row r="11" spans="1:18" ht="13.5" customHeight="1" x14ac:dyDescent="0.15">
      <c r="A11" s="50"/>
      <c r="B11" s="171"/>
      <c r="C11" s="86">
        <v>3</v>
      </c>
      <c r="D11" s="87"/>
      <c r="E11" s="88" t="e">
        <f>D11*$H$6</f>
        <v>#N/A</v>
      </c>
      <c r="F11" s="89" t="s">
        <v>11</v>
      </c>
      <c r="G11" s="90"/>
      <c r="H11" s="88" t="e">
        <f>G11*$H$6</f>
        <v>#N/A</v>
      </c>
      <c r="I11" s="89" t="s">
        <v>11</v>
      </c>
      <c r="J11" s="68"/>
      <c r="K11" s="47"/>
      <c r="L11" s="75">
        <v>18.5</v>
      </c>
      <c r="M11" s="76">
        <v>1.0025999999999999</v>
      </c>
      <c r="N11" s="182" t="s">
        <v>22</v>
      </c>
      <c r="O11" s="91" t="e">
        <f>IF(ABS(H15)&lt;=C19,"適","不適")</f>
        <v>#N/A</v>
      </c>
      <c r="P11" s="92" t="e">
        <f>IF(O11=N11,2,0)</f>
        <v>#N/A</v>
      </c>
      <c r="Q11" s="176">
        <v>4</v>
      </c>
      <c r="R11" s="96" t="s">
        <v>23</v>
      </c>
    </row>
    <row r="12" spans="1:18" ht="13.5" customHeight="1" thickBot="1" x14ac:dyDescent="0.2">
      <c r="A12" s="50"/>
      <c r="B12" s="171"/>
      <c r="C12" s="86">
        <v>4</v>
      </c>
      <c r="D12" s="87"/>
      <c r="E12" s="88" t="e">
        <f>D12*$H$6</f>
        <v>#N/A</v>
      </c>
      <c r="F12" s="89" t="s">
        <v>11</v>
      </c>
      <c r="G12" s="90"/>
      <c r="H12" s="88" t="e">
        <f>G12*$H$6</f>
        <v>#N/A</v>
      </c>
      <c r="I12" s="89" t="s">
        <v>11</v>
      </c>
      <c r="J12" s="68"/>
      <c r="K12" s="47"/>
      <c r="L12" s="75">
        <v>19</v>
      </c>
      <c r="M12" s="76">
        <v>1.0026999999999999</v>
      </c>
      <c r="N12" s="182" t="s">
        <v>91</v>
      </c>
      <c r="O12" s="91" t="e">
        <f>IF(ABS(H15)&lt;=3.9,"適","適(警戒）")</f>
        <v>#N/A</v>
      </c>
      <c r="P12" s="92" t="e">
        <f>IF(O12=N12,3,0)</f>
        <v>#N/A</v>
      </c>
      <c r="Q12" s="177">
        <v>5</v>
      </c>
      <c r="R12" s="98" t="s">
        <v>91</v>
      </c>
    </row>
    <row r="13" spans="1:18" ht="13.5" customHeight="1" thickBot="1" x14ac:dyDescent="0.2">
      <c r="A13" s="50"/>
      <c r="B13" s="171"/>
      <c r="C13" s="99">
        <v>5</v>
      </c>
      <c r="D13" s="100"/>
      <c r="E13" s="88" t="e">
        <f>D13*$H$6</f>
        <v>#N/A</v>
      </c>
      <c r="F13" s="89" t="s">
        <v>11</v>
      </c>
      <c r="G13" s="101"/>
      <c r="H13" s="88" t="e">
        <f>G13*$H$6</f>
        <v>#N/A</v>
      </c>
      <c r="I13" s="89" t="s">
        <v>11</v>
      </c>
      <c r="J13" s="68"/>
      <c r="K13" s="47"/>
      <c r="L13" s="75">
        <v>19.5</v>
      </c>
      <c r="M13" s="76">
        <v>1.0027999999999999</v>
      </c>
      <c r="N13" s="182" t="str">
        <f>D7</f>
        <v>検定最大容量</v>
      </c>
      <c r="P13" s="102" t="e">
        <f>SUM(P10:P12)</f>
        <v>#N/A</v>
      </c>
    </row>
    <row r="14" spans="1:18" ht="13.5" customHeight="1" x14ac:dyDescent="0.15">
      <c r="A14" s="50"/>
      <c r="B14" s="171"/>
      <c r="C14" s="103" t="s">
        <v>15</v>
      </c>
      <c r="D14" s="103" t="s">
        <v>16</v>
      </c>
      <c r="E14" s="104" t="e">
        <f>AVERAGE(E9:E13)</f>
        <v>#N/A</v>
      </c>
      <c r="F14" s="105" t="s">
        <v>17</v>
      </c>
      <c r="G14" s="106" t="s">
        <v>16</v>
      </c>
      <c r="H14" s="104" t="e">
        <f>AVERAGE(H9:H13)</f>
        <v>#N/A</v>
      </c>
      <c r="I14" s="105" t="s">
        <v>17</v>
      </c>
      <c r="J14" s="68"/>
      <c r="K14" s="47"/>
      <c r="L14" s="75">
        <v>20</v>
      </c>
      <c r="M14" s="76">
        <v>1.0028999999999999</v>
      </c>
      <c r="N14" s="182" t="s">
        <v>23</v>
      </c>
      <c r="O14" s="107" t="e">
        <f>IF(ABS(E15)&lt;=C19,"適","不適")</f>
        <v>#N/A</v>
      </c>
      <c r="P14" s="92" t="e">
        <f>IF(O14=N14,1,0)</f>
        <v>#N/A</v>
      </c>
      <c r="Q14" s="175">
        <v>2</v>
      </c>
      <c r="R14" s="94" t="s">
        <v>22</v>
      </c>
    </row>
    <row r="15" spans="1:18" ht="13.5" customHeight="1" x14ac:dyDescent="0.15">
      <c r="A15" s="50"/>
      <c r="B15" s="171"/>
      <c r="C15" s="108" t="s">
        <v>18</v>
      </c>
      <c r="D15" s="108" t="s">
        <v>16</v>
      </c>
      <c r="E15" s="178" t="e">
        <f>ROUND((E14-E7)/E7*100,1)</f>
        <v>#N/A</v>
      </c>
      <c r="F15" s="110" t="e">
        <f>VLOOKUP(P17,Q14:R16,2)</f>
        <v>#N/A</v>
      </c>
      <c r="G15" s="185" t="s">
        <v>16</v>
      </c>
      <c r="H15" s="109" t="e">
        <f>ROUND((H14-H7)/H7*100,1)</f>
        <v>#N/A</v>
      </c>
      <c r="I15" s="111" t="e">
        <f>VLOOKUP(P13,Q10:R12,2)</f>
        <v>#N/A</v>
      </c>
      <c r="J15" s="68"/>
      <c r="K15" s="47"/>
      <c r="L15" s="75">
        <v>20.5</v>
      </c>
      <c r="M15" s="76">
        <v>1.0029999999999999</v>
      </c>
      <c r="N15" s="182" t="s">
        <v>22</v>
      </c>
      <c r="O15" s="107" t="e">
        <f>IF(ABS(E15)&lt;=C19,"適","不適")</f>
        <v>#N/A</v>
      </c>
      <c r="P15" s="92" t="e">
        <f>IF(O15=N15,2,0)</f>
        <v>#N/A</v>
      </c>
      <c r="Q15" s="176">
        <v>4</v>
      </c>
      <c r="R15" s="96" t="s">
        <v>23</v>
      </c>
    </row>
    <row r="16" spans="1:18" ht="13.5" customHeight="1" thickBot="1" x14ac:dyDescent="0.2">
      <c r="A16" s="50"/>
      <c r="B16" s="171"/>
      <c r="C16" s="113" t="s">
        <v>19</v>
      </c>
      <c r="D16" s="113" t="s">
        <v>16</v>
      </c>
      <c r="E16" s="114" t="e">
        <f>ROUND(STDEV(E9:E13)/E14*100,1)</f>
        <v>#N/A</v>
      </c>
      <c r="F16" s="115" t="e">
        <f>IF(ABS(E16)&lt;=C20,"適","不適")</f>
        <v>#N/A</v>
      </c>
      <c r="G16" s="116" t="s">
        <v>16</v>
      </c>
      <c r="H16" s="114" t="e">
        <f>ROUND(STDEV(H9:H13)/H14*100,1)</f>
        <v>#N/A</v>
      </c>
      <c r="I16" s="117" t="e">
        <f>IF(ABS(H16)&lt;=G20,"適","不適")</f>
        <v>#N/A</v>
      </c>
      <c r="J16" s="68"/>
      <c r="K16" s="47"/>
      <c r="L16" s="75">
        <v>21</v>
      </c>
      <c r="M16" s="76">
        <v>1.0031000000000001</v>
      </c>
      <c r="N16" s="182" t="s">
        <v>91</v>
      </c>
      <c r="O16" s="107" t="e">
        <f>IF(ABS(E15)&lt;=3.9,"適","適(警戒）")</f>
        <v>#N/A</v>
      </c>
      <c r="P16" s="92" t="e">
        <f>IF(O16=N16,3,0)</f>
        <v>#N/A</v>
      </c>
      <c r="Q16" s="177">
        <v>5</v>
      </c>
      <c r="R16" s="98" t="s">
        <v>92</v>
      </c>
    </row>
    <row r="17" spans="1:18" ht="13.5" customHeight="1" x14ac:dyDescent="0.15">
      <c r="A17" s="50"/>
      <c r="B17" s="171"/>
      <c r="C17" s="154"/>
      <c r="D17" s="119" t="s">
        <v>20</v>
      </c>
      <c r="E17" s="64"/>
      <c r="F17" s="64"/>
      <c r="G17" s="64"/>
      <c r="H17" s="340"/>
      <c r="I17" s="340"/>
      <c r="J17" s="68"/>
      <c r="K17" s="47"/>
      <c r="L17" s="75">
        <v>21.5</v>
      </c>
      <c r="M17" s="76">
        <v>1.0032000000000001</v>
      </c>
      <c r="P17" s="120" t="e">
        <f>SUM(P14:P16)</f>
        <v>#N/A</v>
      </c>
    </row>
    <row r="18" spans="1:18" ht="0.75" customHeight="1" x14ac:dyDescent="0.15">
      <c r="A18" s="50"/>
      <c r="B18" s="179"/>
      <c r="C18" s="121"/>
      <c r="D18" s="121"/>
      <c r="E18" s="121"/>
      <c r="F18" s="121"/>
      <c r="G18" s="121"/>
      <c r="H18" s="121"/>
      <c r="I18" s="122"/>
      <c r="J18" s="123"/>
      <c r="K18" s="47"/>
      <c r="L18" s="75">
        <v>22</v>
      </c>
      <c r="M18" s="76"/>
      <c r="P18" s="120" t="e">
        <f>SUM(P15:P17)</f>
        <v>#N/A</v>
      </c>
    </row>
    <row r="19" spans="1:18" ht="12" customHeight="1" x14ac:dyDescent="0.15">
      <c r="A19" s="50"/>
      <c r="B19" s="50"/>
      <c r="C19" s="51">
        <v>5</v>
      </c>
      <c r="D19" s="51"/>
      <c r="E19" s="155"/>
      <c r="F19" s="155"/>
      <c r="G19" s="51">
        <v>5</v>
      </c>
      <c r="H19" s="53"/>
      <c r="I19" s="53"/>
      <c r="J19" s="53"/>
      <c r="K19" s="53"/>
      <c r="L19" s="75">
        <v>22</v>
      </c>
      <c r="M19" s="76">
        <v>1.0033000000000001</v>
      </c>
      <c r="N19" s="50"/>
      <c r="O19" s="172"/>
      <c r="P19" s="172"/>
    </row>
    <row r="20" spans="1:18" ht="45" customHeight="1" x14ac:dyDescent="0.15">
      <c r="A20" s="50"/>
      <c r="B20" s="50"/>
      <c r="C20" s="51">
        <v>2</v>
      </c>
      <c r="D20" s="53"/>
      <c r="E20" s="50"/>
      <c r="F20" s="50"/>
      <c r="G20" s="51">
        <v>2</v>
      </c>
      <c r="H20" s="53"/>
      <c r="I20" s="53"/>
      <c r="J20" s="53"/>
      <c r="K20" s="53"/>
      <c r="L20" s="75">
        <v>22.5</v>
      </c>
      <c r="M20" s="131">
        <v>1.0034000000000001</v>
      </c>
      <c r="N20" s="50"/>
      <c r="O20" s="172"/>
      <c r="P20" s="172"/>
    </row>
    <row r="21" spans="1:18" ht="12" customHeight="1" x14ac:dyDescent="0.15">
      <c r="A21" s="50"/>
      <c r="B21" s="50"/>
      <c r="C21" s="50"/>
      <c r="D21" s="53"/>
      <c r="E21" s="50"/>
      <c r="F21" s="50"/>
      <c r="G21" s="53"/>
      <c r="H21" s="53"/>
      <c r="I21" s="53"/>
      <c r="J21" s="53"/>
      <c r="K21" s="53"/>
      <c r="L21" s="75">
        <v>23</v>
      </c>
      <c r="M21" s="131">
        <v>1.0035000000000001</v>
      </c>
      <c r="N21" s="50"/>
      <c r="O21" s="172"/>
      <c r="P21" s="172"/>
    </row>
    <row r="22" spans="1:18" ht="0.75" customHeight="1" x14ac:dyDescent="0.15">
      <c r="A22" s="50"/>
      <c r="B22" s="169"/>
      <c r="C22" s="60"/>
      <c r="D22" s="132"/>
      <c r="E22" s="60"/>
      <c r="F22" s="60"/>
      <c r="G22" s="132"/>
      <c r="H22" s="132"/>
      <c r="I22" s="132"/>
      <c r="J22" s="133"/>
      <c r="K22" s="53"/>
      <c r="L22" s="75"/>
      <c r="M22" s="131"/>
      <c r="N22" s="50"/>
      <c r="O22" s="172"/>
      <c r="P22" s="172"/>
    </row>
    <row r="23" spans="1:18" ht="15" customHeight="1" thickBot="1" x14ac:dyDescent="0.2">
      <c r="A23" s="50"/>
      <c r="B23" s="170"/>
      <c r="C23" s="63" t="s">
        <v>21</v>
      </c>
      <c r="D23" s="64"/>
      <c r="E23" s="65"/>
      <c r="F23" s="65"/>
      <c r="G23" s="64"/>
      <c r="H23" s="66" t="s">
        <v>72</v>
      </c>
      <c r="I23" s="67">
        <f ca="1">TODAY()</f>
        <v>42710</v>
      </c>
      <c r="J23" s="68"/>
      <c r="K23" s="47"/>
      <c r="L23" s="75">
        <v>23.5</v>
      </c>
      <c r="M23" s="131">
        <v>1.0036</v>
      </c>
      <c r="N23" s="50"/>
      <c r="O23" s="172"/>
      <c r="P23" s="172"/>
    </row>
    <row r="24" spans="1:18" ht="13.5" customHeight="1" thickBot="1" x14ac:dyDescent="0.2">
      <c r="A24" s="50"/>
      <c r="B24" s="171"/>
      <c r="C24" s="69" t="s">
        <v>7</v>
      </c>
      <c r="D24" s="329"/>
      <c r="E24" s="330"/>
      <c r="F24" s="331"/>
      <c r="G24" s="70" t="s">
        <v>8</v>
      </c>
      <c r="H24" s="332"/>
      <c r="I24" s="331"/>
      <c r="J24" s="68"/>
      <c r="K24" s="47"/>
      <c r="L24" s="75">
        <v>24</v>
      </c>
      <c r="M24" s="131">
        <v>1.0038</v>
      </c>
      <c r="N24" s="50"/>
      <c r="O24" s="172"/>
      <c r="P24" s="172"/>
    </row>
    <row r="25" spans="1:18" ht="13.5" customHeight="1" thickBot="1" x14ac:dyDescent="0.2">
      <c r="A25" s="50"/>
      <c r="B25" s="171"/>
      <c r="C25" s="70" t="s">
        <v>69</v>
      </c>
      <c r="D25" s="71"/>
      <c r="E25" s="72" t="s">
        <v>6</v>
      </c>
      <c r="F25" s="333" t="s">
        <v>70</v>
      </c>
      <c r="G25" s="334"/>
      <c r="H25" s="73" t="e">
        <f>VLOOKUP(MROUND(D25,0.5),L6:M36,2)</f>
        <v>#N/A</v>
      </c>
      <c r="I25" s="74" t="s">
        <v>68</v>
      </c>
      <c r="J25" s="68"/>
      <c r="K25" s="47"/>
      <c r="L25" s="75">
        <v>24.5</v>
      </c>
      <c r="M25" s="131">
        <v>1.0039</v>
      </c>
      <c r="N25" s="50"/>
      <c r="O25" s="172"/>
      <c r="P25" s="172"/>
    </row>
    <row r="26" spans="1:18" ht="13.5" customHeight="1" x14ac:dyDescent="0.15">
      <c r="A26" s="50"/>
      <c r="B26" s="171"/>
      <c r="C26" s="77" t="s">
        <v>9</v>
      </c>
      <c r="D26" s="173" t="s">
        <v>51</v>
      </c>
      <c r="E26" s="167"/>
      <c r="F26" s="80" t="s">
        <v>11</v>
      </c>
      <c r="G26" s="174" t="s">
        <v>52</v>
      </c>
      <c r="H26" s="82"/>
      <c r="I26" s="83" t="s">
        <v>73</v>
      </c>
      <c r="J26" s="68"/>
      <c r="K26" s="47"/>
      <c r="L26" s="75">
        <v>25</v>
      </c>
      <c r="M26" s="131">
        <v>1.004</v>
      </c>
      <c r="N26" s="50"/>
      <c r="O26" s="172"/>
      <c r="P26" s="172"/>
    </row>
    <row r="27" spans="1:18" ht="13.5" customHeight="1" x14ac:dyDescent="0.15">
      <c r="A27" s="50"/>
      <c r="B27" s="171"/>
      <c r="C27" s="77" t="s">
        <v>13</v>
      </c>
      <c r="D27" s="84" t="s">
        <v>14</v>
      </c>
      <c r="E27" s="337" t="s">
        <v>71</v>
      </c>
      <c r="F27" s="338"/>
      <c r="G27" s="85" t="s">
        <v>14</v>
      </c>
      <c r="H27" s="337" t="s">
        <v>71</v>
      </c>
      <c r="I27" s="338"/>
      <c r="J27" s="68"/>
      <c r="K27" s="47"/>
      <c r="L27" s="75">
        <v>25.5</v>
      </c>
      <c r="M27" s="131">
        <v>1.0041</v>
      </c>
      <c r="O27" s="182" t="s">
        <v>103</v>
      </c>
      <c r="P27" s="342" t="s">
        <v>99</v>
      </c>
      <c r="Q27" s="343"/>
      <c r="R27" s="343"/>
    </row>
    <row r="28" spans="1:18" ht="13.5" customHeight="1" thickBot="1" x14ac:dyDescent="0.2">
      <c r="A28" s="50"/>
      <c r="B28" s="171"/>
      <c r="C28" s="86">
        <v>1</v>
      </c>
      <c r="D28" s="87"/>
      <c r="E28" s="138" t="e">
        <f>D28*$H$25</f>
        <v>#N/A</v>
      </c>
      <c r="F28" s="89" t="s">
        <v>11</v>
      </c>
      <c r="G28" s="168"/>
      <c r="H28" s="138" t="e">
        <f>G28*$H$25</f>
        <v>#N/A</v>
      </c>
      <c r="I28" s="89" t="s">
        <v>11</v>
      </c>
      <c r="J28" s="68"/>
      <c r="K28" s="47"/>
      <c r="L28" s="75">
        <v>26</v>
      </c>
      <c r="M28" s="131">
        <v>1.0043</v>
      </c>
      <c r="N28" s="182" t="str">
        <f>G26</f>
        <v>検定最小容量</v>
      </c>
    </row>
    <row r="29" spans="1:18" ht="13.5" customHeight="1" x14ac:dyDescent="0.15">
      <c r="A29" s="50"/>
      <c r="B29" s="171"/>
      <c r="C29" s="86">
        <v>2</v>
      </c>
      <c r="D29" s="87"/>
      <c r="E29" s="138" t="e">
        <f>D29*$H$25</f>
        <v>#N/A</v>
      </c>
      <c r="F29" s="89" t="s">
        <v>11</v>
      </c>
      <c r="G29" s="168"/>
      <c r="H29" s="138" t="e">
        <f>G29*$H$25</f>
        <v>#N/A</v>
      </c>
      <c r="I29" s="89" t="s">
        <v>11</v>
      </c>
      <c r="J29" s="68"/>
      <c r="K29" s="47"/>
      <c r="L29" s="75">
        <v>26.5</v>
      </c>
      <c r="M29" s="131">
        <v>1.0044</v>
      </c>
      <c r="N29" s="182" t="s">
        <v>23</v>
      </c>
      <c r="O29" s="91" t="e">
        <f>IF(ABS(H34)&lt;=C38,"適","不適")</f>
        <v>#N/A</v>
      </c>
      <c r="P29" s="92" t="e">
        <f>IF(O29=N29,1,0)</f>
        <v>#N/A</v>
      </c>
      <c r="Q29" s="175">
        <v>2</v>
      </c>
      <c r="R29" s="94" t="s">
        <v>22</v>
      </c>
    </row>
    <row r="30" spans="1:18" ht="13.5" customHeight="1" x14ac:dyDescent="0.15">
      <c r="A30" s="50"/>
      <c r="B30" s="171"/>
      <c r="C30" s="86">
        <v>3</v>
      </c>
      <c r="D30" s="87"/>
      <c r="E30" s="138" t="e">
        <f>D30*$H$25</f>
        <v>#N/A</v>
      </c>
      <c r="F30" s="89" t="s">
        <v>11</v>
      </c>
      <c r="G30" s="168"/>
      <c r="H30" s="138" t="e">
        <f>G30*$H$25</f>
        <v>#N/A</v>
      </c>
      <c r="I30" s="89" t="s">
        <v>11</v>
      </c>
      <c r="J30" s="68"/>
      <c r="K30" s="47"/>
      <c r="L30" s="75">
        <v>27</v>
      </c>
      <c r="M30" s="131">
        <v>1.0044999999999999</v>
      </c>
      <c r="N30" s="182" t="s">
        <v>22</v>
      </c>
      <c r="O30" s="91" t="e">
        <f>IF(ABS(H34)&lt;=C38,"適","不適")</f>
        <v>#N/A</v>
      </c>
      <c r="P30" s="92" t="e">
        <f>IF(O30=N30,2,0)</f>
        <v>#N/A</v>
      </c>
      <c r="Q30" s="176">
        <v>4</v>
      </c>
      <c r="R30" s="96" t="s">
        <v>23</v>
      </c>
    </row>
    <row r="31" spans="1:18" ht="13.5" customHeight="1" thickBot="1" x14ac:dyDescent="0.2">
      <c r="A31" s="50"/>
      <c r="B31" s="171"/>
      <c r="C31" s="86">
        <v>4</v>
      </c>
      <c r="D31" s="87"/>
      <c r="E31" s="138" t="e">
        <f>D31*$H$25</f>
        <v>#N/A</v>
      </c>
      <c r="F31" s="89" t="s">
        <v>11</v>
      </c>
      <c r="G31" s="168"/>
      <c r="H31" s="138" t="e">
        <f>G31*$H$25</f>
        <v>#N/A</v>
      </c>
      <c r="I31" s="89" t="s">
        <v>11</v>
      </c>
      <c r="J31" s="68"/>
      <c r="K31" s="47"/>
      <c r="L31" s="75">
        <v>27.5</v>
      </c>
      <c r="M31" s="131">
        <v>1.0046999999999999</v>
      </c>
      <c r="N31" s="182" t="s">
        <v>90</v>
      </c>
      <c r="O31" s="91" t="e">
        <f>IF(ABS(H34)&lt;=1.5,"適","適(警戒）")</f>
        <v>#N/A</v>
      </c>
      <c r="P31" s="92" t="e">
        <f>IF(O31=N31,3,0)</f>
        <v>#N/A</v>
      </c>
      <c r="Q31" s="177">
        <v>5</v>
      </c>
      <c r="R31" s="98" t="s">
        <v>90</v>
      </c>
    </row>
    <row r="32" spans="1:18" ht="13.5" customHeight="1" thickBot="1" x14ac:dyDescent="0.2">
      <c r="A32" s="50"/>
      <c r="B32" s="171"/>
      <c r="C32" s="99">
        <v>5</v>
      </c>
      <c r="D32" s="100"/>
      <c r="E32" s="138" t="e">
        <f>D32*$H$25</f>
        <v>#N/A</v>
      </c>
      <c r="F32" s="89" t="s">
        <v>11</v>
      </c>
      <c r="G32" s="168"/>
      <c r="H32" s="138" t="e">
        <f>G32*$H$25</f>
        <v>#N/A</v>
      </c>
      <c r="I32" s="89" t="s">
        <v>11</v>
      </c>
      <c r="J32" s="68"/>
      <c r="K32" s="47"/>
      <c r="L32" s="75">
        <v>28</v>
      </c>
      <c r="M32" s="131">
        <v>1.0047999999999999</v>
      </c>
      <c r="N32" s="182" t="str">
        <f>D26</f>
        <v>検定最大容量</v>
      </c>
      <c r="P32" s="102" t="e">
        <f>SUM(P29:P31)</f>
        <v>#N/A</v>
      </c>
    </row>
    <row r="33" spans="1:18" ht="13.5" customHeight="1" x14ac:dyDescent="0.15">
      <c r="A33" s="50"/>
      <c r="B33" s="171"/>
      <c r="C33" s="103" t="s">
        <v>15</v>
      </c>
      <c r="D33" s="103" t="s">
        <v>16</v>
      </c>
      <c r="E33" s="145" t="e">
        <f>AVERAGE(E28:E32)</f>
        <v>#N/A</v>
      </c>
      <c r="F33" s="105" t="s">
        <v>17</v>
      </c>
      <c r="G33" s="106" t="s">
        <v>16</v>
      </c>
      <c r="H33" s="145" t="e">
        <f>AVERAGE(H28:H32)</f>
        <v>#N/A</v>
      </c>
      <c r="I33" s="105" t="s">
        <v>17</v>
      </c>
      <c r="J33" s="68"/>
      <c r="K33" s="47"/>
      <c r="L33" s="75">
        <v>28.5</v>
      </c>
      <c r="M33" s="131">
        <v>1.0049999999999999</v>
      </c>
      <c r="N33" s="182" t="s">
        <v>23</v>
      </c>
      <c r="O33" s="107" t="e">
        <f>IF(ABS(E34)&lt;=C38,"適","不適")</f>
        <v>#N/A</v>
      </c>
      <c r="P33" s="92" t="e">
        <f>IF(O33=N33,1,0)</f>
        <v>#N/A</v>
      </c>
      <c r="Q33" s="175">
        <v>2</v>
      </c>
      <c r="R33" s="94" t="s">
        <v>22</v>
      </c>
    </row>
    <row r="34" spans="1:18" ht="13.5" customHeight="1" x14ac:dyDescent="0.15">
      <c r="A34" s="50"/>
      <c r="B34" s="171"/>
      <c r="C34" s="108" t="s">
        <v>18</v>
      </c>
      <c r="D34" s="108" t="s">
        <v>16</v>
      </c>
      <c r="E34" s="109" t="e">
        <f>ROUND((E33-E26)/E26*100,1)</f>
        <v>#N/A</v>
      </c>
      <c r="F34" s="110" t="e">
        <f>VLOOKUP(P36,Q33:R35,2)</f>
        <v>#N/A</v>
      </c>
      <c r="G34" s="185" t="s">
        <v>16</v>
      </c>
      <c r="H34" s="109" t="e">
        <f>ROUND((H33-H26)/H26*100,1)</f>
        <v>#N/A</v>
      </c>
      <c r="I34" s="111" t="e">
        <f>VLOOKUP(P32,Q29:R31,2)</f>
        <v>#N/A</v>
      </c>
      <c r="J34" s="68"/>
      <c r="K34" s="47"/>
      <c r="L34" s="75">
        <v>29</v>
      </c>
      <c r="M34" s="131">
        <v>1.0051000000000001</v>
      </c>
      <c r="N34" s="182" t="s">
        <v>22</v>
      </c>
      <c r="O34" s="107" t="e">
        <f>IF(ABS(E34)&lt;=C38,"適","不適")</f>
        <v>#N/A</v>
      </c>
      <c r="P34" s="92" t="e">
        <f>IF(O34=N34,2,0)</f>
        <v>#N/A</v>
      </c>
      <c r="Q34" s="176">
        <v>4</v>
      </c>
      <c r="R34" s="96" t="s">
        <v>23</v>
      </c>
    </row>
    <row r="35" spans="1:18" ht="13.5" customHeight="1" thickBot="1" x14ac:dyDescent="0.2">
      <c r="A35" s="50"/>
      <c r="B35" s="171"/>
      <c r="C35" s="113" t="s">
        <v>19</v>
      </c>
      <c r="D35" s="113" t="s">
        <v>16</v>
      </c>
      <c r="E35" s="114" t="e">
        <f>ROUND(STDEV(E28:E32)/E33*100,1)</f>
        <v>#N/A</v>
      </c>
      <c r="F35" s="115" t="e">
        <f>IF(ABS(E35)&lt;=C39,"適","不適")</f>
        <v>#N/A</v>
      </c>
      <c r="G35" s="116" t="s">
        <v>16</v>
      </c>
      <c r="H35" s="114" t="e">
        <f>ROUND(STDEV(H28:H32)/H33*100,1)</f>
        <v>#N/A</v>
      </c>
      <c r="I35" s="117" t="e">
        <f>IF(ABS(H35)&lt;=G39,"適","不適")</f>
        <v>#N/A</v>
      </c>
      <c r="J35" s="68"/>
      <c r="K35" s="47"/>
      <c r="L35" s="75">
        <v>29.5</v>
      </c>
      <c r="M35" s="131">
        <v>1.0052000000000001</v>
      </c>
      <c r="N35" s="182" t="s">
        <v>92</v>
      </c>
      <c r="O35" s="107" t="e">
        <f>IF(ABS(E34)&lt;=1.5,"適","適(警戒）")</f>
        <v>#N/A</v>
      </c>
      <c r="P35" s="92" t="e">
        <f>IF(O35=N35,3,0)</f>
        <v>#N/A</v>
      </c>
      <c r="Q35" s="177">
        <v>5</v>
      </c>
      <c r="R35" s="98" t="s">
        <v>92</v>
      </c>
    </row>
    <row r="36" spans="1:18" ht="13.5" customHeight="1" x14ac:dyDescent="0.15">
      <c r="A36" s="50"/>
      <c r="B36" s="171"/>
      <c r="C36" s="154"/>
      <c r="D36" s="119" t="s">
        <v>20</v>
      </c>
      <c r="E36" s="64"/>
      <c r="F36" s="64"/>
      <c r="G36" s="64"/>
      <c r="H36" s="340"/>
      <c r="I36" s="340"/>
      <c r="J36" s="68"/>
      <c r="K36" s="47"/>
      <c r="L36" s="75">
        <v>30</v>
      </c>
      <c r="M36" s="131">
        <v>1.0054000000000001</v>
      </c>
      <c r="P36" s="120" t="e">
        <f>SUM(P33:P35)</f>
        <v>#N/A</v>
      </c>
    </row>
    <row r="37" spans="1:18" ht="0.75" customHeight="1" x14ac:dyDescent="0.15">
      <c r="A37" s="50"/>
      <c r="B37" s="179"/>
      <c r="C37" s="121"/>
      <c r="D37" s="121"/>
      <c r="E37" s="121"/>
      <c r="F37" s="121"/>
      <c r="G37" s="121"/>
      <c r="H37" s="121"/>
      <c r="I37" s="122"/>
      <c r="J37" s="123"/>
      <c r="K37" s="47"/>
      <c r="L37" s="53"/>
      <c r="M37" s="53"/>
      <c r="P37" s="120" t="e">
        <f>SUM(P34:P36)</f>
        <v>#N/A</v>
      </c>
    </row>
    <row r="38" spans="1:18" ht="12" customHeight="1" x14ac:dyDescent="0.15">
      <c r="A38" s="50"/>
      <c r="B38" s="50"/>
      <c r="C38" s="51">
        <f>IF(E26&lt;=20,5,2)</f>
        <v>5</v>
      </c>
      <c r="D38" s="51"/>
      <c r="E38" s="155"/>
      <c r="F38" s="155"/>
      <c r="G38" s="51">
        <f>IF(H26&lt;=20,5,2)</f>
        <v>5</v>
      </c>
      <c r="H38" s="53"/>
      <c r="I38" s="53"/>
      <c r="J38" s="53"/>
      <c r="K38" s="53"/>
      <c r="L38" s="53"/>
      <c r="M38" s="53"/>
      <c r="N38" s="50"/>
    </row>
    <row r="39" spans="1:18" ht="12" customHeight="1" x14ac:dyDescent="0.15">
      <c r="A39" s="50"/>
      <c r="B39" s="50"/>
      <c r="C39" s="51">
        <f>IF(E26&lt;=20,2,1)</f>
        <v>2</v>
      </c>
      <c r="D39" s="50"/>
      <c r="E39" s="53"/>
      <c r="F39" s="53"/>
      <c r="G39" s="51">
        <f>IF(H26&lt;=20,2,1)</f>
        <v>2</v>
      </c>
      <c r="H39" s="53"/>
      <c r="I39" s="53"/>
      <c r="J39" s="53"/>
      <c r="K39" s="53"/>
      <c r="L39" s="50"/>
      <c r="M39" s="50"/>
      <c r="N39" s="50"/>
    </row>
    <row r="40" spans="1:18" ht="12" customHeight="1" x14ac:dyDescent="0.15">
      <c r="A40" s="50"/>
      <c r="B40" s="50"/>
      <c r="C40" s="53"/>
      <c r="D40" s="53"/>
      <c r="E40" s="53"/>
      <c r="F40" s="53"/>
      <c r="G40" s="53"/>
      <c r="H40" s="53"/>
      <c r="I40" s="53"/>
      <c r="J40" s="53"/>
      <c r="K40" s="53"/>
      <c r="L40" s="50"/>
      <c r="M40" s="50"/>
      <c r="N40" s="50"/>
    </row>
    <row r="41" spans="1:18" ht="12" customHeight="1" x14ac:dyDescent="0.15">
      <c r="A41" s="50"/>
      <c r="B41" s="50"/>
      <c r="C41" s="53"/>
      <c r="D41" s="53"/>
      <c r="E41" s="53"/>
      <c r="F41" s="53"/>
      <c r="G41" s="53"/>
      <c r="H41" s="53"/>
      <c r="I41" s="53"/>
      <c r="J41" s="53"/>
      <c r="K41" s="53"/>
      <c r="L41" s="50"/>
      <c r="M41" s="50"/>
      <c r="N41" s="50"/>
    </row>
    <row r="42" spans="1:18" ht="12" customHeight="1" x14ac:dyDescent="0.15">
      <c r="A42" s="50"/>
      <c r="B42" s="50"/>
      <c r="C42" s="53"/>
      <c r="D42" s="53"/>
      <c r="E42" s="53"/>
      <c r="F42" s="53"/>
      <c r="G42" s="53"/>
      <c r="H42" s="53"/>
      <c r="I42" s="53"/>
      <c r="J42" s="53"/>
      <c r="K42" s="53"/>
      <c r="L42" s="50"/>
      <c r="M42" s="50"/>
      <c r="N42" s="50"/>
    </row>
    <row r="43" spans="1:18" x14ac:dyDescent="0.15">
      <c r="A43" s="50"/>
      <c r="B43" s="50"/>
      <c r="C43" s="50"/>
      <c r="D43" s="50"/>
      <c r="E43" s="50"/>
      <c r="F43" s="50"/>
      <c r="G43" s="50"/>
      <c r="H43" s="50"/>
      <c r="I43" s="50"/>
      <c r="J43" s="50"/>
      <c r="K43" s="50"/>
      <c r="L43" s="50"/>
      <c r="M43" s="50"/>
      <c r="N43" s="50"/>
    </row>
  </sheetData>
  <dataConsolidate/>
  <mergeCells count="17">
    <mergeCell ref="P8:R8"/>
    <mergeCell ref="P27:R27"/>
    <mergeCell ref="C1:D1"/>
    <mergeCell ref="H8:I8"/>
    <mergeCell ref="D5:F5"/>
    <mergeCell ref="D24:F24"/>
    <mergeCell ref="H24:I24"/>
    <mergeCell ref="F25:G25"/>
    <mergeCell ref="L2:M2"/>
    <mergeCell ref="L4:M4"/>
    <mergeCell ref="H36:I36"/>
    <mergeCell ref="H5:I5"/>
    <mergeCell ref="E27:F27"/>
    <mergeCell ref="H27:I27"/>
    <mergeCell ref="F6:G6"/>
    <mergeCell ref="E8:F8"/>
    <mergeCell ref="H17:I17"/>
  </mergeCells>
  <phoneticPr fontId="1"/>
  <printOptions horizontalCentered="1"/>
  <pageMargins left="0.43307086614173229" right="0.39370078740157483" top="0.78740157480314965" bottom="0.62992125984251968" header="0.51181102362204722" footer="0.35433070866141736"/>
  <pageSetup paperSize="9" scale="70" orientation="landscape" r:id="rId1"/>
  <headerFooter alignWithMargins="0">
    <oddFooter>&amp;C&amp;P / &amp;N ページ&amp;RRev.4.0-A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検定記録書</vt:lpstr>
      <vt:lpstr>様式-2 結果解析シート10μL未満</vt:lpstr>
      <vt:lpstr>様式-3 結果解析シート10μL以上20μL以下</vt:lpstr>
      <vt:lpstr>様式-4 結果解析シート21μL以上</vt:lpstr>
      <vt:lpstr>参考 結果解析シート計算式表示例</vt:lpstr>
      <vt:lpstr>検定記録書!Print_Area</vt:lpstr>
      <vt:lpstr>'様式-2 結果解析シート10μL未満'!Print_Area</vt:lpstr>
      <vt:lpstr>'様式-3 結果解析シート10μL以上20μL以下'!Print_Area</vt:lpstr>
      <vt:lpstr>'様式-4 結果解析シート21μL以上'!Print_Area</vt:lpstr>
    </vt:vector>
  </TitlesOfParts>
  <Company>Phramacia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ＩＳ</dc:creator>
  <cp:lastModifiedBy>Hashimoto, Chiyoko</cp:lastModifiedBy>
  <cp:lastPrinted>2016-11-27T00:57:51Z</cp:lastPrinted>
  <dcterms:created xsi:type="dcterms:W3CDTF">1997-06-19T07:40:59Z</dcterms:created>
  <dcterms:modified xsi:type="dcterms:W3CDTF">2016-12-06T06:07:24Z</dcterms:modified>
</cp:coreProperties>
</file>