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5" yWindow="-15" windowWidth="20520" windowHeight="4110" tabRatio="787"/>
  </bookViews>
  <sheets>
    <sheet name="検定記録書" sheetId="21" r:id="rId1"/>
    <sheet name="様式-2 結果解析シート１" sheetId="25" r:id="rId2"/>
    <sheet name="参考 結果解析シート計算式表示例" sheetId="26" r:id="rId3"/>
  </sheets>
  <definedNames>
    <definedName name="_xlnm.Print_Area" localSheetId="0">検定記録書!$B$1:$Y$63</definedName>
    <definedName name="_xlnm.Print_Area" localSheetId="2">'参考 結果解析シート計算式表示例'!$A$1:$M$40</definedName>
    <definedName name="_xlnm.Print_Area" localSheetId="1">'様式-2 結果解析シート１'!$B$2:$L$51</definedName>
  </definedNames>
  <calcPr calcId="145621"/>
</workbook>
</file>

<file path=xl/calcChain.xml><?xml version="1.0" encoding="utf-8"?>
<calcChain xmlns="http://schemas.openxmlformats.org/spreadsheetml/2006/main">
  <c r="I4" i="26" l="1"/>
  <c r="H6" i="26"/>
  <c r="E10" i="26"/>
  <c r="N9" i="26"/>
  <c r="N13" i="26"/>
  <c r="I23" i="26"/>
  <c r="H25" i="26"/>
  <c r="E30" i="26" s="1"/>
  <c r="E28" i="26"/>
  <c r="E33" i="26" s="1"/>
  <c r="N28" i="26"/>
  <c r="O30" i="26"/>
  <c r="P30" i="26"/>
  <c r="O31" i="26"/>
  <c r="P31" i="26" s="1"/>
  <c r="N32" i="26"/>
  <c r="G39" i="26"/>
  <c r="C38" i="26"/>
  <c r="O29" i="26" s="1"/>
  <c r="P29" i="26" s="1"/>
  <c r="G38" i="26"/>
  <c r="C39" i="26"/>
  <c r="I38" i="25"/>
  <c r="F45" i="25" s="1"/>
  <c r="F41" i="25"/>
  <c r="F46" i="25" s="1"/>
  <c r="P44" i="25"/>
  <c r="J36" i="25"/>
  <c r="O41" i="25"/>
  <c r="F42" i="25"/>
  <c r="P42" i="25"/>
  <c r="Q42" i="25" s="1"/>
  <c r="Q45" i="25" s="1"/>
  <c r="F43" i="25"/>
  <c r="P43" i="25"/>
  <c r="Q43" i="25" s="1"/>
  <c r="Q44" i="25"/>
  <c r="O45" i="25"/>
  <c r="J55" i="25"/>
  <c r="I57" i="25"/>
  <c r="I62" i="25"/>
  <c r="I60" i="25"/>
  <c r="I61" i="25"/>
  <c r="I63" i="25"/>
  <c r="I64" i="25"/>
  <c r="I65" i="25" s="1"/>
  <c r="F66" i="25"/>
  <c r="G66" i="25" s="1"/>
  <c r="F67" i="25"/>
  <c r="G67" i="25"/>
  <c r="D70" i="25"/>
  <c r="H70" i="25"/>
  <c r="D71" i="25"/>
  <c r="H71" i="25"/>
  <c r="E13" i="26"/>
  <c r="H13" i="26"/>
  <c r="E11" i="26"/>
  <c r="E29" i="26"/>
  <c r="H10" i="26"/>
  <c r="H12" i="26"/>
  <c r="H9" i="26"/>
  <c r="H14" i="26" s="1"/>
  <c r="H11" i="26"/>
  <c r="E9" i="26"/>
  <c r="E14" i="26" s="1"/>
  <c r="E12" i="26"/>
  <c r="E34" i="26" l="1"/>
  <c r="E35" i="26"/>
  <c r="F35" i="26" s="1"/>
  <c r="E15" i="26"/>
  <c r="E16" i="26"/>
  <c r="F16" i="26" s="1"/>
  <c r="I66" i="25"/>
  <c r="J66" i="25" s="1"/>
  <c r="I67" i="25"/>
  <c r="J67" i="25" s="1"/>
  <c r="F47" i="25"/>
  <c r="F48" i="25"/>
  <c r="G48" i="25" s="1"/>
  <c r="P32" i="26"/>
  <c r="H15" i="26"/>
  <c r="H16" i="26"/>
  <c r="I16" i="26" s="1"/>
  <c r="E32" i="26"/>
  <c r="E31" i="26"/>
  <c r="F44" i="25"/>
  <c r="P48" i="25" l="1"/>
  <c r="Q48" i="25" s="1"/>
  <c r="P46" i="25"/>
  <c r="Q46" i="25" s="1"/>
  <c r="Q49" i="25" s="1"/>
  <c r="G47" i="25" s="1"/>
  <c r="P47" i="25"/>
  <c r="Q47" i="25" s="1"/>
  <c r="O16" i="26"/>
  <c r="P16" i="26" s="1"/>
  <c r="O14" i="26"/>
  <c r="P14" i="26" s="1"/>
  <c r="P17" i="26" s="1"/>
  <c r="F15" i="26" s="1"/>
  <c r="O15" i="26"/>
  <c r="P15" i="26" s="1"/>
  <c r="P18" i="26" s="1"/>
  <c r="O10" i="26"/>
  <c r="P10" i="26" s="1"/>
  <c r="P13" i="26" s="1"/>
  <c r="I15" i="26" s="1"/>
  <c r="O12" i="26"/>
  <c r="P12" i="26" s="1"/>
  <c r="O11" i="26"/>
  <c r="P11" i="26" s="1"/>
  <c r="O35" i="26"/>
  <c r="P35" i="26" s="1"/>
  <c r="O34" i="26"/>
  <c r="P34" i="26" s="1"/>
  <c r="P37" i="26" s="1"/>
  <c r="O33" i="26"/>
  <c r="P33" i="26" s="1"/>
  <c r="P36" i="26" s="1"/>
  <c r="F34" i="26" s="1"/>
</calcChain>
</file>

<file path=xl/sharedStrings.xml><?xml version="1.0" encoding="utf-8"?>
<sst xmlns="http://schemas.openxmlformats.org/spreadsheetml/2006/main" count="248" uniqueCount="100">
  <si>
    <t>判定基準</t>
    <rPh sb="0" eb="2">
      <t>ハンテイ</t>
    </rPh>
    <rPh sb="2" eb="4">
      <t>キジュン</t>
    </rPh>
    <phoneticPr fontId="1"/>
  </si>
  <si>
    <t>備考</t>
    <rPh sb="0" eb="2">
      <t>ビコウ</t>
    </rPh>
    <phoneticPr fontId="1"/>
  </si>
  <si>
    <t>メカニカル機能チェック</t>
    <rPh sb="5" eb="7">
      <t>キノウ</t>
    </rPh>
    <phoneticPr fontId="1"/>
  </si>
  <si>
    <t>管理No.</t>
  </si>
  <si>
    <t>ダイヤル　小</t>
    <rPh sb="5" eb="6">
      <t>ショウ</t>
    </rPh>
    <phoneticPr fontId="1"/>
  </si>
  <si>
    <t>連続分注ピペット性能試験報告書</t>
    <rPh sb="0" eb="2">
      <t>レンゾク</t>
    </rPh>
    <rPh sb="2" eb="3">
      <t>ブン</t>
    </rPh>
    <rPh sb="3" eb="4">
      <t>チュウ</t>
    </rPh>
    <rPh sb="8" eb="10">
      <t>セイノウ</t>
    </rPh>
    <rPh sb="12" eb="15">
      <t>ホウコクショ</t>
    </rPh>
    <phoneticPr fontId="1"/>
  </si>
  <si>
    <t>ダイヤル　大</t>
    <rPh sb="5" eb="6">
      <t>ダイ</t>
    </rPh>
    <phoneticPr fontId="1"/>
  </si>
  <si>
    <t>□異常なし　　□異常あり</t>
  </si>
  <si>
    <t>天秤</t>
    <rPh sb="0" eb="2">
      <t>テンビン</t>
    </rPh>
    <phoneticPr fontId="1"/>
  </si>
  <si>
    <t>　識別番号：</t>
    <rPh sb="1" eb="3">
      <t>シキベツ</t>
    </rPh>
    <rPh sb="3" eb="5">
      <t>バンゴウ</t>
    </rPh>
    <phoneticPr fontId="1"/>
  </si>
  <si>
    <t>判定</t>
    <rPh sb="0" eb="2">
      <t>ハンテイ</t>
    </rPh>
    <phoneticPr fontId="1"/>
  </si>
  <si>
    <t>適</t>
    <rPh sb="0" eb="1">
      <t>テキ</t>
    </rPh>
    <phoneticPr fontId="1"/>
  </si>
  <si>
    <t>不適</t>
    <rPh sb="0" eb="2">
      <t>フテキ</t>
    </rPh>
    <phoneticPr fontId="1"/>
  </si>
  <si>
    <t>(   )　回目</t>
    <rPh sb="6" eb="8">
      <t>カイメ</t>
    </rPh>
    <phoneticPr fontId="1"/>
  </si>
  <si>
    <t>判定
年月日</t>
    <rPh sb="0" eb="2">
      <t>ハンテイ</t>
    </rPh>
    <phoneticPr fontId="1"/>
  </si>
  <si>
    <t>設定値10μL未満</t>
    <rPh sb="0" eb="3">
      <t>セッテイチ</t>
    </rPh>
    <rPh sb="7" eb="9">
      <t>ミマン</t>
    </rPh>
    <phoneticPr fontId="3"/>
  </si>
  <si>
    <t>ﾟC</t>
  </si>
  <si>
    <t>検定実施者</t>
    <rPh sb="0" eb="2">
      <t>ケンテイ</t>
    </rPh>
    <rPh sb="2" eb="4">
      <t>ジッシ</t>
    </rPh>
    <rPh sb="4" eb="5">
      <t>シャ</t>
    </rPh>
    <phoneticPr fontId="3"/>
  </si>
  <si>
    <t>管理 No.</t>
    <rPh sb="0" eb="2">
      <t>カンリ</t>
    </rPh>
    <phoneticPr fontId="3"/>
  </si>
  <si>
    <t>試験回数</t>
  </si>
  <si>
    <t>設定値</t>
    <rPh sb="0" eb="3">
      <t>セッテイチ</t>
    </rPh>
    <phoneticPr fontId="3"/>
  </si>
  <si>
    <t>μL</t>
  </si>
  <si>
    <t>n</t>
  </si>
  <si>
    <t>質量(mg)</t>
    <rPh sb="0" eb="1">
      <t>シツ</t>
    </rPh>
    <phoneticPr fontId="3"/>
  </si>
  <si>
    <t>平均値 (μL)</t>
    <rPh sb="0" eb="3">
      <t>ヘイキンチ</t>
    </rPh>
    <phoneticPr fontId="3"/>
  </si>
  <si>
    <t>－－－－</t>
  </si>
  <si>
    <t>－－</t>
  </si>
  <si>
    <t>ｽﾞﾚ (%)</t>
  </si>
  <si>
    <t>変動係数(%)</t>
    <rPh sb="0" eb="2">
      <t>ヘンドウ</t>
    </rPh>
    <rPh sb="2" eb="4">
      <t>ケイスウ</t>
    </rPh>
    <phoneticPr fontId="3"/>
  </si>
  <si>
    <t>入力箇所</t>
    <rPh sb="0" eb="2">
      <t>ニュウリョク</t>
    </rPh>
    <rPh sb="2" eb="4">
      <t>カショ</t>
    </rPh>
    <phoneticPr fontId="3"/>
  </si>
  <si>
    <t>設定値10μL以上</t>
    <rPh sb="0" eb="3">
      <t>セッテイチ</t>
    </rPh>
    <rPh sb="7" eb="9">
      <t>イジョウ</t>
    </rPh>
    <phoneticPr fontId="3"/>
  </si>
  <si>
    <t>SOPT-C013</t>
    <phoneticPr fontId="1"/>
  </si>
  <si>
    <t>　　　年　　　　　　月　　　　　　日</t>
  </si>
  <si>
    <t>連続分注ピペット性能試験報告書</t>
    <rPh sb="0" eb="2">
      <t>レンゾク</t>
    </rPh>
    <rPh sb="2" eb="3">
      <t>ブン</t>
    </rPh>
    <rPh sb="3" eb="4">
      <t>チュウ</t>
    </rPh>
    <phoneticPr fontId="1"/>
  </si>
  <si>
    <t>連続分注ピペット Calibration</t>
    <rPh sb="0" eb="2">
      <t>レンゾク</t>
    </rPh>
    <rPh sb="2" eb="3">
      <t>ブン</t>
    </rPh>
    <rPh sb="3" eb="4">
      <t>チュウ</t>
    </rPh>
    <phoneticPr fontId="1"/>
  </si>
  <si>
    <t>　　　           年　　  月　　　日　　　　　　　　　検定実施者：　　　　　　　　　　　　　　　</t>
    <rPh sb="33" eb="35">
      <t>ケンテイ</t>
    </rPh>
    <rPh sb="35" eb="36">
      <t>ジツ</t>
    </rPh>
    <rPh sb="36" eb="37">
      <t>シ</t>
    </rPh>
    <phoneticPr fontId="1"/>
  </si>
  <si>
    <t>品　名</t>
    <phoneticPr fontId="1"/>
  </si>
  <si>
    <t>連続分注ピペット</t>
    <phoneticPr fontId="1"/>
  </si>
  <si>
    <t>検定実施日</t>
    <phoneticPr fontId="1"/>
  </si>
  <si>
    <t xml:space="preserve"> □異常なし　　□異常あり （                     　　　　　　　　　　　　　　　　　　         　　　）</t>
    <phoneticPr fontId="1"/>
  </si>
  <si>
    <t xml:space="preserve"> □異常なし　　□異常あり （ 　                  　　　　　　　　　　　　　　　　　　         　　　）</t>
    <phoneticPr fontId="1"/>
  </si>
  <si>
    <t>性　能　試　験</t>
    <phoneticPr fontId="1"/>
  </si>
  <si>
    <t>生データ貼付</t>
    <phoneticPr fontId="1"/>
  </si>
  <si>
    <t>算出結果貼付</t>
    <phoneticPr fontId="1"/>
  </si>
  <si>
    <t>□適　　　　　　　□適（警戒）　□不適</t>
    <rPh sb="1" eb="2">
      <t>テキ</t>
    </rPh>
    <rPh sb="10" eb="11">
      <t>テキ</t>
    </rPh>
    <rPh sb="12" eb="14">
      <t>ケイカイ</t>
    </rPh>
    <rPh sb="17" eb="19">
      <t>フテキ</t>
    </rPh>
    <phoneticPr fontId="1"/>
  </si>
  <si>
    <t>性能試験/正確さ（設定値とのズレ% d）、繰り返し精度（変動係数% CV）：</t>
    <phoneticPr fontId="1"/>
  </si>
  <si>
    <t>　管理範囲　-2.0≦d≦2.0, CV≦1.0</t>
    <phoneticPr fontId="1"/>
  </si>
  <si>
    <t>　警戒範囲　-2.0≦d≦-1.6, 1.6≦d≦2.0</t>
    <phoneticPr fontId="1"/>
  </si>
  <si>
    <t>　警戒範囲内となった場合は、適（警戒）と判定</t>
    <phoneticPr fontId="1"/>
  </si>
  <si>
    <t>外観検査、表示及びメカニカル機能チェック：異常なし</t>
    <rPh sb="2" eb="4">
      <t>ケンサ</t>
    </rPh>
    <rPh sb="5" eb="7">
      <t>ヒョウジ</t>
    </rPh>
    <rPh sb="7" eb="8">
      <t>オヨ</t>
    </rPh>
    <rPh sb="14" eb="16">
      <t>キノウ</t>
    </rPh>
    <rPh sb="21" eb="23">
      <t>イジョウ</t>
    </rPh>
    <phoneticPr fontId="1"/>
  </si>
  <si>
    <t>繰り返し精度（変動係数% : CV）</t>
    <rPh sb="0" eb="1">
      <t>ク</t>
    </rPh>
    <rPh sb="2" eb="3">
      <t>カエ</t>
    </rPh>
    <rPh sb="4" eb="6">
      <t>セイド</t>
    </rPh>
    <rPh sb="7" eb="9">
      <t>ヘンドウ</t>
    </rPh>
    <rPh sb="9" eb="11">
      <t>ケイスウ</t>
    </rPh>
    <phoneticPr fontId="1"/>
  </si>
  <si>
    <t>性能試験結果が管理範囲内となった場合「適」とし、警戒範囲内の場合「適（警戒）」と判定する。</t>
    <rPh sb="0" eb="2">
      <t>セイノウ</t>
    </rPh>
    <rPh sb="2" eb="4">
      <t>シケン</t>
    </rPh>
    <rPh sb="4" eb="6">
      <t>ケッカ</t>
    </rPh>
    <rPh sb="7" eb="9">
      <t>カンリ</t>
    </rPh>
    <rPh sb="9" eb="11">
      <t>ハンイ</t>
    </rPh>
    <rPh sb="11" eb="12">
      <t>ナイ</t>
    </rPh>
    <rPh sb="16" eb="18">
      <t>バアイ</t>
    </rPh>
    <rPh sb="19" eb="20">
      <t>テキ</t>
    </rPh>
    <rPh sb="24" eb="26">
      <t>ケイカイ</t>
    </rPh>
    <rPh sb="26" eb="28">
      <t>ハンイ</t>
    </rPh>
    <rPh sb="28" eb="29">
      <t>ナイ</t>
    </rPh>
    <rPh sb="30" eb="32">
      <t>バアイ</t>
    </rPh>
    <rPh sb="33" eb="34">
      <t>テキ</t>
    </rPh>
    <rPh sb="35" eb="37">
      <t>ケイカイ</t>
    </rPh>
    <rPh sb="40" eb="42">
      <t>ハンテイ</t>
    </rPh>
    <phoneticPr fontId="1"/>
  </si>
  <si>
    <t>20μ以下</t>
    <rPh sb="3" eb="5">
      <t>イカ</t>
    </rPh>
    <phoneticPr fontId="1"/>
  </si>
  <si>
    <t>-5.0≦d≦5.0</t>
  </si>
  <si>
    <t>外観：異常なし、リークテスト：リークなし</t>
    <rPh sb="0" eb="1">
      <t>ソト</t>
    </rPh>
    <rPh sb="1" eb="2">
      <t>カン</t>
    </rPh>
    <rPh sb="3" eb="5">
      <t>イジョウ</t>
    </rPh>
    <phoneticPr fontId="1"/>
  </si>
  <si>
    <t>性能試験/正確さ（設定値とのズレ% d）、繰り返し精度（変動係数% CV）：</t>
    <rPh sb="0" eb="2">
      <t>セイノウ</t>
    </rPh>
    <rPh sb="2" eb="4">
      <t>シケン</t>
    </rPh>
    <rPh sb="5" eb="7">
      <t>セイカク</t>
    </rPh>
    <rPh sb="9" eb="12">
      <t>セッテイチ</t>
    </rPh>
    <rPh sb="21" eb="22">
      <t>ク</t>
    </rPh>
    <rPh sb="23" eb="24">
      <t>カエ</t>
    </rPh>
    <rPh sb="25" eb="27">
      <t>セイド</t>
    </rPh>
    <rPh sb="28" eb="30">
      <t>ヘンドウ</t>
    </rPh>
    <rPh sb="30" eb="32">
      <t>ケイスウ</t>
    </rPh>
    <phoneticPr fontId="1"/>
  </si>
  <si>
    <t>　管理範囲　-2.0≦d≦2.0, CV≦1.0　（-5.0≦d≦5.0, CV≦2.0　（設定値が20μL以下の場合））</t>
    <rPh sb="1" eb="3">
      <t>カンリ</t>
    </rPh>
    <rPh sb="3" eb="5">
      <t>ハンイ</t>
    </rPh>
    <rPh sb="46" eb="49">
      <t>セッテイチ</t>
    </rPh>
    <rPh sb="54" eb="56">
      <t>イカ</t>
    </rPh>
    <rPh sb="57" eb="59">
      <t>バアイ</t>
    </rPh>
    <phoneticPr fontId="1"/>
  </si>
  <si>
    <t>　警戒範囲　-2.0≦d≦-1.6, 1.6≦d≦2.0　（-5.0≦d≦-4.0, 4.0≦d≦5.0　（設定値が20μL以下の場合））</t>
    <rPh sb="1" eb="3">
      <t>ケイカイ</t>
    </rPh>
    <rPh sb="3" eb="5">
      <t>ハンイ</t>
    </rPh>
    <rPh sb="54" eb="57">
      <t>セッテイチ</t>
    </rPh>
    <rPh sb="62" eb="64">
      <t>イカ</t>
    </rPh>
    <rPh sb="65" eb="67">
      <t>バアイ</t>
    </rPh>
    <phoneticPr fontId="1"/>
  </si>
  <si>
    <t>　警戒範囲内となった場合は、適（警戒）と判定</t>
    <rPh sb="1" eb="6">
      <t>ケイカイハンイナイ</t>
    </rPh>
    <rPh sb="10" eb="12">
      <t>バアイ</t>
    </rPh>
    <rPh sb="14" eb="15">
      <t>テキ</t>
    </rPh>
    <rPh sb="16" eb="18">
      <t>ケイカイ</t>
    </rPh>
    <rPh sb="20" eb="22">
      <t>ハンテイ</t>
    </rPh>
    <phoneticPr fontId="1"/>
  </si>
  <si>
    <t>-2.0≦d≦2.0</t>
    <phoneticPr fontId="1"/>
  </si>
  <si>
    <t>CV≦1.0</t>
    <phoneticPr fontId="1"/>
  </si>
  <si>
    <t>-2.0≦d≦-1.6</t>
    <phoneticPr fontId="1"/>
  </si>
  <si>
    <t>1.6≦d≦2.0</t>
    <phoneticPr fontId="1"/>
  </si>
  <si>
    <t>ISO 8655-6:2002(E)より</t>
    <phoneticPr fontId="3"/>
  </si>
  <si>
    <t>Printed date</t>
    <phoneticPr fontId="3"/>
  </si>
  <si>
    <t>Z factor (1,013 hPa)</t>
    <phoneticPr fontId="3"/>
  </si>
  <si>
    <t xml:space="preserve"> μL/mg</t>
    <phoneticPr fontId="3"/>
  </si>
  <si>
    <t>水温</t>
    <phoneticPr fontId="3"/>
  </si>
  <si>
    <t>Z Factor</t>
    <phoneticPr fontId="3"/>
  </si>
  <si>
    <t>検定最大容量</t>
    <rPh sb="0" eb="2">
      <t>ケンテイ</t>
    </rPh>
    <rPh sb="2" eb="4">
      <t>サイダイ</t>
    </rPh>
    <rPh sb="4" eb="6">
      <t>ヨウリョウ</t>
    </rPh>
    <phoneticPr fontId="3"/>
  </si>
  <si>
    <t>容　 量</t>
    <phoneticPr fontId="3"/>
  </si>
  <si>
    <t>適(警戒）</t>
    <phoneticPr fontId="1"/>
  </si>
  <si>
    <t>適(警戒）</t>
    <phoneticPr fontId="1"/>
  </si>
  <si>
    <t>Printed date</t>
    <phoneticPr fontId="3"/>
  </si>
  <si>
    <t>μL</t>
    <phoneticPr fontId="3"/>
  </si>
  <si>
    <t>HGQC13(10)R3 改定2010.01</t>
    <rPh sb="13" eb="15">
      <t>カイテイ</t>
    </rPh>
    <phoneticPr fontId="3"/>
  </si>
  <si>
    <t>様式-2　結果解析シート</t>
    <rPh sb="0" eb="2">
      <t>ヨウシキ</t>
    </rPh>
    <rPh sb="5" eb="7">
      <t>ケッカ</t>
    </rPh>
    <phoneticPr fontId="1"/>
  </si>
  <si>
    <t>変動係数（%）</t>
    <rPh sb="0" eb="2">
      <t>ヘンドウ</t>
    </rPh>
    <rPh sb="2" eb="4">
      <t>ケイスウ</t>
    </rPh>
    <phoneticPr fontId="1"/>
  </si>
  <si>
    <t>結果解析シート　計算式表示例</t>
  </si>
  <si>
    <t>検定最小容量</t>
  </si>
  <si>
    <t>20μ以上</t>
    <rPh sb="3" eb="5">
      <t>イジョウ</t>
    </rPh>
    <phoneticPr fontId="1"/>
  </si>
  <si>
    <t>ISO 8655-6:2002(E)より</t>
    <phoneticPr fontId="3"/>
  </si>
  <si>
    <t>容　 量</t>
    <phoneticPr fontId="3"/>
  </si>
  <si>
    <t>適(警戒）</t>
    <phoneticPr fontId="1"/>
  </si>
  <si>
    <t>-2.0≦d≦2.0</t>
    <phoneticPr fontId="1"/>
  </si>
  <si>
    <t>Documents 
Title</t>
    <phoneticPr fontId="1"/>
  </si>
  <si>
    <t>検定記録書　　（様式－１）</t>
    <rPh sb="0" eb="2">
      <t>ケンテイ</t>
    </rPh>
    <rPh sb="2" eb="5">
      <t>キロクショ</t>
    </rPh>
    <phoneticPr fontId="1"/>
  </si>
  <si>
    <t>サーモフィッシャーサイエンティフィック株式会社は、本システムの点検と機器校正を本ドキュメントの内容に基づき実施しました。</t>
    <phoneticPr fontId="1"/>
  </si>
  <si>
    <t>尚、サーモフィッシャーサイエンティフィック株式会社はこれらの事に関し、不利益とならないように誠意をもって対応させて頂きます。</t>
    <phoneticPr fontId="1"/>
  </si>
  <si>
    <t>　　　　　　　　　サーモフィッシャーサイエンティフィック株式会社</t>
    <phoneticPr fontId="1"/>
  </si>
  <si>
    <t>SOPT-C013</t>
    <phoneticPr fontId="1"/>
  </si>
  <si>
    <t>表示*1</t>
    <rPh sb="0" eb="2">
      <t>ヒョウジ</t>
    </rPh>
    <phoneticPr fontId="1"/>
  </si>
  <si>
    <t>　点検担当者</t>
    <phoneticPr fontId="1"/>
  </si>
  <si>
    <t>年　　　　　　　月　　　　　　　日　　　　　　　</t>
    <rPh sb="0" eb="1">
      <t>ネン</t>
    </rPh>
    <rPh sb="8" eb="9">
      <t>ツキ</t>
    </rPh>
    <rPh sb="16" eb="17">
      <t>ヒ</t>
    </rPh>
    <phoneticPr fontId="1"/>
  </si>
  <si>
    <t>点検責任者</t>
    <phoneticPr fontId="1"/>
  </si>
  <si>
    <t>その結果、機能試験作業を完了しました。システムの動作に影響をおよぼさない例外的な障害や基本的な機能は備考に記載しております。</t>
    <rPh sb="0" eb="4">
      <t>ソノケッカ</t>
    </rPh>
    <rPh sb="50" eb="52">
      <t>ビコウ</t>
    </rPh>
    <phoneticPr fontId="1"/>
  </si>
  <si>
    <t>メーカー・型式</t>
  </si>
  <si>
    <t>外観検査</t>
    <phoneticPr fontId="1"/>
  </si>
  <si>
    <r>
      <t>表示</t>
    </r>
    <r>
      <rPr>
        <vertAlign val="superscript"/>
        <sz val="11"/>
        <rFont val="ＭＳ Ｐゴシック"/>
        <family val="3"/>
        <charset val="128"/>
        <scheme val="minor"/>
      </rPr>
      <t>*1</t>
    </r>
    <r>
      <rPr>
        <sz val="11"/>
        <rFont val="ＭＳ Ｐゴシック"/>
        <family val="3"/>
        <charset val="128"/>
        <scheme val="minor"/>
      </rPr>
      <t>　エッペンドルフマルチペット4780は対象外</t>
    </r>
    <rPh sb="0" eb="2">
      <t>ヒョウジ</t>
    </rPh>
    <rPh sb="23" eb="26">
      <t>タイショウガイ</t>
    </rPh>
    <phoneticPr fontId="1"/>
  </si>
  <si>
    <t xml:space="preserve">  水温 　　　　　　　　℃ （温度計No.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</si>
</sst>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0_ "/>
    <numFmt numFmtId="177" formatCode="0.000_ "/>
    <numFmt numFmtId="178" formatCode="0.0_ "/>
    <numFmt numFmtId="179" formatCode="0.00_ "/>
    <numFmt numFmtId="180" formatCode="0.00000_ "/>
    <numFmt numFmtId="181" formatCode="dd\-mmm\-yy"/>
    <numFmt numFmtId="182" formatCode=";;;"/>
    <numFmt numFmtId="183" formatCode="0.0000_ "/>
  </numFmts>
  <fonts count="22" x14ac:knownFonts="1">
    <font>
      <sz val="11"/>
      <name val="ＭＳ Ｐゴシック"/>
      <family val="3"/>
      <charset val="128"/>
    </font>
    <font>
      <sz val="6"/>
      <name val="ＭＳ Ｐゴシック"/>
      <family val="3"/>
      <charset val="128"/>
    </font>
    <font>
      <sz val="11"/>
      <name val="ＭＳ 明朝"/>
      <family val="1"/>
      <charset val="128"/>
    </font>
    <font>
      <sz val="6"/>
      <name val="ＭＳ 明朝"/>
      <family val="1"/>
      <charset val="128"/>
    </font>
    <font>
      <b/>
      <sz val="14"/>
      <name val="ＭＳ Ｐゴシック"/>
      <family val="3"/>
      <charset val="128"/>
      <scheme val="minor"/>
    </font>
    <font>
      <sz val="11"/>
      <name val="ＭＳ Ｐゴシック"/>
      <family val="3"/>
      <charset val="128"/>
      <scheme val="minor"/>
    </font>
    <font>
      <b/>
      <sz val="12"/>
      <name val="ＭＳ Ｐゴシック"/>
      <family val="3"/>
      <charset val="128"/>
      <scheme val="minor"/>
    </font>
    <font>
      <b/>
      <sz val="11"/>
      <name val="ＭＳ Ｐゴシック"/>
      <family val="3"/>
      <charset val="128"/>
      <scheme val="minor"/>
    </font>
    <font>
      <sz val="10"/>
      <name val="ＭＳ Ｐゴシック"/>
      <family val="3"/>
      <charset val="128"/>
      <scheme val="minor"/>
    </font>
    <font>
      <sz val="40"/>
      <name val="ＭＳ Ｐゴシック"/>
      <family val="3"/>
      <charset val="128"/>
      <scheme val="minor"/>
    </font>
    <font>
      <sz val="8"/>
      <name val="ＭＳ Ｐゴシック"/>
      <family val="3"/>
      <charset val="128"/>
      <scheme val="minor"/>
    </font>
    <font>
      <sz val="12"/>
      <name val="ＭＳ Ｐゴシック"/>
      <family val="3"/>
      <charset val="128"/>
      <scheme val="minor"/>
    </font>
    <font>
      <sz val="9"/>
      <name val="ＭＳ Ｐゴシック"/>
      <family val="3"/>
      <charset val="128"/>
      <scheme val="minor"/>
    </font>
    <font>
      <b/>
      <sz val="16"/>
      <name val="ＭＳ Ｐゴシック"/>
      <family val="3"/>
      <charset val="128"/>
      <scheme val="minor"/>
    </font>
    <font>
      <sz val="7"/>
      <name val="ＭＳ Ｐゴシック"/>
      <family val="3"/>
      <charset val="128"/>
      <scheme val="minor"/>
    </font>
    <font>
      <sz val="14"/>
      <name val="ＭＳ Ｐゴシック"/>
      <family val="3"/>
      <charset val="128"/>
      <scheme val="minor"/>
    </font>
    <font>
      <b/>
      <sz val="10"/>
      <name val="ＭＳ Ｐゴシック"/>
      <family val="3"/>
      <charset val="128"/>
      <scheme val="minor"/>
    </font>
    <font>
      <sz val="9"/>
      <color indexed="8"/>
      <name val="ＭＳ Ｐゴシック"/>
      <family val="3"/>
      <charset val="128"/>
      <scheme val="minor"/>
    </font>
    <font>
      <sz val="11"/>
      <color indexed="10"/>
      <name val="ＭＳ Ｐゴシック"/>
      <family val="3"/>
      <charset val="128"/>
      <scheme val="minor"/>
    </font>
    <font>
      <b/>
      <sz val="11"/>
      <color indexed="10"/>
      <name val="ＭＳ Ｐゴシック"/>
      <family val="3"/>
      <charset val="128"/>
      <scheme val="minor"/>
    </font>
    <font>
      <sz val="9"/>
      <color indexed="22"/>
      <name val="ＭＳ Ｐゴシック"/>
      <family val="3"/>
      <charset val="128"/>
      <scheme val="minor"/>
    </font>
    <font>
      <vertAlign val="superscript"/>
      <sz val="11"/>
      <name val="ＭＳ Ｐゴシック"/>
      <family val="3"/>
      <charset val="128"/>
      <scheme val="minor"/>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13"/>
        <bgColor indexed="64"/>
      </patternFill>
    </fill>
  </fills>
  <borders count="81">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diagonalUp="1">
      <left style="medium">
        <color indexed="64"/>
      </left>
      <right/>
      <top style="medium">
        <color indexed="64"/>
      </top>
      <bottom/>
      <diagonal style="thin">
        <color indexed="64"/>
      </diagonal>
    </border>
    <border diagonalUp="1">
      <left/>
      <right/>
      <top style="medium">
        <color indexed="64"/>
      </top>
      <bottom/>
      <diagonal style="thin">
        <color indexed="64"/>
      </diagonal>
    </border>
    <border diagonalUp="1">
      <left/>
      <right style="medium">
        <color indexed="64"/>
      </right>
      <top style="medium">
        <color indexed="64"/>
      </top>
      <bottom/>
      <diagonal style="thin">
        <color indexed="64"/>
      </diagonal>
    </border>
    <border diagonalUp="1">
      <left style="medium">
        <color indexed="64"/>
      </left>
      <right/>
      <top/>
      <bottom/>
      <diagonal style="thin">
        <color indexed="64"/>
      </diagonal>
    </border>
    <border diagonalUp="1">
      <left/>
      <right/>
      <top/>
      <bottom/>
      <diagonal style="thin">
        <color indexed="64"/>
      </diagonal>
    </border>
    <border diagonalUp="1">
      <left/>
      <right style="medium">
        <color indexed="64"/>
      </right>
      <top/>
      <bottom/>
      <diagonal style="thin">
        <color indexed="64"/>
      </diagonal>
    </border>
    <border diagonalUp="1">
      <left style="medium">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left style="dotted">
        <color indexed="64"/>
      </left>
      <right/>
      <top style="hair">
        <color indexed="64"/>
      </top>
      <bottom/>
      <diagonal/>
    </border>
    <border>
      <left style="medium">
        <color indexed="64"/>
      </left>
      <right style="dotted">
        <color indexed="64"/>
      </right>
      <top/>
      <bottom/>
      <diagonal/>
    </border>
    <border>
      <left/>
      <right/>
      <top style="dotted">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s>
  <cellStyleXfs count="3">
    <xf numFmtId="0" fontId="0" fillId="0" borderId="0"/>
    <xf numFmtId="0" fontId="2" fillId="0" borderId="0"/>
    <xf numFmtId="0" fontId="2" fillId="0" borderId="0"/>
  </cellStyleXfs>
  <cellXfs count="316">
    <xf numFmtId="0" fontId="0" fillId="0" borderId="0" xfId="0"/>
    <xf numFmtId="0" fontId="5" fillId="2" borderId="0" xfId="0" applyFont="1" applyFill="1"/>
    <xf numFmtId="0" fontId="11" fillId="2" borderId="0" xfId="0" applyFont="1" applyFill="1" applyBorder="1"/>
    <xf numFmtId="0" fontId="11" fillId="2" borderId="6" xfId="0" applyFont="1" applyFill="1" applyBorder="1"/>
    <xf numFmtId="0" fontId="11" fillId="2" borderId="19" xfId="0" applyFont="1" applyFill="1" applyBorder="1"/>
    <xf numFmtId="0" fontId="11" fillId="2" borderId="20" xfId="0" applyFont="1" applyFill="1" applyBorder="1"/>
    <xf numFmtId="0" fontId="5" fillId="2" borderId="0" xfId="0" applyFont="1" applyFill="1" applyBorder="1" applyAlignment="1"/>
    <xf numFmtId="0" fontId="8" fillId="2" borderId="0" xfId="0" applyFont="1" applyFill="1"/>
    <xf numFmtId="0" fontId="15" fillId="0" borderId="0" xfId="0" applyFont="1"/>
    <xf numFmtId="0" fontId="5" fillId="0" borderId="0" xfId="0" applyFont="1"/>
    <xf numFmtId="0" fontId="11" fillId="0" borderId="0" xfId="0" applyFont="1"/>
    <xf numFmtId="0" fontId="15" fillId="0" borderId="0" xfId="0" applyFont="1" applyBorder="1"/>
    <xf numFmtId="0" fontId="5" fillId="0" borderId="16" xfId="0" applyFont="1" applyBorder="1" applyAlignment="1">
      <alignment horizontal="left"/>
    </xf>
    <xf numFmtId="0" fontId="5" fillId="0" borderId="14" xfId="0" applyFont="1" applyBorder="1" applyAlignment="1">
      <alignment horizontal="left" vertical="top" indent="2"/>
    </xf>
    <xf numFmtId="0" fontId="5" fillId="0" borderId="0" xfId="0" applyFont="1" applyBorder="1" applyAlignment="1">
      <alignment horizontal="left" vertical="top" indent="2"/>
    </xf>
    <xf numFmtId="0" fontId="5" fillId="0" borderId="8" xfId="0" applyFont="1" applyBorder="1" applyAlignment="1">
      <alignment horizontal="left" vertical="top" indent="2"/>
    </xf>
    <xf numFmtId="0" fontId="5" fillId="0" borderId="7" xfId="0" applyFont="1" applyBorder="1" applyAlignment="1">
      <alignment horizontal="left"/>
    </xf>
    <xf numFmtId="0" fontId="5" fillId="0" borderId="7" xfId="0" applyFont="1" applyBorder="1" applyAlignment="1">
      <alignment horizontal="left" vertical="top" indent="2"/>
    </xf>
    <xf numFmtId="0" fontId="5" fillId="0" borderId="21" xfId="0" applyFont="1" applyBorder="1" applyAlignment="1">
      <alignment horizontal="left" vertical="top" indent="2"/>
    </xf>
    <xf numFmtId="0" fontId="5" fillId="0" borderId="10" xfId="0" applyFont="1" applyBorder="1" applyAlignment="1">
      <alignment horizontal="left" vertical="top" indent="2"/>
    </xf>
    <xf numFmtId="0" fontId="5" fillId="0" borderId="12" xfId="0" applyFont="1" applyBorder="1" applyAlignment="1">
      <alignment horizontal="left" vertical="top" indent="2"/>
    </xf>
    <xf numFmtId="0" fontId="5" fillId="0" borderId="0" xfId="0" applyFont="1" applyBorder="1" applyAlignment="1">
      <alignment horizontal="center" vertical="center" textRotation="90"/>
    </xf>
    <xf numFmtId="0" fontId="5" fillId="0" borderId="5" xfId="0" applyFont="1" applyBorder="1" applyAlignment="1">
      <alignment vertical="top"/>
    </xf>
    <xf numFmtId="0" fontId="5" fillId="0" borderId="0" xfId="0" applyFont="1" applyBorder="1" applyAlignment="1">
      <alignment vertical="top"/>
    </xf>
    <xf numFmtId="0" fontId="5" fillId="0" borderId="8" xfId="0" applyFont="1" applyBorder="1" applyAlignment="1">
      <alignment vertical="top"/>
    </xf>
    <xf numFmtId="0" fontId="5" fillId="0" borderId="24" xfId="0" applyFont="1" applyBorder="1" applyAlignment="1">
      <alignment vertical="center"/>
    </xf>
    <xf numFmtId="0" fontId="5" fillId="0" borderId="2" xfId="0" applyFont="1" applyBorder="1" applyAlignment="1">
      <alignment vertical="center"/>
    </xf>
    <xf numFmtId="0" fontId="5" fillId="0" borderId="4" xfId="0" applyFont="1" applyBorder="1" applyAlignment="1">
      <alignment vertical="center"/>
    </xf>
    <xf numFmtId="0" fontId="5" fillId="0" borderId="7" xfId="0" applyFont="1" applyBorder="1" applyAlignment="1">
      <alignment vertical="center"/>
    </xf>
    <xf numFmtId="0" fontId="5" fillId="0" borderId="0" xfId="0" applyFont="1" applyBorder="1" applyAlignment="1">
      <alignment vertical="center"/>
    </xf>
    <xf numFmtId="0" fontId="5" fillId="0" borderId="8" xfId="0" applyFont="1" applyBorder="1" applyAlignment="1">
      <alignment vertical="center"/>
    </xf>
    <xf numFmtId="0" fontId="5" fillId="0" borderId="27" xfId="0" applyFont="1" applyBorder="1" applyAlignment="1">
      <alignment vertical="center"/>
    </xf>
    <xf numFmtId="0" fontId="5" fillId="0" borderId="0" xfId="0" applyFont="1" applyFill="1" applyBorder="1" applyAlignment="1">
      <alignment vertical="center"/>
    </xf>
    <xf numFmtId="0" fontId="5" fillId="0" borderId="2" xfId="0" applyFont="1" applyBorder="1"/>
    <xf numFmtId="0" fontId="11" fillId="0" borderId="0" xfId="0" applyFont="1" applyAlignment="1">
      <alignment vertical="center" wrapText="1"/>
    </xf>
    <xf numFmtId="0" fontId="11" fillId="0" borderId="0" xfId="0" applyFont="1" applyBorder="1"/>
    <xf numFmtId="0" fontId="8" fillId="0" borderId="0" xfId="1" applyNumberFormat="1" applyFont="1" applyAlignment="1" applyProtection="1">
      <alignment horizontal="center"/>
    </xf>
    <xf numFmtId="0" fontId="5" fillId="0" borderId="0" xfId="0" applyFont="1" applyAlignment="1"/>
    <xf numFmtId="0" fontId="8" fillId="0" borderId="44" xfId="1" applyNumberFormat="1" applyFont="1" applyBorder="1" applyAlignment="1" applyProtection="1">
      <alignment horizontal="center"/>
    </xf>
    <xf numFmtId="0" fontId="8" fillId="0" borderId="45" xfId="1" applyNumberFormat="1" applyFont="1" applyBorder="1" applyAlignment="1" applyProtection="1">
      <alignment horizontal="left"/>
    </xf>
    <xf numFmtId="0" fontId="8" fillId="0" borderId="45" xfId="1" applyNumberFormat="1" applyFont="1" applyBorder="1" applyAlignment="1" applyProtection="1">
      <alignment horizontal="center"/>
    </xf>
    <xf numFmtId="0" fontId="8" fillId="0" borderId="46" xfId="1" applyNumberFormat="1" applyFont="1" applyBorder="1" applyAlignment="1" applyProtection="1">
      <alignment horizontal="center"/>
    </xf>
    <xf numFmtId="0" fontId="8" fillId="0" borderId="0" xfId="1" applyNumberFormat="1" applyFont="1" applyBorder="1" applyAlignment="1" applyProtection="1">
      <alignment horizontal="center"/>
    </xf>
    <xf numFmtId="0" fontId="8" fillId="0" borderId="47" xfId="1" applyNumberFormat="1" applyFont="1" applyBorder="1" applyAlignment="1" applyProtection="1">
      <alignment horizontal="left"/>
    </xf>
    <xf numFmtId="0" fontId="12" fillId="0" borderId="0" xfId="1" applyNumberFormat="1" applyFont="1" applyBorder="1" applyAlignment="1" applyProtection="1">
      <alignment horizontal="left"/>
    </xf>
    <xf numFmtId="0" fontId="12" fillId="0" borderId="0" xfId="1" applyNumberFormat="1" applyFont="1" applyBorder="1" applyAlignment="1" applyProtection="1">
      <alignment horizontal="center"/>
    </xf>
    <xf numFmtId="0" fontId="12" fillId="0" borderId="0" xfId="1" applyNumberFormat="1" applyFont="1" applyBorder="1" applyAlignment="1" applyProtection="1">
      <alignment horizontal="center" vertical="center"/>
    </xf>
    <xf numFmtId="0" fontId="8" fillId="0" borderId="0" xfId="1" applyNumberFormat="1" applyFont="1" applyBorder="1" applyAlignment="1" applyProtection="1">
      <alignment horizontal="right" vertical="center"/>
    </xf>
    <xf numFmtId="181" fontId="10" fillId="0" borderId="0" xfId="1" applyNumberFormat="1" applyFont="1" applyBorder="1" applyAlignment="1" applyProtection="1">
      <alignment horizontal="right" vertical="center"/>
    </xf>
    <xf numFmtId="0" fontId="8" fillId="0" borderId="48" xfId="1" applyNumberFormat="1" applyFont="1" applyBorder="1" applyAlignment="1" applyProtection="1">
      <alignment horizontal="center"/>
    </xf>
    <xf numFmtId="0" fontId="8" fillId="0" borderId="47" xfId="1" applyNumberFormat="1" applyFont="1" applyBorder="1" applyAlignment="1" applyProtection="1">
      <alignment horizontal="center"/>
    </xf>
    <xf numFmtId="0" fontId="12" fillId="0" borderId="26" xfId="1" applyNumberFormat="1" applyFont="1" applyBorder="1" applyAlignment="1" applyProtection="1">
      <alignment horizontal="center" vertical="center"/>
    </xf>
    <xf numFmtId="0" fontId="12" fillId="0" borderId="43" xfId="1" applyNumberFormat="1" applyFont="1" applyBorder="1" applyAlignment="1" applyProtection="1">
      <alignment horizontal="center" vertical="center"/>
    </xf>
    <xf numFmtId="0" fontId="8" fillId="0" borderId="0" xfId="1" applyNumberFormat="1" applyFont="1" applyFill="1" applyBorder="1" applyAlignment="1" applyProtection="1">
      <alignment horizontal="center"/>
    </xf>
    <xf numFmtId="180" fontId="8" fillId="0" borderId="0" xfId="1" applyNumberFormat="1" applyFont="1" applyFill="1" applyBorder="1" applyAlignment="1" applyProtection="1">
      <alignment horizontal="center" vertical="center"/>
    </xf>
    <xf numFmtId="178" fontId="12" fillId="3" borderId="27" xfId="1" applyNumberFormat="1" applyFont="1" applyFill="1" applyBorder="1" applyAlignment="1" applyProtection="1">
      <alignment horizontal="center" vertical="center"/>
      <protection locked="0"/>
    </xf>
    <xf numFmtId="0" fontId="12" fillId="0" borderId="27" xfId="1" applyNumberFormat="1" applyFont="1" applyBorder="1" applyAlignment="1" applyProtection="1">
      <alignment horizontal="center" vertical="center"/>
    </xf>
    <xf numFmtId="183" fontId="12" fillId="0" borderId="27" xfId="1" applyNumberFormat="1" applyFont="1" applyBorder="1" applyAlignment="1" applyProtection="1">
      <alignment horizontal="center" vertical="center"/>
    </xf>
    <xf numFmtId="0" fontId="12" fillId="0" borderId="41" xfId="1" applyNumberFormat="1" applyFont="1" applyBorder="1" applyAlignment="1" applyProtection="1">
      <alignment horizontal="center" vertical="center"/>
    </xf>
    <xf numFmtId="178" fontId="8" fillId="0" borderId="0" xfId="1" applyNumberFormat="1" applyFont="1" applyFill="1" applyBorder="1" applyAlignment="1" applyProtection="1">
      <alignment horizontal="center"/>
    </xf>
    <xf numFmtId="183" fontId="8" fillId="0" borderId="0" xfId="1" applyNumberFormat="1" applyFont="1" applyFill="1" applyBorder="1" applyAlignment="1" applyProtection="1">
      <alignment horizontal="center" vertical="center"/>
    </xf>
    <xf numFmtId="178" fontId="5" fillId="0" borderId="0" xfId="0" applyNumberFormat="1" applyFont="1"/>
    <xf numFmtId="0" fontId="12" fillId="0" borderId="5" xfId="1" applyNumberFormat="1" applyFont="1" applyBorder="1" applyAlignment="1" applyProtection="1">
      <alignment horizontal="center" vertical="center"/>
    </xf>
    <xf numFmtId="0" fontId="12" fillId="0" borderId="50" xfId="1" applyNumberFormat="1" applyFont="1" applyBorder="1" applyAlignment="1" applyProtection="1">
      <alignment horizontal="center" vertical="center"/>
    </xf>
    <xf numFmtId="0" fontId="17" fillId="3" borderId="24" xfId="1" applyNumberFormat="1" applyFont="1" applyFill="1" applyBorder="1" applyAlignment="1" applyProtection="1">
      <alignment horizontal="center" vertical="center"/>
      <protection locked="0"/>
    </xf>
    <xf numFmtId="0" fontId="12" fillId="0" borderId="4" xfId="1" applyNumberFormat="1" applyFont="1" applyBorder="1" applyAlignment="1" applyProtection="1">
      <alignment horizontal="center" vertical="center"/>
    </xf>
    <xf numFmtId="0" fontId="12" fillId="0" borderId="6" xfId="1" quotePrefix="1" applyNumberFormat="1" applyFont="1" applyBorder="1" applyAlignment="1" applyProtection="1">
      <alignment horizontal="center" vertical="center"/>
    </xf>
    <xf numFmtId="0" fontId="12" fillId="3" borderId="7" xfId="1" applyNumberFormat="1" applyFont="1" applyFill="1" applyBorder="1" applyAlignment="1" applyProtection="1">
      <alignment horizontal="center" vertical="center"/>
      <protection locked="0"/>
    </xf>
    <xf numFmtId="0" fontId="12" fillId="0" borderId="8" xfId="1" applyNumberFormat="1" applyFont="1" applyBorder="1" applyAlignment="1" applyProtection="1">
      <alignment horizontal="center" vertical="center"/>
    </xf>
    <xf numFmtId="0" fontId="12" fillId="0" borderId="51" xfId="1" applyNumberFormat="1" applyFont="1" applyBorder="1" applyAlignment="1" applyProtection="1">
      <alignment horizontal="center" vertical="center"/>
    </xf>
    <xf numFmtId="0" fontId="12" fillId="0" borderId="37" xfId="1" applyNumberFormat="1" applyFont="1" applyBorder="1" applyAlignment="1" applyProtection="1">
      <alignment horizontal="center" vertical="center"/>
    </xf>
    <xf numFmtId="0" fontId="12" fillId="0" borderId="13" xfId="1" applyNumberFormat="1" applyFont="1" applyBorder="1" applyAlignment="1" applyProtection="1">
      <alignment horizontal="center" vertical="center"/>
    </xf>
    <xf numFmtId="177" fontId="12" fillId="3" borderId="52" xfId="1" applyNumberFormat="1" applyFont="1" applyFill="1" applyBorder="1" applyAlignment="1" applyProtection="1">
      <alignment horizontal="right" vertical="center"/>
      <protection locked="0"/>
    </xf>
    <xf numFmtId="180" fontId="12" fillId="0" borderId="35" xfId="1" applyNumberFormat="1" applyFont="1" applyBorder="1" applyAlignment="1" applyProtection="1">
      <alignment horizontal="center" vertical="center"/>
    </xf>
    <xf numFmtId="0" fontId="12" fillId="0" borderId="38" xfId="1" applyNumberFormat="1" applyFont="1" applyBorder="1" applyAlignment="1" applyProtection="1">
      <alignment horizontal="center" vertical="center"/>
    </xf>
    <xf numFmtId="177" fontId="12" fillId="3" borderId="37" xfId="1" applyNumberFormat="1" applyFont="1" applyFill="1" applyBorder="1" applyAlignment="1" applyProtection="1">
      <alignment horizontal="right" vertical="center"/>
      <protection locked="0"/>
    </xf>
    <xf numFmtId="0" fontId="12" fillId="4" borderId="53" xfId="1" quotePrefix="1" applyNumberFormat="1" applyFont="1" applyFill="1" applyBorder="1" applyAlignment="1" applyProtection="1">
      <alignment horizontal="center" vertical="center"/>
    </xf>
    <xf numFmtId="176" fontId="7" fillId="0" borderId="0" xfId="0" applyNumberFormat="1" applyFont="1" applyAlignment="1">
      <alignment horizontal="center"/>
    </xf>
    <xf numFmtId="176" fontId="7" fillId="0" borderId="39" xfId="0" applyNumberFormat="1" applyFont="1" applyBorder="1" applyAlignment="1"/>
    <xf numFmtId="0" fontId="18" fillId="0" borderId="54" xfId="0" applyFont="1" applyBorder="1" applyAlignment="1">
      <alignment horizontal="center"/>
    </xf>
    <xf numFmtId="176" fontId="7" fillId="0" borderId="51" xfId="0" applyNumberFormat="1" applyFont="1" applyBorder="1" applyAlignment="1"/>
    <xf numFmtId="0" fontId="18" fillId="0" borderId="55" xfId="0" applyFont="1" applyBorder="1" applyAlignment="1">
      <alignment horizontal="center"/>
    </xf>
    <xf numFmtId="176" fontId="7" fillId="0" borderId="40" xfId="0" applyNumberFormat="1" applyFont="1" applyBorder="1" applyAlignment="1"/>
    <xf numFmtId="0" fontId="18" fillId="0" borderId="56" xfId="0" applyFont="1" applyBorder="1" applyAlignment="1">
      <alignment horizontal="center"/>
    </xf>
    <xf numFmtId="0" fontId="12" fillId="0" borderId="52" xfId="1" applyNumberFormat="1" applyFont="1" applyBorder="1" applyAlignment="1" applyProtection="1">
      <alignment horizontal="center" vertical="center"/>
    </xf>
    <xf numFmtId="177" fontId="12" fillId="3" borderId="9" xfId="1" applyNumberFormat="1" applyFont="1" applyFill="1" applyBorder="1" applyAlignment="1" applyProtection="1">
      <alignment horizontal="right" vertical="center"/>
      <protection locked="0"/>
    </xf>
    <xf numFmtId="177" fontId="12" fillId="3" borderId="11" xfId="1" applyNumberFormat="1" applyFont="1" applyFill="1" applyBorder="1" applyAlignment="1" applyProtection="1">
      <alignment horizontal="right" vertical="center"/>
      <protection locked="0"/>
    </xf>
    <xf numFmtId="176" fontId="19" fillId="4" borderId="0" xfId="0" applyNumberFormat="1" applyFont="1" applyFill="1" applyAlignment="1">
      <alignment horizontal="center"/>
    </xf>
    <xf numFmtId="0" fontId="12" fillId="0" borderId="1" xfId="1" quotePrefix="1" applyNumberFormat="1" applyFont="1" applyBorder="1" applyAlignment="1" applyProtection="1">
      <alignment horizontal="center" vertical="center"/>
    </xf>
    <xf numFmtId="180" fontId="12" fillId="0" borderId="24" xfId="1" applyNumberFormat="1" applyFont="1" applyBorder="1" applyAlignment="1" applyProtection="1">
      <alignment horizontal="center" vertical="center"/>
    </xf>
    <xf numFmtId="0" fontId="12" fillId="0" borderId="4" xfId="1" quotePrefix="1" applyNumberFormat="1" applyFont="1" applyBorder="1" applyAlignment="1" applyProtection="1">
      <alignment horizontal="center" vertical="center"/>
    </xf>
    <xf numFmtId="0" fontId="12" fillId="0" borderId="3" xfId="1" quotePrefix="1" applyNumberFormat="1" applyFont="1" applyBorder="1" applyAlignment="1" applyProtection="1">
      <alignment horizontal="center" vertical="center"/>
    </xf>
    <xf numFmtId="0" fontId="12" fillId="5" borderId="53" xfId="1" quotePrefix="1" applyNumberFormat="1" applyFont="1" applyFill="1" applyBorder="1" applyAlignment="1" applyProtection="1">
      <alignment horizontal="center" vertical="center"/>
    </xf>
    <xf numFmtId="0" fontId="12" fillId="0" borderId="52" xfId="1" quotePrefix="1" applyNumberFormat="1" applyFont="1" applyBorder="1" applyAlignment="1" applyProtection="1">
      <alignment horizontal="center" vertical="center"/>
    </xf>
    <xf numFmtId="183" fontId="12" fillId="0" borderId="35" xfId="1" applyNumberFormat="1" applyFont="1" applyBorder="1" applyAlignment="1" applyProtection="1">
      <alignment horizontal="center" vertical="center"/>
    </xf>
    <xf numFmtId="0" fontId="12" fillId="0" borderId="38" xfId="1" quotePrefix="1" applyNumberFormat="1" applyFont="1" applyFill="1" applyBorder="1" applyAlignment="1" applyProtection="1">
      <alignment horizontal="center" vertical="center"/>
    </xf>
    <xf numFmtId="178" fontId="12" fillId="0" borderId="35" xfId="1" applyNumberFormat="1" applyFont="1" applyBorder="1" applyAlignment="1" applyProtection="1">
      <alignment horizontal="center" vertical="center"/>
    </xf>
    <xf numFmtId="0" fontId="12" fillId="0" borderId="38" xfId="1" applyNumberFormat="1" applyFont="1" applyFill="1" applyBorder="1" applyAlignment="1" applyProtection="1">
      <alignment horizontal="center" vertical="center"/>
    </xf>
    <xf numFmtId="0" fontId="12" fillId="0" borderId="18" xfId="1" quotePrefix="1" applyNumberFormat="1" applyFont="1" applyBorder="1" applyAlignment="1" applyProtection="1">
      <alignment horizontal="center" vertical="center"/>
    </xf>
    <xf numFmtId="178" fontId="12" fillId="0" borderId="22" xfId="1" applyNumberFormat="1" applyFont="1" applyBorder="1" applyAlignment="1" applyProtection="1">
      <alignment horizontal="center" vertical="center"/>
    </xf>
    <xf numFmtId="0" fontId="12" fillId="0" borderId="23" xfId="1" quotePrefix="1" applyNumberFormat="1" applyFont="1" applyFill="1" applyBorder="1" applyAlignment="1" applyProtection="1">
      <alignment horizontal="center" vertical="center"/>
    </xf>
    <xf numFmtId="0" fontId="12" fillId="0" borderId="20" xfId="1" quotePrefix="1" applyNumberFormat="1" applyFont="1" applyBorder="1" applyAlignment="1" applyProtection="1">
      <alignment horizontal="center" vertical="center"/>
    </xf>
    <xf numFmtId="0" fontId="12" fillId="0" borderId="23" xfId="1" applyNumberFormat="1" applyFont="1" applyFill="1" applyBorder="1" applyAlignment="1" applyProtection="1">
      <alignment horizontal="center" vertical="center"/>
    </xf>
    <xf numFmtId="0" fontId="20" fillId="3" borderId="0" xfId="1" applyNumberFormat="1" applyFont="1" applyFill="1" applyAlignment="1" applyProtection="1">
      <alignment horizontal="center"/>
    </xf>
    <xf numFmtId="0" fontId="12" fillId="0" borderId="0" xfId="1" applyNumberFormat="1" applyFont="1" applyFill="1" applyBorder="1" applyAlignment="1" applyProtection="1">
      <alignment horizontal="center"/>
    </xf>
    <xf numFmtId="176" fontId="19" fillId="5" borderId="0" xfId="0" applyNumberFormat="1" applyFont="1" applyFill="1" applyAlignment="1">
      <alignment horizontal="center"/>
    </xf>
    <xf numFmtId="0" fontId="8" fillId="0" borderId="57" xfId="1" applyNumberFormat="1" applyFont="1" applyBorder="1" applyAlignment="1" applyProtection="1">
      <alignment horizontal="center"/>
    </xf>
    <xf numFmtId="0" fontId="8" fillId="0" borderId="58" xfId="1" applyNumberFormat="1" applyFont="1" applyBorder="1" applyAlignment="1" applyProtection="1">
      <alignment horizontal="center"/>
    </xf>
    <xf numFmtId="0" fontId="8" fillId="0" borderId="58" xfId="1" applyNumberFormat="1" applyFont="1" applyBorder="1" applyAlignment="1" applyProtection="1">
      <alignment horizontal="right"/>
    </xf>
    <xf numFmtId="0" fontId="8" fillId="0" borderId="59" xfId="1" applyNumberFormat="1" applyFont="1" applyBorder="1" applyAlignment="1" applyProtection="1">
      <alignment horizontal="center"/>
    </xf>
    <xf numFmtId="182" fontId="8" fillId="0" borderId="0" xfId="1" applyNumberFormat="1" applyFont="1" applyFill="1" applyBorder="1" applyAlignment="1" applyProtection="1">
      <alignment horizontal="center"/>
    </xf>
    <xf numFmtId="182" fontId="8" fillId="0" borderId="0" xfId="1" applyNumberFormat="1" applyFont="1" applyAlignment="1" applyProtection="1">
      <alignment horizontal="center"/>
    </xf>
    <xf numFmtId="183" fontId="8" fillId="0" borderId="0" xfId="1" applyNumberFormat="1" applyFont="1" applyFill="1" applyBorder="1" applyAlignment="1" applyProtection="1">
      <alignment horizontal="center"/>
    </xf>
    <xf numFmtId="0" fontId="8" fillId="0" borderId="45" xfId="1" applyNumberFormat="1" applyFont="1" applyFill="1" applyBorder="1" applyAlignment="1" applyProtection="1">
      <alignment horizontal="center"/>
    </xf>
    <xf numFmtId="0" fontId="8" fillId="0" borderId="46" xfId="1" applyNumberFormat="1" applyFont="1" applyFill="1" applyBorder="1" applyAlignment="1" applyProtection="1">
      <alignment horizontal="center"/>
    </xf>
    <xf numFmtId="0" fontId="12" fillId="3" borderId="24" xfId="1" applyNumberFormat="1" applyFont="1" applyFill="1" applyBorder="1" applyAlignment="1" applyProtection="1">
      <alignment horizontal="center" vertical="center"/>
      <protection locked="0"/>
    </xf>
    <xf numFmtId="180" fontId="12" fillId="0" borderId="35" xfId="1" applyNumberFormat="1" applyFont="1" applyBorder="1" applyAlignment="1" applyProtection="1">
      <alignment vertical="center"/>
    </xf>
    <xf numFmtId="180" fontId="12" fillId="0" borderId="24" xfId="1" applyNumberFormat="1" applyFont="1" applyBorder="1" applyAlignment="1" applyProtection="1">
      <alignment vertical="center"/>
    </xf>
    <xf numFmtId="0" fontId="8" fillId="0" borderId="0" xfId="2" applyNumberFormat="1" applyFont="1" applyAlignment="1" applyProtection="1">
      <alignment horizontal="center"/>
    </xf>
    <xf numFmtId="0" fontId="8" fillId="0" borderId="1" xfId="2" applyNumberFormat="1" applyFont="1" applyBorder="1" applyAlignment="1" applyProtection="1">
      <alignment horizontal="center"/>
    </xf>
    <xf numFmtId="0" fontId="5" fillId="0" borderId="4" xfId="0" applyFont="1" applyBorder="1"/>
    <xf numFmtId="0" fontId="8" fillId="0" borderId="5" xfId="2" applyNumberFormat="1" applyFont="1" applyBorder="1" applyAlignment="1" applyProtection="1">
      <alignment horizontal="center"/>
    </xf>
    <xf numFmtId="0" fontId="11" fillId="0" borderId="0" xfId="0" applyFont="1" applyBorder="1" applyAlignment="1">
      <alignment horizontal="left"/>
    </xf>
    <xf numFmtId="0" fontId="5" fillId="0" borderId="8" xfId="0" applyFont="1" applyBorder="1"/>
    <xf numFmtId="0" fontId="16" fillId="0" borderId="5" xfId="1" applyNumberFormat="1" applyFont="1" applyBorder="1" applyAlignment="1" applyProtection="1">
      <alignment horizontal="center"/>
    </xf>
    <xf numFmtId="0" fontId="16" fillId="0" borderId="0" xfId="1" applyNumberFormat="1" applyFont="1" applyBorder="1" applyAlignment="1" applyProtection="1">
      <alignment horizontal="center"/>
    </xf>
    <xf numFmtId="0" fontId="7" fillId="0" borderId="0" xfId="0" applyFont="1" applyBorder="1"/>
    <xf numFmtId="0" fontId="13" fillId="0" borderId="0" xfId="1" applyNumberFormat="1" applyFont="1" applyBorder="1" applyAlignment="1" applyProtection="1">
      <alignment horizontal="center"/>
    </xf>
    <xf numFmtId="0" fontId="6" fillId="0" borderId="0" xfId="1" applyNumberFormat="1" applyFont="1" applyBorder="1" applyAlignment="1" applyProtection="1">
      <alignment horizontal="center"/>
    </xf>
    <xf numFmtId="0" fontId="16" fillId="0" borderId="8" xfId="1" applyNumberFormat="1" applyFont="1" applyBorder="1" applyAlignment="1" applyProtection="1">
      <alignment horizontal="center"/>
    </xf>
    <xf numFmtId="0" fontId="16" fillId="0" borderId="0" xfId="1" applyNumberFormat="1" applyFont="1" applyAlignment="1" applyProtection="1">
      <alignment horizontal="center"/>
    </xf>
    <xf numFmtId="0" fontId="7" fillId="0" borderId="0" xfId="0" applyFont="1"/>
    <xf numFmtId="0" fontId="8" fillId="0" borderId="5" xfId="1" applyNumberFormat="1" applyFont="1" applyBorder="1" applyAlignment="1" applyProtection="1">
      <alignment horizontal="center"/>
    </xf>
    <xf numFmtId="0" fontId="13" fillId="0" borderId="0" xfId="1" applyNumberFormat="1" applyFont="1" applyBorder="1" applyAlignment="1" applyProtection="1">
      <alignment horizontal="left"/>
    </xf>
    <xf numFmtId="0" fontId="8" fillId="0" borderId="8" xfId="1" applyNumberFormat="1" applyFont="1" applyBorder="1" applyAlignment="1" applyProtection="1">
      <alignment horizontal="center"/>
    </xf>
    <xf numFmtId="182" fontId="8" fillId="0" borderId="0" xfId="1" applyNumberFormat="1" applyFont="1" applyBorder="1" applyAlignment="1" applyProtection="1">
      <alignment horizontal="center"/>
    </xf>
    <xf numFmtId="0" fontId="8" fillId="0" borderId="8" xfId="1" applyNumberFormat="1" applyFont="1" applyFill="1" applyBorder="1" applyAlignment="1" applyProtection="1">
      <alignment horizontal="center"/>
    </xf>
    <xf numFmtId="182" fontId="8" fillId="0" borderId="0" xfId="1" quotePrefix="1" applyNumberFormat="1" applyFont="1" applyFill="1" applyBorder="1" applyAlignment="1" applyProtection="1">
      <alignment horizontal="center"/>
    </xf>
    <xf numFmtId="0" fontId="8" fillId="0" borderId="0" xfId="1" quotePrefix="1" applyNumberFormat="1" applyFont="1" applyFill="1" applyBorder="1" applyAlignment="1" applyProtection="1">
      <alignment horizontal="center"/>
    </xf>
    <xf numFmtId="0" fontId="8" fillId="0" borderId="0" xfId="1" applyNumberFormat="1" applyFont="1" applyBorder="1" applyAlignment="1" applyProtection="1">
      <alignment horizontal="left"/>
    </xf>
    <xf numFmtId="0" fontId="5" fillId="0" borderId="69" xfId="0" applyFont="1" applyBorder="1"/>
    <xf numFmtId="0" fontId="8" fillId="0" borderId="70" xfId="2" applyNumberFormat="1" applyFont="1" applyBorder="1" applyAlignment="1" applyProtection="1">
      <alignment horizontal="center"/>
    </xf>
    <xf numFmtId="0" fontId="10" fillId="0" borderId="50" xfId="1" applyNumberFormat="1" applyFont="1" applyBorder="1" applyAlignment="1" applyProtection="1">
      <alignment horizontal="center" vertical="center"/>
    </xf>
    <xf numFmtId="176" fontId="7" fillId="0" borderId="39" xfId="0" applyNumberFormat="1" applyFont="1" applyBorder="1" applyAlignment="1">
      <alignment horizontal="center"/>
    </xf>
    <xf numFmtId="176" fontId="7" fillId="0" borderId="51" xfId="0" applyNumberFormat="1" applyFont="1" applyBorder="1" applyAlignment="1">
      <alignment horizontal="center"/>
    </xf>
    <xf numFmtId="176" fontId="7" fillId="0" borderId="40" xfId="0" applyNumberFormat="1" applyFont="1" applyBorder="1" applyAlignment="1">
      <alignment horizontal="center"/>
    </xf>
    <xf numFmtId="0" fontId="12" fillId="0" borderId="18" xfId="1" applyNumberFormat="1" applyFont="1" applyBorder="1" applyAlignment="1" applyProtection="1">
      <alignment horizontal="center" vertical="center"/>
    </xf>
    <xf numFmtId="0" fontId="20" fillId="3" borderId="0" xfId="1" applyNumberFormat="1" applyFont="1" applyFill="1" applyBorder="1" applyAlignment="1" applyProtection="1">
      <alignment horizontal="center"/>
    </xf>
    <xf numFmtId="0" fontId="8" fillId="0" borderId="18" xfId="2" applyNumberFormat="1" applyFont="1" applyBorder="1" applyAlignment="1" applyProtection="1">
      <alignment horizontal="center"/>
    </xf>
    <xf numFmtId="0" fontId="5" fillId="0" borderId="71" xfId="0" applyFont="1" applyBorder="1"/>
    <xf numFmtId="182" fontId="8" fillId="0" borderId="19" xfId="1" applyNumberFormat="1" applyFont="1" applyFill="1" applyBorder="1" applyAlignment="1" applyProtection="1">
      <alignment horizontal="center"/>
    </xf>
    <xf numFmtId="182" fontId="8" fillId="0" borderId="19" xfId="1" applyNumberFormat="1" applyFont="1" applyBorder="1" applyAlignment="1" applyProtection="1">
      <alignment horizontal="center"/>
    </xf>
    <xf numFmtId="0" fontId="8" fillId="0" borderId="19" xfId="1" applyNumberFormat="1" applyFont="1" applyFill="1" applyBorder="1" applyAlignment="1" applyProtection="1">
      <alignment horizontal="center"/>
    </xf>
    <xf numFmtId="0" fontId="8" fillId="0" borderId="23" xfId="1" applyNumberFormat="1" applyFont="1" applyFill="1" applyBorder="1" applyAlignment="1" applyProtection="1">
      <alignment horizontal="center"/>
    </xf>
    <xf numFmtId="0" fontId="18" fillId="0" borderId="0" xfId="0" applyFont="1"/>
    <xf numFmtId="0" fontId="12" fillId="0" borderId="72" xfId="1" applyNumberFormat="1" applyFont="1" applyBorder="1" applyAlignment="1" applyProtection="1">
      <alignment horizontal="center" vertical="center"/>
    </xf>
    <xf numFmtId="0" fontId="12" fillId="0" borderId="53" xfId="1" applyNumberFormat="1" applyFont="1" applyBorder="1" applyAlignment="1" applyProtection="1">
      <alignment horizontal="center" vertical="center"/>
    </xf>
    <xf numFmtId="0" fontId="12" fillId="0" borderId="73" xfId="1" applyNumberFormat="1" applyFont="1" applyBorder="1" applyAlignment="1" applyProtection="1">
      <alignment horizontal="center" vertical="center"/>
    </xf>
    <xf numFmtId="177" fontId="12" fillId="3" borderId="35" xfId="1" applyNumberFormat="1" applyFont="1" applyFill="1" applyBorder="1" applyAlignment="1" applyProtection="1">
      <alignment horizontal="right" vertical="center"/>
      <protection locked="0"/>
    </xf>
    <xf numFmtId="179" fontId="12" fillId="3" borderId="35" xfId="1" applyNumberFormat="1" applyFont="1" applyFill="1" applyBorder="1" applyAlignment="1" applyProtection="1">
      <alignment horizontal="right" vertical="center"/>
      <protection locked="0"/>
    </xf>
    <xf numFmtId="177" fontId="12" fillId="3" borderId="21" xfId="1" applyNumberFormat="1" applyFont="1" applyFill="1" applyBorder="1" applyAlignment="1" applyProtection="1">
      <alignment horizontal="right" vertical="center"/>
      <protection locked="0"/>
    </xf>
    <xf numFmtId="0" fontId="12" fillId="0" borderId="50" xfId="1" quotePrefix="1" applyNumberFormat="1" applyFont="1" applyBorder="1" applyAlignment="1" applyProtection="1">
      <alignment horizontal="center" vertical="center"/>
    </xf>
    <xf numFmtId="0" fontId="12" fillId="0" borderId="2" xfId="1" quotePrefix="1" applyNumberFormat="1" applyFont="1" applyBorder="1" applyAlignment="1" applyProtection="1">
      <alignment horizontal="center" vertical="center"/>
    </xf>
    <xf numFmtId="180" fontId="11" fillId="0" borderId="24" xfId="1" applyNumberFormat="1" applyFont="1" applyBorder="1" applyAlignment="1" applyProtection="1">
      <alignment vertical="center"/>
    </xf>
    <xf numFmtId="0" fontId="12" fillId="0" borderId="74" xfId="1" quotePrefix="1" applyNumberFormat="1" applyFont="1" applyBorder="1" applyAlignment="1" applyProtection="1">
      <alignment horizontal="center" vertical="center"/>
    </xf>
    <xf numFmtId="0" fontId="12" fillId="0" borderId="51" xfId="1" quotePrefix="1" applyNumberFormat="1" applyFont="1" applyBorder="1" applyAlignment="1" applyProtection="1">
      <alignment horizontal="center" vertical="center"/>
    </xf>
    <xf numFmtId="0" fontId="12" fillId="0" borderId="36" xfId="1" quotePrefix="1" applyNumberFormat="1" applyFont="1" applyBorder="1" applyAlignment="1" applyProtection="1">
      <alignment horizontal="center" vertical="center"/>
    </xf>
    <xf numFmtId="0" fontId="12" fillId="0" borderId="36" xfId="1" quotePrefix="1" applyNumberFormat="1" applyFont="1" applyFill="1" applyBorder="1" applyAlignment="1" applyProtection="1">
      <alignment horizontal="center" vertical="center"/>
    </xf>
    <xf numFmtId="0" fontId="12" fillId="0" borderId="53" xfId="1" quotePrefix="1" applyNumberFormat="1" applyFont="1" applyBorder="1" applyAlignment="1" applyProtection="1">
      <alignment horizontal="center" vertical="center"/>
    </xf>
    <xf numFmtId="0" fontId="12" fillId="0" borderId="75" xfId="1" quotePrefix="1" applyNumberFormat="1" applyFont="1" applyBorder="1" applyAlignment="1" applyProtection="1">
      <alignment horizontal="center" vertical="center"/>
    </xf>
    <xf numFmtId="0" fontId="12" fillId="0" borderId="19" xfId="1" quotePrefix="1" applyNumberFormat="1" applyFont="1" applyBorder="1" applyAlignment="1" applyProtection="1">
      <alignment horizontal="center" vertical="center"/>
    </xf>
    <xf numFmtId="0" fontId="12" fillId="0" borderId="19" xfId="1" quotePrefix="1" applyNumberFormat="1" applyFont="1" applyFill="1" applyBorder="1" applyAlignment="1" applyProtection="1">
      <alignment horizontal="center" vertical="center"/>
    </xf>
    <xf numFmtId="0" fontId="12" fillId="0" borderId="25" xfId="1" quotePrefix="1" applyNumberFormat="1" applyFont="1" applyBorder="1" applyAlignment="1" applyProtection="1">
      <alignment horizontal="center" vertical="center"/>
    </xf>
    <xf numFmtId="0" fontId="8" fillId="0" borderId="0" xfId="1" applyNumberFormat="1" applyFont="1" applyAlignment="1" applyProtection="1">
      <alignment horizontal="left"/>
    </xf>
    <xf numFmtId="0" fontId="12" fillId="0" borderId="37" xfId="1" quotePrefix="1" applyNumberFormat="1" applyFont="1" applyBorder="1" applyAlignment="1" applyProtection="1">
      <alignment horizontal="center" vertical="center"/>
    </xf>
    <xf numFmtId="0" fontId="5" fillId="0" borderId="0" xfId="0" applyFont="1" applyBorder="1"/>
    <xf numFmtId="0" fontId="11" fillId="0" borderId="33"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30" xfId="0" applyFont="1" applyBorder="1" applyAlignment="1">
      <alignment horizontal="center" vertical="center"/>
    </xf>
    <xf numFmtId="0" fontId="11" fillId="0" borderId="31" xfId="0" applyFont="1" applyBorder="1" applyAlignment="1">
      <alignment horizontal="center" vertical="center"/>
    </xf>
    <xf numFmtId="0" fontId="11" fillId="0" borderId="32" xfId="0" applyFont="1" applyBorder="1" applyAlignment="1">
      <alignment horizontal="center" vertical="center"/>
    </xf>
    <xf numFmtId="0" fontId="5" fillId="0" borderId="26" xfId="0" applyFont="1" applyBorder="1" applyAlignment="1">
      <alignment horizontal="center" vertical="center" wrapText="1" shrinkToFit="1"/>
    </xf>
    <xf numFmtId="0" fontId="5" fillId="0" borderId="27" xfId="0" applyFont="1" applyBorder="1" applyAlignment="1">
      <alignment horizontal="center" vertical="center" wrapText="1" shrinkToFit="1"/>
    </xf>
    <xf numFmtId="0" fontId="5" fillId="0" borderId="41" xfId="0" applyFont="1" applyBorder="1" applyAlignment="1">
      <alignment horizontal="center" vertical="center" wrapText="1" shrinkToFit="1"/>
    </xf>
    <xf numFmtId="0" fontId="5" fillId="0" borderId="26" xfId="0" applyFont="1" applyBorder="1" applyAlignment="1">
      <alignment horizontal="right" vertical="center" wrapText="1" shrinkToFit="1"/>
    </xf>
    <xf numFmtId="0" fontId="5" fillId="0" borderId="27" xfId="0" applyFont="1" applyBorder="1" applyAlignment="1">
      <alignment horizontal="right" vertical="center" wrapText="1" shrinkToFit="1"/>
    </xf>
    <xf numFmtId="0" fontId="5" fillId="0" borderId="41" xfId="0" applyFont="1" applyBorder="1" applyAlignment="1">
      <alignment horizontal="right" vertical="center" wrapText="1" shrinkToFit="1"/>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41" xfId="0" applyFont="1" applyBorder="1" applyAlignment="1">
      <alignment horizontal="center" vertical="center" wrapText="1"/>
    </xf>
    <xf numFmtId="0" fontId="15" fillId="0" borderId="26"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41" xfId="0" applyFont="1" applyBorder="1" applyAlignment="1">
      <alignment horizontal="center" vertical="center" wrapText="1"/>
    </xf>
    <xf numFmtId="0" fontId="13" fillId="0" borderId="13" xfId="0" applyFont="1" applyFill="1" applyBorder="1" applyAlignment="1">
      <alignment horizontal="center" vertical="center" textRotation="255"/>
    </xf>
    <xf numFmtId="0" fontId="13" fillId="0" borderId="14" xfId="0" applyFont="1" applyFill="1" applyBorder="1" applyAlignment="1">
      <alignment horizontal="center" vertical="center" textRotation="255"/>
    </xf>
    <xf numFmtId="0" fontId="13" fillId="0" borderId="15" xfId="0" applyFont="1" applyFill="1" applyBorder="1" applyAlignment="1">
      <alignment horizontal="center" vertical="center" textRotation="255"/>
    </xf>
    <xf numFmtId="0" fontId="13" fillId="0" borderId="5" xfId="0" applyFont="1" applyFill="1" applyBorder="1" applyAlignment="1">
      <alignment horizontal="center" vertical="center" textRotation="255"/>
    </xf>
    <xf numFmtId="0" fontId="13" fillId="0" borderId="0" xfId="0" applyFont="1" applyFill="1" applyBorder="1" applyAlignment="1">
      <alignment horizontal="center" vertical="center" textRotation="255"/>
    </xf>
    <xf numFmtId="0" fontId="13" fillId="0" borderId="6" xfId="0" applyFont="1" applyFill="1" applyBorder="1" applyAlignment="1">
      <alignment horizontal="center" vertical="center" textRotation="255"/>
    </xf>
    <xf numFmtId="0" fontId="5" fillId="0" borderId="1" xfId="0" applyFont="1" applyBorder="1" applyAlignment="1">
      <alignment horizontal="center" vertical="center" wrapText="1"/>
    </xf>
    <xf numFmtId="0" fontId="5" fillId="0" borderId="3" xfId="0" applyFont="1" applyBorder="1" applyAlignment="1">
      <alignment horizontal="center" vertical="center"/>
    </xf>
    <xf numFmtId="0" fontId="5" fillId="0" borderId="18" xfId="0" applyFont="1" applyBorder="1" applyAlignment="1">
      <alignment horizontal="center" vertical="center"/>
    </xf>
    <xf numFmtId="0" fontId="5" fillId="0" borderId="20" xfId="0" applyFont="1" applyBorder="1" applyAlignment="1">
      <alignment horizontal="center" vertical="center"/>
    </xf>
    <xf numFmtId="0" fontId="15" fillId="0" borderId="22" xfId="0" applyFont="1" applyBorder="1" applyAlignment="1">
      <alignment vertical="center"/>
    </xf>
    <xf numFmtId="0" fontId="15" fillId="0" borderId="19" xfId="0" applyFont="1" applyBorder="1" applyAlignment="1">
      <alignment vertical="center"/>
    </xf>
    <xf numFmtId="0" fontId="15" fillId="0" borderId="23" xfId="0" applyFont="1" applyBorder="1" applyAlignment="1">
      <alignment vertical="center"/>
    </xf>
    <xf numFmtId="0" fontId="11" fillId="0" borderId="33" xfId="0" applyFont="1" applyBorder="1" applyAlignment="1">
      <alignment horizontal="center" vertical="center"/>
    </xf>
    <xf numFmtId="0" fontId="11" fillId="0" borderId="34" xfId="0" applyFont="1" applyBorder="1" applyAlignment="1">
      <alignment horizontal="center" vertical="center"/>
    </xf>
    <xf numFmtId="0" fontId="14" fillId="2" borderId="16" xfId="0" applyFont="1" applyFill="1" applyBorder="1" applyAlignment="1">
      <alignment horizontal="center" vertical="center" wrapText="1"/>
    </xf>
    <xf numFmtId="0" fontId="14" fillId="2" borderId="14" xfId="0" applyFont="1" applyFill="1" applyBorder="1" applyAlignment="1">
      <alignment horizontal="center" vertical="center" wrapText="1"/>
    </xf>
    <xf numFmtId="0" fontId="5" fillId="2" borderId="22" xfId="0" applyFont="1" applyFill="1" applyBorder="1" applyAlignment="1">
      <alignment vertical="center" wrapText="1"/>
    </xf>
    <xf numFmtId="0" fontId="5" fillId="2" borderId="19" xfId="0" applyFont="1" applyFill="1" applyBorder="1" applyAlignment="1">
      <alignment vertical="center" wrapText="1"/>
    </xf>
    <xf numFmtId="0" fontId="6" fillId="2" borderId="13" xfId="0" applyFont="1" applyFill="1" applyBorder="1" applyAlignment="1">
      <alignment horizontal="center" vertical="center" shrinkToFit="1"/>
    </xf>
    <xf numFmtId="0" fontId="6" fillId="2" borderId="14" xfId="0" applyFont="1" applyFill="1" applyBorder="1" applyAlignment="1">
      <alignment horizontal="center" vertical="center" shrinkToFit="1"/>
    </xf>
    <xf numFmtId="0" fontId="6" fillId="2" borderId="15" xfId="0" applyFont="1" applyFill="1" applyBorder="1" applyAlignment="1">
      <alignment horizontal="center" vertical="center" shrinkToFit="1"/>
    </xf>
    <xf numFmtId="0" fontId="6" fillId="2" borderId="18" xfId="0" applyFont="1" applyFill="1" applyBorder="1" applyAlignment="1">
      <alignment horizontal="center" vertical="center" shrinkToFit="1"/>
    </xf>
    <xf numFmtId="0" fontId="6" fillId="2" borderId="19" xfId="0" applyFont="1" applyFill="1" applyBorder="1" applyAlignment="1">
      <alignment horizontal="center" vertical="center" shrinkToFit="1"/>
    </xf>
    <xf numFmtId="0" fontId="6" fillId="2" borderId="20" xfId="0" applyFont="1" applyFill="1" applyBorder="1" applyAlignment="1">
      <alignment horizontal="center" vertical="center" shrinkToFi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Border="1" applyAlignment="1">
      <alignment horizontal="center" vertical="center"/>
    </xf>
    <xf numFmtId="0" fontId="5" fillId="0" borderId="19" xfId="0" applyFont="1" applyBorder="1" applyAlignment="1">
      <alignment horizontal="center" vertical="center"/>
    </xf>
    <xf numFmtId="0" fontId="11" fillId="0" borderId="35" xfId="0" applyFont="1" applyBorder="1" applyAlignment="1">
      <alignment horizontal="center" vertical="center"/>
    </xf>
    <xf numFmtId="0" fontId="11" fillId="0" borderId="36" xfId="0" applyFont="1" applyBorder="1" applyAlignment="1">
      <alignment horizontal="center" vertical="center"/>
    </xf>
    <xf numFmtId="0" fontId="11" fillId="0" borderId="37" xfId="0" applyFont="1" applyBorder="1" applyAlignment="1">
      <alignment horizontal="center" vertical="center"/>
    </xf>
    <xf numFmtId="0" fontId="15" fillId="0" borderId="24" xfId="0" applyFont="1" applyBorder="1" applyAlignment="1">
      <alignment horizontal="left" vertical="center"/>
    </xf>
    <xf numFmtId="0" fontId="15" fillId="0" borderId="2" xfId="0" applyFont="1" applyBorder="1" applyAlignment="1">
      <alignment horizontal="left" vertical="center"/>
    </xf>
    <xf numFmtId="0" fontId="15" fillId="0" borderId="4" xfId="0" applyFont="1" applyBorder="1" applyAlignment="1">
      <alignment horizontal="left" vertical="center"/>
    </xf>
    <xf numFmtId="0" fontId="11" fillId="0" borderId="35" xfId="0" applyFont="1" applyBorder="1" applyAlignment="1">
      <alignment horizontal="left" vertical="center"/>
    </xf>
    <xf numFmtId="0" fontId="11" fillId="0" borderId="36" xfId="0" applyFont="1" applyBorder="1" applyAlignment="1">
      <alignment horizontal="left" vertical="center"/>
    </xf>
    <xf numFmtId="0" fontId="11" fillId="0" borderId="38" xfId="0" applyFont="1" applyBorder="1" applyAlignment="1">
      <alignment horizontal="left" vertical="center"/>
    </xf>
    <xf numFmtId="0" fontId="7" fillId="0" borderId="5" xfId="0" applyFont="1" applyFill="1" applyBorder="1" applyAlignment="1">
      <alignment horizontal="center" vertical="center" textRotation="255"/>
    </xf>
    <xf numFmtId="0" fontId="7" fillId="0" borderId="0" xfId="0" applyFont="1" applyFill="1" applyBorder="1" applyAlignment="1">
      <alignment horizontal="center" vertical="center" textRotation="255"/>
    </xf>
    <xf numFmtId="0" fontId="7" fillId="0" borderId="6" xfId="0" applyFont="1" applyFill="1" applyBorder="1" applyAlignment="1">
      <alignment horizontal="center" vertical="center" textRotation="255"/>
    </xf>
    <xf numFmtId="0" fontId="7" fillId="0" borderId="9" xfId="0" applyFont="1" applyFill="1" applyBorder="1" applyAlignment="1">
      <alignment horizontal="center" vertical="center" textRotation="255"/>
    </xf>
    <xf numFmtId="0" fontId="7" fillId="0" borderId="10" xfId="0" applyFont="1" applyFill="1" applyBorder="1" applyAlignment="1">
      <alignment horizontal="center" vertical="center" textRotation="255"/>
    </xf>
    <xf numFmtId="0" fontId="7" fillId="0" borderId="11" xfId="0" applyFont="1" applyFill="1" applyBorder="1" applyAlignment="1">
      <alignment horizontal="center" vertical="center" textRotation="255"/>
    </xf>
    <xf numFmtId="0" fontId="5" fillId="0" borderId="24" xfId="0" applyFont="1" applyFill="1" applyBorder="1" applyAlignment="1">
      <alignment vertical="center" wrapText="1"/>
    </xf>
    <xf numFmtId="0" fontId="5" fillId="0" borderId="4" xfId="0" applyFont="1" applyBorder="1" applyAlignment="1">
      <alignment vertical="center" wrapText="1"/>
    </xf>
    <xf numFmtId="0" fontId="5" fillId="0" borderId="22" xfId="0" applyFont="1" applyBorder="1" applyAlignment="1">
      <alignment vertical="center" wrapText="1"/>
    </xf>
    <xf numFmtId="0" fontId="5" fillId="0" borderId="23" xfId="0" applyFont="1" applyBorder="1" applyAlignment="1">
      <alignment vertical="center" wrapText="1"/>
    </xf>
    <xf numFmtId="0" fontId="15" fillId="0" borderId="33" xfId="0" applyFont="1" applyBorder="1" applyAlignment="1">
      <alignment horizontal="center" vertical="center"/>
    </xf>
    <xf numFmtId="0" fontId="15" fillId="0" borderId="31" xfId="0" applyFont="1" applyBorder="1" applyAlignment="1">
      <alignment horizontal="center" vertical="center"/>
    </xf>
    <xf numFmtId="0" fontId="15" fillId="0" borderId="34" xfId="0" applyFont="1" applyBorder="1" applyAlignment="1">
      <alignment horizontal="center" vertical="center"/>
    </xf>
    <xf numFmtId="0" fontId="9" fillId="2" borderId="1" xfId="0" applyFont="1" applyFill="1" applyBorder="1" applyAlignment="1">
      <alignment horizontal="left"/>
    </xf>
    <xf numFmtId="0" fontId="5" fillId="2" borderId="2" xfId="0" applyFont="1" applyFill="1" applyBorder="1" applyAlignment="1">
      <alignment horizontal="left"/>
    </xf>
    <xf numFmtId="0" fontId="5" fillId="2" borderId="3" xfId="0" applyFont="1" applyFill="1" applyBorder="1" applyAlignment="1">
      <alignment horizontal="left"/>
    </xf>
    <xf numFmtId="0" fontId="5" fillId="2" borderId="5" xfId="0" applyFont="1" applyFill="1" applyBorder="1" applyAlignment="1">
      <alignment horizontal="left"/>
    </xf>
    <xf numFmtId="0" fontId="5" fillId="2" borderId="0" xfId="0" applyFont="1" applyFill="1" applyBorder="1" applyAlignment="1">
      <alignment horizontal="left"/>
    </xf>
    <xf numFmtId="0" fontId="5" fillId="2" borderId="6" xfId="0" applyFont="1" applyFill="1" applyBorder="1" applyAlignment="1">
      <alignment horizontal="left"/>
    </xf>
    <xf numFmtId="0" fontId="5" fillId="2" borderId="9" xfId="0" applyFont="1" applyFill="1" applyBorder="1" applyAlignment="1">
      <alignment horizontal="left"/>
    </xf>
    <xf numFmtId="0" fontId="5" fillId="2" borderId="10" xfId="0" applyFont="1" applyFill="1" applyBorder="1" applyAlignment="1">
      <alignment horizontal="left"/>
    </xf>
    <xf numFmtId="0" fontId="5" fillId="2" borderId="11" xfId="0" applyFont="1" applyFill="1" applyBorder="1" applyAlignment="1">
      <alignment horizontal="left"/>
    </xf>
    <xf numFmtId="0" fontId="6" fillId="0" borderId="16" xfId="0" applyFont="1" applyFill="1" applyBorder="1" applyAlignment="1">
      <alignment horizontal="center" vertical="center"/>
    </xf>
    <xf numFmtId="0" fontId="6" fillId="0" borderId="14"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22" xfId="0" applyFont="1" applyFill="1" applyBorder="1" applyAlignment="1">
      <alignment horizontal="center" vertical="center"/>
    </xf>
    <xf numFmtId="0" fontId="6" fillId="0" borderId="19" xfId="0" applyFont="1" applyFill="1" applyBorder="1" applyAlignment="1">
      <alignment horizontal="center" vertical="center"/>
    </xf>
    <xf numFmtId="0" fontId="6" fillId="0" borderId="23" xfId="0" applyFont="1" applyFill="1" applyBorder="1" applyAlignment="1">
      <alignment horizontal="center" vertical="center"/>
    </xf>
    <xf numFmtId="0" fontId="15" fillId="0" borderId="28" xfId="0" applyFont="1" applyBorder="1" applyAlignment="1">
      <alignment vertical="center"/>
    </xf>
    <xf numFmtId="0" fontId="15" fillId="0" borderId="29" xfId="0" applyFont="1" applyBorder="1" applyAlignment="1">
      <alignment vertical="center"/>
    </xf>
    <xf numFmtId="0" fontId="13" fillId="2" borderId="24" xfId="0" applyFont="1" applyFill="1" applyBorder="1" applyAlignment="1">
      <alignment horizontal="center" vertical="center" shrinkToFit="1"/>
    </xf>
    <xf numFmtId="0" fontId="13" fillId="2" borderId="2" xfId="0" applyFont="1" applyFill="1" applyBorder="1" applyAlignment="1">
      <alignment horizontal="center" vertical="center" shrinkToFit="1"/>
    </xf>
    <xf numFmtId="0" fontId="13" fillId="2" borderId="4" xfId="0" applyFont="1" applyFill="1" applyBorder="1" applyAlignment="1">
      <alignment horizontal="center" vertical="center" shrinkToFit="1"/>
    </xf>
    <xf numFmtId="0" fontId="13" fillId="2" borderId="7" xfId="0" applyFont="1" applyFill="1" applyBorder="1" applyAlignment="1">
      <alignment horizontal="center" vertical="center" shrinkToFit="1"/>
    </xf>
    <xf numFmtId="0" fontId="13" fillId="2" borderId="0" xfId="0" applyFont="1" applyFill="1" applyBorder="1" applyAlignment="1">
      <alignment horizontal="center" vertical="center" shrinkToFit="1"/>
    </xf>
    <xf numFmtId="0" fontId="13" fillId="2" borderId="8" xfId="0" applyFont="1" applyFill="1" applyBorder="1" applyAlignment="1">
      <alignment horizontal="center" vertical="center" shrinkToFit="1"/>
    </xf>
    <xf numFmtId="0" fontId="13" fillId="2" borderId="21" xfId="0" applyFont="1" applyFill="1" applyBorder="1" applyAlignment="1">
      <alignment horizontal="center" vertical="center" shrinkToFit="1"/>
    </xf>
    <xf numFmtId="0" fontId="13" fillId="2" borderId="10" xfId="0" applyFont="1" applyFill="1" applyBorder="1" applyAlignment="1">
      <alignment horizontal="center" vertical="center" shrinkToFit="1"/>
    </xf>
    <xf numFmtId="0" fontId="13" fillId="2" borderId="12" xfId="0" applyFont="1" applyFill="1" applyBorder="1" applyAlignment="1">
      <alignment horizontal="center" vertical="center" shrinkToFit="1"/>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15" fillId="0" borderId="1" xfId="0" applyFont="1" applyBorder="1" applyAlignment="1">
      <alignment horizontal="center" vertical="center"/>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77" xfId="0" applyFont="1" applyBorder="1" applyAlignment="1">
      <alignment horizontal="center" vertical="center"/>
    </xf>
    <xf numFmtId="0" fontId="15" fillId="0" borderId="76" xfId="0" applyFont="1" applyBorder="1" applyAlignment="1">
      <alignment horizontal="center" vertical="center"/>
    </xf>
    <xf numFmtId="0" fontId="15" fillId="0" borderId="79" xfId="0" applyFont="1" applyBorder="1" applyAlignment="1">
      <alignment horizontal="center" vertical="center"/>
    </xf>
    <xf numFmtId="0" fontId="15" fillId="0" borderId="32" xfId="0" applyFont="1" applyBorder="1" applyAlignment="1">
      <alignment horizontal="center" vertical="center"/>
    </xf>
    <xf numFmtId="0" fontId="15" fillId="0" borderId="80" xfId="0" applyFont="1" applyBorder="1" applyAlignment="1">
      <alignment horizontal="center" vertical="center"/>
    </xf>
    <xf numFmtId="0" fontId="4" fillId="2" borderId="14" xfId="0" applyFont="1" applyFill="1" applyBorder="1" applyAlignment="1">
      <alignment horizontal="center" vertical="center"/>
    </xf>
    <xf numFmtId="0" fontId="4" fillId="2" borderId="19" xfId="0" applyFont="1" applyFill="1" applyBorder="1" applyAlignment="1">
      <alignment horizontal="center" vertical="center"/>
    </xf>
    <xf numFmtId="0" fontId="15" fillId="0" borderId="78" xfId="0" applyFont="1" applyBorder="1" applyAlignment="1">
      <alignment horizontal="center" vertical="center"/>
    </xf>
    <xf numFmtId="0" fontId="11" fillId="0" borderId="80" xfId="0" applyFont="1" applyBorder="1" applyAlignment="1">
      <alignment horizontal="center" vertical="center"/>
    </xf>
    <xf numFmtId="0" fontId="11" fillId="0" borderId="76" xfId="0" applyFont="1" applyBorder="1" applyAlignment="1">
      <alignment horizontal="center" vertical="center"/>
    </xf>
    <xf numFmtId="0" fontId="11" fillId="0" borderId="79" xfId="0" applyFont="1" applyBorder="1" applyAlignment="1">
      <alignment horizontal="center" vertical="center"/>
    </xf>
    <xf numFmtId="0" fontId="5" fillId="0" borderId="0" xfId="0" applyFont="1" applyAlignment="1">
      <alignment horizontal="center"/>
    </xf>
    <xf numFmtId="0" fontId="10" fillId="0" borderId="2" xfId="1" applyNumberFormat="1" applyFont="1" applyBorder="1" applyAlignment="1" applyProtection="1">
      <alignment horizontal="right"/>
    </xf>
    <xf numFmtId="0" fontId="12" fillId="0" borderId="35" xfId="1" quotePrefix="1" applyNumberFormat="1" applyFont="1" applyBorder="1" applyAlignment="1" applyProtection="1">
      <alignment horizontal="center" vertical="center"/>
    </xf>
    <xf numFmtId="0" fontId="12" fillId="0" borderId="37" xfId="1" quotePrefix="1" applyNumberFormat="1" applyFont="1" applyBorder="1" applyAlignment="1" applyProtection="1">
      <alignment horizontal="center" vertical="center"/>
    </xf>
    <xf numFmtId="0" fontId="12" fillId="0" borderId="38" xfId="1" quotePrefix="1" applyNumberFormat="1" applyFont="1" applyBorder="1" applyAlignment="1" applyProtection="1">
      <alignment horizontal="center" vertical="center"/>
    </xf>
    <xf numFmtId="0" fontId="10" fillId="0" borderId="60" xfId="1" quotePrefix="1" applyNumberFormat="1" applyFont="1" applyBorder="1" applyAlignment="1" applyProtection="1">
      <alignment horizontal="center" vertical="center"/>
    </xf>
    <xf numFmtId="0" fontId="5" fillId="0" borderId="61" xfId="0" applyFont="1" applyBorder="1" applyAlignment="1">
      <alignment vertical="center"/>
    </xf>
    <xf numFmtId="0" fontId="5" fillId="0" borderId="62" xfId="0" applyFont="1" applyBorder="1" applyAlignment="1">
      <alignment vertical="center"/>
    </xf>
    <xf numFmtId="0" fontId="5" fillId="0" borderId="63" xfId="0" applyFont="1" applyBorder="1" applyAlignment="1">
      <alignment vertical="center"/>
    </xf>
    <xf numFmtId="0" fontId="5" fillId="0" borderId="64" xfId="0" applyFont="1" applyBorder="1" applyAlignment="1">
      <alignment vertical="center"/>
    </xf>
    <xf numFmtId="0" fontId="5" fillId="0" borderId="65" xfId="0" applyFont="1" applyBorder="1" applyAlignment="1">
      <alignment vertical="center"/>
    </xf>
    <xf numFmtId="0" fontId="5" fillId="0" borderId="66" xfId="0" applyFont="1" applyBorder="1" applyAlignment="1">
      <alignment vertical="center"/>
    </xf>
    <xf numFmtId="0" fontId="5" fillId="0" borderId="67" xfId="0" applyFont="1" applyBorder="1" applyAlignment="1">
      <alignment vertical="center"/>
    </xf>
    <xf numFmtId="0" fontId="5" fillId="0" borderId="68" xfId="0" applyFont="1" applyBorder="1" applyAlignment="1">
      <alignment vertical="center"/>
    </xf>
    <xf numFmtId="0" fontId="8" fillId="0" borderId="0" xfId="1" applyNumberFormat="1" applyFont="1" applyAlignment="1" applyProtection="1">
      <alignment horizontal="left"/>
    </xf>
    <xf numFmtId="0" fontId="12" fillId="3" borderId="26" xfId="1" applyNumberFormat="1" applyFont="1" applyFill="1" applyBorder="1" applyAlignment="1" applyProtection="1">
      <alignment horizontal="center" vertical="center"/>
      <protection locked="0"/>
    </xf>
    <xf numFmtId="0" fontId="12" fillId="3" borderId="27" xfId="1" applyNumberFormat="1" applyFont="1" applyFill="1" applyBorder="1" applyAlignment="1" applyProtection="1">
      <alignment horizontal="center" vertical="center"/>
      <protection locked="0"/>
    </xf>
    <xf numFmtId="0" fontId="12" fillId="3" borderId="41" xfId="1" applyNumberFormat="1" applyFont="1" applyFill="1" applyBorder="1" applyAlignment="1" applyProtection="1">
      <alignment horizontal="center" vertical="center"/>
      <protection locked="0"/>
    </xf>
    <xf numFmtId="0" fontId="12" fillId="3" borderId="42" xfId="1" applyNumberFormat="1" applyFont="1" applyFill="1" applyBorder="1" applyAlignment="1" applyProtection="1">
      <alignment horizontal="center" vertical="center"/>
      <protection locked="0"/>
    </xf>
    <xf numFmtId="0" fontId="12" fillId="0" borderId="42" xfId="1" applyNumberFormat="1" applyFont="1" applyBorder="1" applyAlignment="1" applyProtection="1">
      <alignment horizontal="center" vertical="center"/>
    </xf>
    <xf numFmtId="0" fontId="12" fillId="0" borderId="49" xfId="1" applyNumberFormat="1" applyFont="1" applyBorder="1" applyAlignment="1" applyProtection="1">
      <alignment horizontal="center" vertical="center"/>
    </xf>
    <xf numFmtId="0" fontId="5" fillId="0" borderId="0" xfId="0" applyFont="1" applyAlignment="1">
      <alignment horizontal="left" vertical="center"/>
    </xf>
    <xf numFmtId="0" fontId="12" fillId="0" borderId="49" xfId="1" quotePrefix="1" applyNumberFormat="1" applyFont="1" applyBorder="1" applyAlignment="1" applyProtection="1">
      <alignment horizontal="center" vertical="center"/>
    </xf>
    <xf numFmtId="0" fontId="5" fillId="0" borderId="0" xfId="0" quotePrefix="1" applyFont="1" applyBorder="1" applyAlignment="1">
      <alignment horizontal="center"/>
    </xf>
    <xf numFmtId="0" fontId="5" fillId="0" borderId="0" xfId="0" applyFont="1" applyBorder="1"/>
    <xf numFmtId="0" fontId="16" fillId="0" borderId="0" xfId="1" applyNumberFormat="1" applyFont="1" applyAlignment="1" applyProtection="1">
      <alignment horizontal="left"/>
    </xf>
    <xf numFmtId="0" fontId="12" fillId="0" borderId="60" xfId="1" quotePrefix="1" applyNumberFormat="1" applyFont="1" applyBorder="1" applyAlignment="1" applyProtection="1">
      <alignment horizontal="center" vertical="center"/>
    </xf>
    <xf numFmtId="0" fontId="11" fillId="0" borderId="37" xfId="0" applyFont="1" applyBorder="1" applyAlignment="1">
      <alignment horizontal="left" vertical="center"/>
    </xf>
  </cellXfs>
  <cellStyles count="3">
    <cellStyle name="標準" xfId="0" builtinId="0"/>
    <cellStyle name="標準_ピペット_HGQC1308計算ｼｰﾄ1" xfId="1"/>
    <cellStyle name="標準_ピペット結果シート"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47625</xdr:colOff>
      <xdr:row>24</xdr:row>
      <xdr:rowOff>107950</xdr:rowOff>
    </xdr:from>
    <xdr:ext cx="7355283" cy="499176"/>
    <xdr:sp macro="" textlink="">
      <xdr:nvSpPr>
        <xdr:cNvPr id="13316" name="Text Box 4"/>
        <xdr:cNvSpPr txBox="1">
          <a:spLocks noChangeArrowheads="1"/>
        </xdr:cNvSpPr>
      </xdr:nvSpPr>
      <xdr:spPr bwMode="auto">
        <a:xfrm>
          <a:off x="1317625" y="5302250"/>
          <a:ext cx="7355283" cy="499176"/>
        </a:xfrm>
        <a:prstGeom prst="rect">
          <a:avLst/>
        </a:prstGeom>
        <a:noFill/>
        <a:ln w="9525">
          <a:noFill/>
          <a:miter lim="800000"/>
          <a:headEnd/>
          <a:tailEnd/>
        </a:ln>
        <a:effectLst/>
      </xdr:spPr>
      <xdr:txBody>
        <a:bodyPr wrap="none" lIns="45720" tIns="32004" rIns="0" bIns="0" anchor="t" upright="1">
          <a:spAutoFit/>
        </a:bodyPr>
        <a:lstStyle/>
        <a:p>
          <a:pPr algn="l" rtl="0">
            <a:defRPr sz="1000"/>
          </a:pPr>
          <a:r>
            <a:rPr lang="ja-JP" altLang="en-US" sz="2800" b="0" i="0" strike="noStrike">
              <a:solidFill>
                <a:srgbClr val="000000"/>
              </a:solidFill>
              <a:latin typeface="ＤＦＧ中太丸ゴシック体"/>
            </a:rPr>
            <a:t>連続分注ピペット性能試験報告書 様式</a:t>
          </a:r>
          <a:r>
            <a:rPr lang="en-US" altLang="ja-JP" sz="2800" b="0" i="0" strike="noStrike">
              <a:solidFill>
                <a:srgbClr val="000000"/>
              </a:solidFill>
              <a:latin typeface="ＤＦＧ中太丸ゴシック体"/>
            </a:rPr>
            <a:t>-2</a:t>
          </a:r>
          <a:r>
            <a:rPr lang="ja-JP" altLang="en-US" sz="2800" b="0" i="0" strike="noStrike">
              <a:solidFill>
                <a:srgbClr val="000000"/>
              </a:solidFill>
              <a:latin typeface="ＤＦＧ中太丸ゴシック体"/>
            </a:rPr>
            <a:t>　参照</a:t>
          </a:r>
        </a:p>
      </xdr:txBody>
    </xdr:sp>
    <xdr:clientData/>
  </xdr:oneCellAnchor>
  <xdr:oneCellAnchor>
    <xdr:from>
      <xdr:col>5</xdr:col>
      <xdr:colOff>47625</xdr:colOff>
      <xdr:row>40</xdr:row>
      <xdr:rowOff>117475</xdr:rowOff>
    </xdr:from>
    <xdr:ext cx="7355283" cy="499176"/>
    <xdr:sp macro="" textlink="">
      <xdr:nvSpPr>
        <xdr:cNvPr id="13317" name="Text Box 5"/>
        <xdr:cNvSpPr txBox="1">
          <a:spLocks noChangeArrowheads="1"/>
        </xdr:cNvSpPr>
      </xdr:nvSpPr>
      <xdr:spPr bwMode="auto">
        <a:xfrm>
          <a:off x="1317625" y="8766175"/>
          <a:ext cx="7355283" cy="499176"/>
        </a:xfrm>
        <a:prstGeom prst="rect">
          <a:avLst/>
        </a:prstGeom>
        <a:noFill/>
        <a:ln w="9525">
          <a:noFill/>
          <a:miter lim="800000"/>
          <a:headEnd/>
          <a:tailEnd/>
        </a:ln>
        <a:effectLst/>
      </xdr:spPr>
      <xdr:txBody>
        <a:bodyPr wrap="none" lIns="45720" tIns="32004" rIns="0" bIns="0" anchor="t" upright="1">
          <a:spAutoFit/>
        </a:bodyPr>
        <a:lstStyle/>
        <a:p>
          <a:pPr algn="l" rtl="0">
            <a:defRPr sz="1000"/>
          </a:pPr>
          <a:r>
            <a:rPr lang="ja-JP" altLang="en-US" sz="2800" b="0" i="0" strike="noStrike">
              <a:solidFill>
                <a:srgbClr val="000000"/>
              </a:solidFill>
              <a:latin typeface="ＤＦＧ中太丸ゴシック体"/>
            </a:rPr>
            <a:t>連続分注ピペット性能試験報告書 様式</a:t>
          </a:r>
          <a:r>
            <a:rPr lang="en-US" altLang="ja-JP" sz="2800" b="0" i="0" strike="noStrike">
              <a:solidFill>
                <a:srgbClr val="000000"/>
              </a:solidFill>
              <a:latin typeface="ＤＦＧ中太丸ゴシック体"/>
            </a:rPr>
            <a:t>-2</a:t>
          </a:r>
          <a:r>
            <a:rPr lang="ja-JP" altLang="en-US" sz="2800" b="0" i="0" strike="noStrike">
              <a:solidFill>
                <a:srgbClr val="000000"/>
              </a:solidFill>
              <a:latin typeface="ＤＦＧ中太丸ゴシック体"/>
            </a:rPr>
            <a:t>　参照</a:t>
          </a:r>
        </a:p>
      </xdr:txBody>
    </xdr:sp>
    <xdr:clientData/>
  </xdr:oneCellAnchor>
  <xdr:twoCellAnchor editAs="oneCell">
    <xdr:from>
      <xdr:col>2</xdr:col>
      <xdr:colOff>254000</xdr:colOff>
      <xdr:row>1</xdr:row>
      <xdr:rowOff>12700</xdr:rowOff>
    </xdr:from>
    <xdr:to>
      <xdr:col>6</xdr:col>
      <xdr:colOff>539750</xdr:colOff>
      <xdr:row>3</xdr:row>
      <xdr:rowOff>6350</xdr:rowOff>
    </xdr:to>
    <xdr:pic>
      <xdr:nvPicPr>
        <xdr:cNvPr id="13366"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88900"/>
          <a:ext cx="14541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209550</xdr:colOff>
      <xdr:row>5</xdr:row>
      <xdr:rowOff>38100</xdr:rowOff>
    </xdr:from>
    <xdr:to>
      <xdr:col>11</xdr:col>
      <xdr:colOff>361950</xdr:colOff>
      <xdr:row>32</xdr:row>
      <xdr:rowOff>9525</xdr:rowOff>
    </xdr:to>
    <xdr:sp macro="" textlink="">
      <xdr:nvSpPr>
        <xdr:cNvPr id="20481" name="Rectangle 1"/>
        <xdr:cNvSpPr>
          <a:spLocks noChangeArrowheads="1"/>
        </xdr:cNvSpPr>
      </xdr:nvSpPr>
      <xdr:spPr bwMode="auto">
        <a:xfrm>
          <a:off x="419100" y="1047750"/>
          <a:ext cx="6362700" cy="4238625"/>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ＤＦＧ新細丸ゴシック体"/>
              <a:ea typeface="ＤＦＧ新細丸ゴシック体"/>
            </a:rPr>
            <a:t>　　　       </a:t>
          </a:r>
        </a:p>
        <a:p>
          <a:pPr algn="l" rtl="0">
            <a:lnSpc>
              <a:spcPts val="1300"/>
            </a:lnSpc>
            <a:defRPr sz="1000"/>
          </a:pPr>
          <a:r>
            <a:rPr lang="ja-JP" altLang="en-US" sz="1100" b="0" i="0" u="none" strike="noStrike" baseline="0">
              <a:solidFill>
                <a:srgbClr val="000000"/>
              </a:solidFill>
              <a:latin typeface="ＤＦＧ新細丸ゴシック体"/>
              <a:ea typeface="ＤＦＧ新細丸ゴシック体"/>
            </a:rPr>
            <a:t>            　</a:t>
          </a:r>
          <a:r>
            <a:rPr lang="ja-JP" altLang="en-US" sz="1100" b="0" i="0" u="sng" strike="noStrike" baseline="0">
              <a:solidFill>
                <a:srgbClr val="000000"/>
              </a:solidFill>
              <a:latin typeface="ＤＦＧ新細丸ゴシック体"/>
              <a:ea typeface="ＤＦＧ新細丸ゴシック体"/>
            </a:rPr>
            <a:t>検定最大容量　　　　  　  　　　　</a:t>
          </a:r>
          <a:r>
            <a:rPr lang="el-GR" altLang="ja-JP" sz="1100" b="0" i="0" u="sng" strike="noStrike" baseline="0">
              <a:solidFill>
                <a:srgbClr val="000000"/>
              </a:solidFill>
              <a:ea typeface="ＤＦＧ新細丸ゴシック体"/>
            </a:rPr>
            <a:t>μ</a:t>
          </a:r>
          <a:r>
            <a:rPr lang="en-US" altLang="ja-JP" sz="1100" b="0" i="0" u="sng" strike="noStrike" baseline="0">
              <a:solidFill>
                <a:srgbClr val="000000"/>
              </a:solidFill>
              <a:latin typeface="ＤＦＧ新細丸ゴシック体"/>
              <a:ea typeface="ＤＦＧ新細丸ゴシック体"/>
            </a:rPr>
            <a:t>L</a:t>
          </a:r>
          <a:r>
            <a:rPr lang="ja-JP" altLang="en-US" sz="1100" b="0" i="0" u="sng" strike="noStrike" baseline="0">
              <a:solidFill>
                <a:srgbClr val="000000"/>
              </a:solidFill>
              <a:latin typeface="ＤＦＧ新細丸ゴシック体"/>
              <a:ea typeface="ＤＦＧ新細丸ゴシック体"/>
            </a:rPr>
            <a:t>　</a:t>
          </a:r>
          <a:r>
            <a:rPr lang="ja-JP" altLang="en-US" sz="1100" b="0" i="0" u="none" strike="noStrike" baseline="0">
              <a:solidFill>
                <a:srgbClr val="000000"/>
              </a:solidFill>
              <a:latin typeface="ＤＦＧ新細丸ゴシック体"/>
              <a:ea typeface="ＤＦＧ新細丸ゴシック体"/>
            </a:rPr>
            <a:t>　　　　　　　　　　　　　</a:t>
          </a:r>
          <a:r>
            <a:rPr lang="ja-JP" altLang="en-US" sz="1100" b="0" i="0" u="sng" strike="noStrike" baseline="0">
              <a:solidFill>
                <a:srgbClr val="000000"/>
              </a:solidFill>
              <a:latin typeface="ＤＦＧ新細丸ゴシック体"/>
              <a:ea typeface="ＤＦＧ新細丸ゴシック体"/>
            </a:rPr>
            <a:t>検定最小容量　　 　   　　　　　　</a:t>
          </a:r>
          <a:r>
            <a:rPr lang="el-GR" altLang="ja-JP" sz="1100" b="0" i="0" u="sng" strike="noStrike" baseline="0">
              <a:solidFill>
                <a:srgbClr val="000000"/>
              </a:solidFill>
              <a:ea typeface="ＤＦＧ新細丸ゴシック体"/>
            </a:rPr>
            <a:t>μ</a:t>
          </a:r>
          <a:r>
            <a:rPr lang="en-US" altLang="ja-JP" sz="1100" b="0" i="0" u="sng" strike="noStrike" baseline="0">
              <a:solidFill>
                <a:srgbClr val="000000"/>
              </a:solidFill>
              <a:latin typeface="ＤＦＧ新細丸ゴシック体"/>
              <a:ea typeface="ＤＦＧ新細丸ゴシック体"/>
            </a:rPr>
            <a:t>L</a:t>
          </a:r>
          <a:endParaRPr lang="en-US" altLang="ja-JP" sz="1100" b="0" i="0" u="none" strike="noStrike" baseline="0">
            <a:solidFill>
              <a:srgbClr val="000000"/>
            </a:solidFill>
            <a:latin typeface="ＤＦＧ新細丸ゴシック体"/>
            <a:ea typeface="ＤＦＧ新細丸ゴシック体"/>
          </a:endParaRPr>
        </a:p>
        <a:p>
          <a:pPr algn="l" rtl="0">
            <a:lnSpc>
              <a:spcPts val="1300"/>
            </a:lnSpc>
            <a:defRPr sz="1000"/>
          </a:pPr>
          <a:endParaRPr lang="en-US" altLang="ja-JP" sz="1100" b="0" i="0" u="none" strike="noStrike" baseline="0">
            <a:solidFill>
              <a:srgbClr val="000000"/>
            </a:solidFill>
            <a:latin typeface="ＤＦＧ新細丸ゴシック体"/>
            <a:ea typeface="ＤＦＧ新細丸ゴシック体"/>
          </a:endParaRPr>
        </a:p>
        <a:p>
          <a:pPr algn="l" rtl="0">
            <a:lnSpc>
              <a:spcPts val="1300"/>
            </a:lnSpc>
            <a:defRPr sz="1000"/>
          </a:pPr>
          <a:r>
            <a:rPr lang="en-US" altLang="ja-JP" sz="1100" b="0" i="0" u="none" strike="noStrike" baseline="0">
              <a:solidFill>
                <a:srgbClr val="000000"/>
              </a:solidFill>
              <a:latin typeface="ＤＦＧ新細丸ゴシック体"/>
              <a:ea typeface="ＤＦＧ新細丸ゴシック体"/>
            </a:rPr>
            <a:t>                 </a:t>
          </a:r>
          <a:r>
            <a:rPr lang="ja-JP" altLang="en-US" sz="1100" b="0" i="0" u="none" strike="noStrike" baseline="0">
              <a:solidFill>
                <a:srgbClr val="000000"/>
              </a:solidFill>
              <a:latin typeface="ＤＦＧ新細丸ゴシック体"/>
              <a:ea typeface="ＤＦＧ新細丸ゴシック体"/>
            </a:rPr>
            <a:t>　　　　</a:t>
          </a:r>
        </a:p>
      </xdr:txBody>
    </xdr:sp>
    <xdr:clientData/>
  </xdr:twoCellAnchor>
  <xdr:twoCellAnchor>
    <xdr:from>
      <xdr:col>1</xdr:col>
      <xdr:colOff>209550</xdr:colOff>
      <xdr:row>5</xdr:row>
      <xdr:rowOff>38100</xdr:rowOff>
    </xdr:from>
    <xdr:to>
      <xdr:col>11</xdr:col>
      <xdr:colOff>361950</xdr:colOff>
      <xdr:row>32</xdr:row>
      <xdr:rowOff>9525</xdr:rowOff>
    </xdr:to>
    <xdr:sp macro="" textlink="">
      <xdr:nvSpPr>
        <xdr:cNvPr id="3" name="Rectangle 1"/>
        <xdr:cNvSpPr>
          <a:spLocks noChangeArrowheads="1"/>
        </xdr:cNvSpPr>
      </xdr:nvSpPr>
      <xdr:spPr bwMode="auto">
        <a:xfrm>
          <a:off x="419100" y="1047750"/>
          <a:ext cx="6591300" cy="4238625"/>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ＤＦＧ新細丸ゴシック体"/>
            </a:rPr>
            <a:t>　　　       </a:t>
          </a:r>
        </a:p>
        <a:p>
          <a:pPr algn="l" rtl="0">
            <a:defRPr sz="1000"/>
          </a:pPr>
          <a:r>
            <a:rPr lang="ja-JP" altLang="en-US" sz="1100" b="0" i="0" u="none" strike="noStrike" baseline="0">
              <a:solidFill>
                <a:srgbClr val="000000"/>
              </a:solidFill>
              <a:latin typeface="ＤＦＧ新細丸ゴシック体"/>
            </a:rPr>
            <a:t>            　</a:t>
          </a:r>
          <a:r>
            <a:rPr lang="ja-JP" altLang="en-US" sz="1100" b="0" i="0" u="sng" strike="noStrike" baseline="0">
              <a:solidFill>
                <a:srgbClr val="000000"/>
              </a:solidFill>
              <a:latin typeface="ＤＦＧ新細丸ゴシック体"/>
            </a:rPr>
            <a:t>設定値　　　　  　  　　　　μL</a:t>
          </a:r>
          <a:endParaRPr lang="ja-JP" altLang="en-US" sz="1100" b="0" i="0" u="none" strike="noStrike" baseline="0">
            <a:solidFill>
              <a:srgbClr val="000000"/>
            </a:solidFill>
            <a:latin typeface="ＤＦＧ新細丸ゴシック体"/>
          </a:endParaRPr>
        </a:p>
        <a:p>
          <a:pPr algn="l" rtl="0">
            <a:defRPr sz="1000"/>
          </a:pPr>
          <a:endParaRPr lang="ja-JP" altLang="en-US" sz="1100" b="0" i="0" u="none" strike="noStrike" baseline="0">
            <a:solidFill>
              <a:srgbClr val="000000"/>
            </a:solidFill>
            <a:latin typeface="ＤＦＧ新細丸ゴシック体"/>
          </a:endParaRPr>
        </a:p>
        <a:p>
          <a:pPr algn="l" rtl="0">
            <a:defRPr sz="1000"/>
          </a:pPr>
          <a:r>
            <a:rPr lang="ja-JP" altLang="en-US" sz="1100" b="0" i="0" u="none" strike="noStrike" baseline="0">
              <a:solidFill>
                <a:srgbClr val="000000"/>
              </a:solidFill>
              <a:latin typeface="ＤＦＧ新細丸ゴシック体"/>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2</xdr:row>
      <xdr:rowOff>0</xdr:rowOff>
    </xdr:from>
    <xdr:to>
      <xdr:col>10</xdr:col>
      <xdr:colOff>9525</xdr:colOff>
      <xdr:row>19</xdr:row>
      <xdr:rowOff>142875</xdr:rowOff>
    </xdr:to>
    <xdr:sp macro="" textlink="">
      <xdr:nvSpPr>
        <xdr:cNvPr id="45069" name="Text Box 2"/>
        <xdr:cNvSpPr txBox="1">
          <a:spLocks noChangeArrowheads="1"/>
        </xdr:cNvSpPr>
      </xdr:nvSpPr>
      <xdr:spPr bwMode="auto">
        <a:xfrm>
          <a:off x="152400" y="342900"/>
          <a:ext cx="13525500" cy="2895600"/>
        </a:xfrm>
        <a:prstGeom prst="rect">
          <a:avLst/>
        </a:prstGeom>
        <a:solidFill>
          <a:srgbClr val="FFFFFF"/>
        </a:solidFill>
        <a:ln w="9525" algn="ctr">
          <a:solidFill>
            <a:srgbClr val="000000"/>
          </a:solidFill>
          <a:miter lim="800000"/>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0"/>
  </sheetPr>
  <dimension ref="B1:Z64"/>
  <sheetViews>
    <sheetView showGridLines="0" tabSelected="1" view="pageBreakPreview" zoomScale="75" zoomScaleNormal="100" zoomScaleSheetLayoutView="75" workbookViewId="0">
      <selection activeCell="B1" sqref="B1:H4"/>
    </sheetView>
  </sheetViews>
  <sheetFormatPr defaultRowHeight="14.25" x14ac:dyDescent="0.15"/>
  <cols>
    <col min="1" max="1" width="1.375" style="10" customWidth="1"/>
    <col min="2" max="6" width="3.875" style="10" customWidth="1"/>
    <col min="7" max="7" width="7.125" style="10" customWidth="1"/>
    <col min="8" max="8" width="5.375" style="10" customWidth="1"/>
    <col min="9" max="12" width="5.5" style="10" customWidth="1"/>
    <col min="13" max="13" width="5.375" style="10" customWidth="1"/>
    <col min="14" max="14" width="4.625" style="10" customWidth="1"/>
    <col min="15" max="15" width="3.875" style="10" customWidth="1"/>
    <col min="16" max="19" width="4.625" style="10" customWidth="1"/>
    <col min="20" max="22" width="6.5" style="10" customWidth="1"/>
    <col min="23" max="23" width="7.875" style="10" customWidth="1"/>
    <col min="24" max="25" width="6.5" style="10" customWidth="1"/>
    <col min="26" max="16384" width="9" style="10"/>
  </cols>
  <sheetData>
    <row r="1" spans="2:25" s="1" customFormat="1" ht="6" customHeight="1" x14ac:dyDescent="0.15">
      <c r="B1" s="246"/>
      <c r="C1" s="247"/>
      <c r="D1" s="247"/>
      <c r="E1" s="247"/>
      <c r="F1" s="247"/>
      <c r="G1" s="247"/>
      <c r="H1" s="248"/>
      <c r="I1" s="263" t="s">
        <v>5</v>
      </c>
      <c r="J1" s="264"/>
      <c r="K1" s="264"/>
      <c r="L1" s="264"/>
      <c r="M1" s="264"/>
      <c r="N1" s="264"/>
      <c r="O1" s="264"/>
      <c r="P1" s="264"/>
      <c r="Q1" s="264"/>
      <c r="R1" s="264"/>
      <c r="S1" s="264"/>
      <c r="T1" s="264"/>
      <c r="U1" s="264"/>
      <c r="V1" s="264"/>
      <c r="W1" s="264"/>
      <c r="X1" s="264"/>
      <c r="Y1" s="265"/>
    </row>
    <row r="2" spans="2:25" s="1" customFormat="1" ht="18" customHeight="1" x14ac:dyDescent="0.15">
      <c r="B2" s="249"/>
      <c r="C2" s="250"/>
      <c r="D2" s="250"/>
      <c r="E2" s="250"/>
      <c r="F2" s="250"/>
      <c r="G2" s="250"/>
      <c r="H2" s="251"/>
      <c r="I2" s="266"/>
      <c r="J2" s="267"/>
      <c r="K2" s="267"/>
      <c r="L2" s="267"/>
      <c r="M2" s="267"/>
      <c r="N2" s="267"/>
      <c r="O2" s="267"/>
      <c r="P2" s="267"/>
      <c r="Q2" s="267"/>
      <c r="R2" s="267"/>
      <c r="S2" s="267"/>
      <c r="T2" s="267"/>
      <c r="U2" s="267"/>
      <c r="V2" s="267"/>
      <c r="W2" s="267"/>
      <c r="X2" s="267"/>
      <c r="Y2" s="268"/>
    </row>
    <row r="3" spans="2:25" s="1" customFormat="1" ht="13.5" customHeight="1" x14ac:dyDescent="0.15">
      <c r="B3" s="249"/>
      <c r="C3" s="250"/>
      <c r="D3" s="250"/>
      <c r="E3" s="250"/>
      <c r="F3" s="250"/>
      <c r="G3" s="250"/>
      <c r="H3" s="251"/>
      <c r="I3" s="266"/>
      <c r="J3" s="267"/>
      <c r="K3" s="267"/>
      <c r="L3" s="267"/>
      <c r="M3" s="267"/>
      <c r="N3" s="267"/>
      <c r="O3" s="267"/>
      <c r="P3" s="267"/>
      <c r="Q3" s="267"/>
      <c r="R3" s="267"/>
      <c r="S3" s="267"/>
      <c r="T3" s="267"/>
      <c r="U3" s="267"/>
      <c r="V3" s="267"/>
      <c r="W3" s="267"/>
      <c r="X3" s="267"/>
      <c r="Y3" s="268"/>
    </row>
    <row r="4" spans="2:25" s="1" customFormat="1" ht="4.5" customHeight="1" x14ac:dyDescent="0.15">
      <c r="B4" s="252"/>
      <c r="C4" s="253"/>
      <c r="D4" s="253"/>
      <c r="E4" s="253"/>
      <c r="F4" s="253"/>
      <c r="G4" s="253"/>
      <c r="H4" s="254"/>
      <c r="I4" s="269"/>
      <c r="J4" s="270"/>
      <c r="K4" s="270"/>
      <c r="L4" s="270"/>
      <c r="M4" s="270"/>
      <c r="N4" s="270"/>
      <c r="O4" s="270"/>
      <c r="P4" s="270"/>
      <c r="Q4" s="270"/>
      <c r="R4" s="270"/>
      <c r="S4" s="270"/>
      <c r="T4" s="270"/>
      <c r="U4" s="270"/>
      <c r="V4" s="270"/>
      <c r="W4" s="270"/>
      <c r="X4" s="270"/>
      <c r="Y4" s="271"/>
    </row>
    <row r="5" spans="2:25" s="1" customFormat="1" ht="13.5" customHeight="1" x14ac:dyDescent="0.15">
      <c r="B5" s="213" t="s">
        <v>34</v>
      </c>
      <c r="C5" s="214"/>
      <c r="D5" s="214"/>
      <c r="E5" s="214"/>
      <c r="F5" s="214"/>
      <c r="G5" s="214"/>
      <c r="H5" s="215"/>
      <c r="I5" s="209" t="s">
        <v>85</v>
      </c>
      <c r="J5" s="210"/>
      <c r="K5" s="282" t="s">
        <v>86</v>
      </c>
      <c r="L5" s="282"/>
      <c r="M5" s="282"/>
      <c r="N5" s="282"/>
      <c r="O5" s="282"/>
      <c r="P5" s="282"/>
      <c r="Q5" s="282"/>
      <c r="R5" s="2"/>
      <c r="S5" s="3"/>
      <c r="T5" s="255" t="s">
        <v>90</v>
      </c>
      <c r="U5" s="256"/>
      <c r="V5" s="256"/>
      <c r="W5" s="256"/>
      <c r="X5" s="256"/>
      <c r="Y5" s="257"/>
    </row>
    <row r="6" spans="2:25" s="1" customFormat="1" ht="17.25" customHeight="1" thickBot="1" x14ac:dyDescent="0.2">
      <c r="B6" s="216"/>
      <c r="C6" s="217"/>
      <c r="D6" s="217"/>
      <c r="E6" s="217"/>
      <c r="F6" s="217"/>
      <c r="G6" s="217"/>
      <c r="H6" s="218"/>
      <c r="I6" s="211"/>
      <c r="J6" s="212"/>
      <c r="K6" s="283"/>
      <c r="L6" s="283"/>
      <c r="M6" s="283"/>
      <c r="N6" s="283"/>
      <c r="O6" s="283"/>
      <c r="P6" s="283"/>
      <c r="Q6" s="283"/>
      <c r="R6" s="4"/>
      <c r="S6" s="5"/>
      <c r="T6" s="258"/>
      <c r="U6" s="259"/>
      <c r="V6" s="259"/>
      <c r="W6" s="259"/>
      <c r="X6" s="259"/>
      <c r="Y6" s="260"/>
    </row>
    <row r="7" spans="2:25" s="6" customFormat="1" ht="15.75" customHeight="1" x14ac:dyDescent="0.15">
      <c r="C7" s="7" t="s">
        <v>87</v>
      </c>
      <c r="D7" s="7"/>
      <c r="E7" s="7"/>
      <c r="F7" s="7"/>
      <c r="G7" s="7"/>
      <c r="H7" s="7"/>
      <c r="I7" s="7"/>
      <c r="J7" s="7"/>
      <c r="K7" s="7"/>
      <c r="L7" s="7"/>
      <c r="M7" s="7"/>
      <c r="N7" s="7"/>
      <c r="O7" s="7"/>
      <c r="P7" s="7"/>
      <c r="Q7" s="7"/>
      <c r="R7" s="7"/>
      <c r="S7" s="7"/>
      <c r="T7" s="7"/>
      <c r="U7" s="7"/>
    </row>
    <row r="8" spans="2:25" s="6" customFormat="1" ht="14.25" customHeight="1" x14ac:dyDescent="0.15">
      <c r="C8" s="7" t="s">
        <v>95</v>
      </c>
      <c r="D8" s="7"/>
      <c r="E8" s="7"/>
      <c r="F8" s="7"/>
      <c r="G8" s="7"/>
      <c r="H8" s="7"/>
      <c r="I8" s="7"/>
      <c r="J8" s="7"/>
      <c r="K8" s="7"/>
      <c r="L8" s="7"/>
      <c r="M8" s="7"/>
      <c r="N8" s="7"/>
      <c r="O8" s="7"/>
      <c r="P8" s="7"/>
      <c r="Q8" s="7"/>
      <c r="R8" s="7"/>
      <c r="S8" s="7"/>
      <c r="T8" s="7"/>
      <c r="U8" s="7"/>
    </row>
    <row r="9" spans="2:25" s="6" customFormat="1" ht="14.25" customHeight="1" x14ac:dyDescent="0.15">
      <c r="C9" s="7" t="s">
        <v>88</v>
      </c>
      <c r="D9" s="7"/>
      <c r="E9" s="7"/>
      <c r="F9" s="7"/>
      <c r="G9" s="7"/>
      <c r="H9" s="7"/>
      <c r="I9" s="7"/>
      <c r="J9" s="7"/>
      <c r="K9" s="7"/>
      <c r="L9" s="7"/>
      <c r="M9" s="7"/>
      <c r="N9" s="7"/>
      <c r="O9" s="7"/>
      <c r="P9" s="7"/>
      <c r="Q9" s="7"/>
      <c r="R9" s="7"/>
      <c r="S9" s="7"/>
      <c r="T9" s="7"/>
      <c r="U9" s="7"/>
    </row>
    <row r="10" spans="2:25" s="6" customFormat="1" ht="5.25" customHeight="1" x14ac:dyDescent="0.15">
      <c r="C10" s="7"/>
      <c r="D10" s="7"/>
      <c r="E10" s="7"/>
      <c r="F10" s="7"/>
      <c r="G10" s="7"/>
      <c r="H10" s="7"/>
      <c r="I10" s="7"/>
      <c r="J10" s="7"/>
      <c r="K10" s="7"/>
      <c r="L10" s="7"/>
      <c r="M10" s="7"/>
      <c r="N10" s="7"/>
      <c r="O10" s="7"/>
      <c r="P10" s="7"/>
      <c r="Q10" s="7"/>
      <c r="R10" s="7"/>
      <c r="S10" s="7"/>
      <c r="T10" s="7"/>
      <c r="U10" s="7"/>
    </row>
    <row r="11" spans="2:25" s="6" customFormat="1" ht="4.5" customHeight="1" thickBot="1" x14ac:dyDescent="0.2"/>
    <row r="12" spans="2:25" s="8" customFormat="1" ht="24.75" customHeight="1" x14ac:dyDescent="0.2">
      <c r="B12" s="274" t="s">
        <v>36</v>
      </c>
      <c r="C12" s="275"/>
      <c r="D12" s="275"/>
      <c r="E12" s="275"/>
      <c r="F12" s="276"/>
      <c r="G12" s="243" t="s">
        <v>37</v>
      </c>
      <c r="H12" s="244"/>
      <c r="I12" s="244"/>
      <c r="J12" s="244"/>
      <c r="K12" s="244"/>
      <c r="L12" s="244"/>
      <c r="M12" s="280"/>
      <c r="N12" s="243" t="s">
        <v>38</v>
      </c>
      <c r="O12" s="244"/>
      <c r="P12" s="244"/>
      <c r="Q12" s="280"/>
      <c r="R12" s="243" t="s">
        <v>32</v>
      </c>
      <c r="S12" s="244"/>
      <c r="T12" s="244"/>
      <c r="U12" s="244"/>
      <c r="V12" s="244"/>
      <c r="W12" s="244"/>
      <c r="X12" s="244"/>
      <c r="Y12" s="245"/>
    </row>
    <row r="13" spans="2:25" s="8" customFormat="1" ht="24.75" customHeight="1" thickBot="1" x14ac:dyDescent="0.25">
      <c r="B13" s="277" t="s">
        <v>96</v>
      </c>
      <c r="C13" s="278"/>
      <c r="D13" s="278"/>
      <c r="E13" s="278"/>
      <c r="F13" s="279"/>
      <c r="G13" s="285"/>
      <c r="H13" s="286"/>
      <c r="I13" s="286"/>
      <c r="J13" s="286"/>
      <c r="K13" s="286"/>
      <c r="L13" s="286"/>
      <c r="M13" s="287"/>
      <c r="N13" s="281" t="s">
        <v>3</v>
      </c>
      <c r="O13" s="278"/>
      <c r="P13" s="278"/>
      <c r="Q13" s="279"/>
      <c r="R13" s="281"/>
      <c r="S13" s="278"/>
      <c r="T13" s="278"/>
      <c r="U13" s="278"/>
      <c r="V13" s="278"/>
      <c r="W13" s="278"/>
      <c r="X13" s="278"/>
      <c r="Y13" s="284"/>
    </row>
    <row r="14" spans="2:25" ht="3.75" customHeight="1" thickBot="1" x14ac:dyDescent="0.2">
      <c r="B14" s="175"/>
      <c r="C14" s="175"/>
      <c r="D14" s="175"/>
      <c r="E14" s="175"/>
      <c r="F14" s="175"/>
      <c r="G14" s="9"/>
      <c r="H14" s="9"/>
      <c r="I14" s="9"/>
      <c r="J14" s="9"/>
      <c r="K14" s="9"/>
      <c r="L14" s="9"/>
      <c r="M14" s="9"/>
      <c r="N14" s="9"/>
      <c r="O14" s="9"/>
      <c r="P14" s="9"/>
      <c r="Q14" s="9"/>
      <c r="R14" s="9"/>
      <c r="S14" s="9"/>
      <c r="T14" s="9"/>
      <c r="U14" s="9"/>
      <c r="V14" s="9"/>
      <c r="W14" s="9"/>
      <c r="X14" s="9"/>
      <c r="Y14" s="9"/>
    </row>
    <row r="15" spans="2:25" s="8" customFormat="1" ht="23.25" customHeight="1" thickBot="1" x14ac:dyDescent="0.25">
      <c r="B15" s="272" t="s">
        <v>97</v>
      </c>
      <c r="C15" s="273"/>
      <c r="D15" s="273"/>
      <c r="E15" s="273"/>
      <c r="F15" s="273"/>
      <c r="G15" s="273"/>
      <c r="H15" s="261" t="s">
        <v>39</v>
      </c>
      <c r="I15" s="261"/>
      <c r="J15" s="261"/>
      <c r="K15" s="261"/>
      <c r="L15" s="261"/>
      <c r="M15" s="261"/>
      <c r="N15" s="261"/>
      <c r="O15" s="261"/>
      <c r="P15" s="261"/>
      <c r="Q15" s="261"/>
      <c r="R15" s="261"/>
      <c r="S15" s="261"/>
      <c r="T15" s="261"/>
      <c r="U15" s="261"/>
      <c r="V15" s="261"/>
      <c r="W15" s="261"/>
      <c r="X15" s="261"/>
      <c r="Y15" s="262"/>
    </row>
    <row r="16" spans="2:25" s="8" customFormat="1" ht="23.25" customHeight="1" thickBot="1" x14ac:dyDescent="0.25">
      <c r="B16" s="274" t="s">
        <v>91</v>
      </c>
      <c r="C16" s="275"/>
      <c r="D16" s="275"/>
      <c r="E16" s="275"/>
      <c r="F16" s="275"/>
      <c r="G16" s="275"/>
      <c r="H16" s="261" t="s">
        <v>40</v>
      </c>
      <c r="I16" s="261"/>
      <c r="J16" s="261"/>
      <c r="K16" s="261"/>
      <c r="L16" s="261"/>
      <c r="M16" s="261"/>
      <c r="N16" s="261"/>
      <c r="O16" s="261"/>
      <c r="P16" s="261"/>
      <c r="Q16" s="261"/>
      <c r="R16" s="261"/>
      <c r="S16" s="261"/>
      <c r="T16" s="261"/>
      <c r="U16" s="261"/>
      <c r="V16" s="261"/>
      <c r="W16" s="261"/>
      <c r="X16" s="261"/>
      <c r="Y16" s="262"/>
    </row>
    <row r="17" spans="2:26" s="8" customFormat="1" ht="23.25" customHeight="1" x14ac:dyDescent="0.2">
      <c r="B17" s="179" t="s">
        <v>2</v>
      </c>
      <c r="C17" s="180"/>
      <c r="D17" s="180"/>
      <c r="E17" s="180"/>
      <c r="F17" s="180"/>
      <c r="G17" s="181"/>
      <c r="H17" s="176" t="s">
        <v>4</v>
      </c>
      <c r="I17" s="177"/>
      <c r="J17" s="178"/>
      <c r="K17" s="176" t="s">
        <v>7</v>
      </c>
      <c r="L17" s="177"/>
      <c r="M17" s="177"/>
      <c r="N17" s="177"/>
      <c r="O17" s="177"/>
      <c r="P17" s="178"/>
      <c r="Q17" s="176" t="s">
        <v>6</v>
      </c>
      <c r="R17" s="177"/>
      <c r="S17" s="178"/>
      <c r="T17" s="207" t="s">
        <v>7</v>
      </c>
      <c r="U17" s="180"/>
      <c r="V17" s="180"/>
      <c r="W17" s="180"/>
      <c r="X17" s="180"/>
      <c r="Y17" s="208"/>
      <c r="Z17" s="11"/>
    </row>
    <row r="18" spans="2:26" ht="24.75" customHeight="1" x14ac:dyDescent="0.15">
      <c r="B18" s="194" t="s">
        <v>41</v>
      </c>
      <c r="C18" s="195"/>
      <c r="D18" s="195"/>
      <c r="E18" s="196"/>
      <c r="F18" s="230" t="s">
        <v>99</v>
      </c>
      <c r="G18" s="231"/>
      <c r="H18" s="231"/>
      <c r="I18" s="231"/>
      <c r="J18" s="231"/>
      <c r="K18" s="231"/>
      <c r="L18" s="231"/>
      <c r="M18" s="231"/>
      <c r="N18" s="231"/>
      <c r="O18" s="231"/>
      <c r="P18" s="315"/>
      <c r="Q18" s="224" t="s">
        <v>8</v>
      </c>
      <c r="R18" s="225"/>
      <c r="S18" s="226"/>
      <c r="T18" s="230" t="s">
        <v>9</v>
      </c>
      <c r="U18" s="231"/>
      <c r="V18" s="231"/>
      <c r="W18" s="231"/>
      <c r="X18" s="231"/>
      <c r="Y18" s="232"/>
    </row>
    <row r="19" spans="2:26" ht="16.5" customHeight="1" x14ac:dyDescent="0.15">
      <c r="B19" s="197"/>
      <c r="C19" s="198"/>
      <c r="D19" s="198"/>
      <c r="E19" s="199"/>
      <c r="F19" s="12" t="s">
        <v>42</v>
      </c>
      <c r="G19" s="13"/>
      <c r="H19" s="14"/>
      <c r="I19" s="14"/>
      <c r="J19" s="14"/>
      <c r="K19" s="14"/>
      <c r="L19" s="14"/>
      <c r="M19" s="14"/>
      <c r="N19" s="14"/>
      <c r="O19" s="13"/>
      <c r="P19" s="14"/>
      <c r="Q19" s="14"/>
      <c r="R19" s="14"/>
      <c r="S19" s="14"/>
      <c r="T19" s="14"/>
      <c r="U19" s="14"/>
      <c r="V19" s="14"/>
      <c r="W19" s="14"/>
      <c r="X19" s="14"/>
      <c r="Y19" s="15"/>
    </row>
    <row r="20" spans="2:26" ht="16.5" customHeight="1" x14ac:dyDescent="0.15">
      <c r="B20" s="197"/>
      <c r="C20" s="198"/>
      <c r="D20" s="198"/>
      <c r="E20" s="199"/>
      <c r="F20" s="16"/>
      <c r="G20" s="14"/>
      <c r="H20" s="14"/>
      <c r="I20" s="14"/>
      <c r="J20" s="14"/>
      <c r="K20" s="14"/>
      <c r="L20" s="14"/>
      <c r="M20" s="14"/>
      <c r="N20" s="14"/>
      <c r="O20" s="14"/>
      <c r="P20" s="14"/>
      <c r="Q20" s="14"/>
      <c r="R20" s="14"/>
      <c r="S20" s="14"/>
      <c r="T20" s="14"/>
      <c r="U20" s="14"/>
      <c r="V20" s="14"/>
      <c r="W20" s="14"/>
      <c r="X20" s="14"/>
      <c r="Y20" s="15"/>
    </row>
    <row r="21" spans="2:26" ht="16.5" customHeight="1" x14ac:dyDescent="0.15">
      <c r="B21" s="197"/>
      <c r="C21" s="198"/>
      <c r="D21" s="198"/>
      <c r="E21" s="199"/>
      <c r="F21" s="17"/>
      <c r="G21" s="14"/>
      <c r="H21" s="14"/>
      <c r="I21" s="14"/>
      <c r="J21" s="14"/>
      <c r="K21" s="14"/>
      <c r="L21" s="14"/>
      <c r="M21" s="14"/>
      <c r="N21" s="14"/>
      <c r="O21" s="14"/>
      <c r="P21" s="14"/>
      <c r="Q21" s="14"/>
      <c r="R21" s="14"/>
      <c r="S21" s="14"/>
      <c r="T21" s="14"/>
      <c r="U21" s="14"/>
      <c r="V21" s="14"/>
      <c r="W21" s="14"/>
      <c r="X21" s="14"/>
      <c r="Y21" s="15"/>
    </row>
    <row r="22" spans="2:26" ht="16.5" customHeight="1" x14ac:dyDescent="0.15">
      <c r="B22" s="197"/>
      <c r="C22" s="198"/>
      <c r="D22" s="198"/>
      <c r="E22" s="199"/>
      <c r="F22" s="17"/>
      <c r="G22" s="14"/>
      <c r="H22" s="14"/>
      <c r="I22" s="14"/>
      <c r="J22" s="14"/>
      <c r="K22" s="14"/>
      <c r="L22" s="14"/>
      <c r="M22" s="14"/>
      <c r="N22" s="14"/>
      <c r="O22" s="14"/>
      <c r="P22" s="14"/>
      <c r="Q22" s="14"/>
      <c r="R22" s="14"/>
      <c r="S22" s="14"/>
      <c r="T22" s="14"/>
      <c r="U22" s="14"/>
      <c r="V22" s="14"/>
      <c r="W22" s="14"/>
      <c r="X22" s="14"/>
      <c r="Y22" s="15"/>
    </row>
    <row r="23" spans="2:26" ht="16.5" customHeight="1" x14ac:dyDescent="0.15">
      <c r="B23" s="197"/>
      <c r="C23" s="198"/>
      <c r="D23" s="198"/>
      <c r="E23" s="199"/>
      <c r="F23" s="17"/>
      <c r="G23" s="14"/>
      <c r="H23" s="14"/>
      <c r="I23" s="14"/>
      <c r="J23" s="14"/>
      <c r="K23" s="14"/>
      <c r="L23" s="14"/>
      <c r="M23" s="14"/>
      <c r="N23" s="14"/>
      <c r="O23" s="14"/>
      <c r="P23" s="14"/>
      <c r="Q23" s="14"/>
      <c r="R23" s="14"/>
      <c r="S23" s="14"/>
      <c r="T23" s="14"/>
      <c r="U23" s="14"/>
      <c r="V23" s="14"/>
      <c r="W23" s="14"/>
      <c r="X23" s="14"/>
      <c r="Y23" s="15"/>
    </row>
    <row r="24" spans="2:26" ht="16.5" customHeight="1" x14ac:dyDescent="0.15">
      <c r="B24" s="197"/>
      <c r="C24" s="198"/>
      <c r="D24" s="198"/>
      <c r="E24" s="199"/>
      <c r="F24" s="17"/>
      <c r="G24" s="14"/>
      <c r="H24" s="14"/>
      <c r="I24" s="14"/>
      <c r="J24" s="14"/>
      <c r="K24" s="14"/>
      <c r="L24" s="14"/>
      <c r="M24" s="14"/>
      <c r="N24" s="14"/>
      <c r="O24" s="14"/>
      <c r="P24" s="14"/>
      <c r="Q24" s="14"/>
      <c r="R24" s="14"/>
      <c r="S24" s="14"/>
      <c r="T24" s="14"/>
      <c r="U24" s="14"/>
      <c r="V24" s="14"/>
      <c r="W24" s="14"/>
      <c r="X24" s="14"/>
      <c r="Y24" s="15"/>
    </row>
    <row r="25" spans="2:26" ht="16.5" customHeight="1" x14ac:dyDescent="0.15">
      <c r="B25" s="197"/>
      <c r="C25" s="198"/>
      <c r="D25" s="198"/>
      <c r="E25" s="199"/>
      <c r="F25" s="17"/>
      <c r="G25" s="14"/>
      <c r="H25" s="14"/>
      <c r="I25" s="14"/>
      <c r="J25" s="14"/>
      <c r="K25" s="14"/>
      <c r="L25" s="14"/>
      <c r="M25" s="14"/>
      <c r="N25" s="14"/>
      <c r="O25" s="14"/>
      <c r="P25" s="14"/>
      <c r="Q25" s="14"/>
      <c r="R25" s="14"/>
      <c r="S25" s="14"/>
      <c r="T25" s="14"/>
      <c r="U25" s="14"/>
      <c r="V25" s="14"/>
      <c r="W25" s="14"/>
      <c r="X25" s="14"/>
      <c r="Y25" s="15"/>
    </row>
    <row r="26" spans="2:26" ht="16.5" customHeight="1" x14ac:dyDescent="0.15">
      <c r="B26" s="197"/>
      <c r="C26" s="198"/>
      <c r="D26" s="198"/>
      <c r="E26" s="199"/>
      <c r="F26" s="17"/>
      <c r="G26" s="14"/>
      <c r="H26" s="14"/>
      <c r="I26" s="14"/>
      <c r="J26" s="14"/>
      <c r="K26" s="14"/>
      <c r="L26" s="14"/>
      <c r="M26" s="14"/>
      <c r="N26" s="14"/>
      <c r="O26" s="14"/>
      <c r="P26" s="14"/>
      <c r="Q26" s="14"/>
      <c r="R26" s="14"/>
      <c r="S26" s="14"/>
      <c r="T26" s="14"/>
      <c r="U26" s="14"/>
      <c r="V26" s="14"/>
      <c r="W26" s="14"/>
      <c r="X26" s="14"/>
      <c r="Y26" s="15"/>
    </row>
    <row r="27" spans="2:26" ht="16.5" customHeight="1" x14ac:dyDescent="0.15">
      <c r="B27" s="197"/>
      <c r="C27" s="198"/>
      <c r="D27" s="198"/>
      <c r="E27" s="199"/>
      <c r="F27" s="17"/>
      <c r="G27" s="14"/>
      <c r="H27" s="14"/>
      <c r="I27" s="14"/>
      <c r="J27" s="14"/>
      <c r="K27" s="14"/>
      <c r="L27" s="14"/>
      <c r="M27" s="14"/>
      <c r="N27" s="14"/>
      <c r="O27" s="14"/>
      <c r="P27" s="14"/>
      <c r="Q27" s="14"/>
      <c r="R27" s="14"/>
      <c r="S27" s="14"/>
      <c r="T27" s="14"/>
      <c r="U27" s="14"/>
      <c r="V27" s="14"/>
      <c r="W27" s="14"/>
      <c r="X27" s="14"/>
      <c r="Y27" s="15"/>
    </row>
    <row r="28" spans="2:26" ht="16.5" customHeight="1" x14ac:dyDescent="0.15">
      <c r="B28" s="197"/>
      <c r="C28" s="198"/>
      <c r="D28" s="198"/>
      <c r="E28" s="199"/>
      <c r="F28" s="17"/>
      <c r="G28" s="14"/>
      <c r="H28" s="14"/>
      <c r="I28" s="14"/>
      <c r="J28" s="14"/>
      <c r="K28" s="14"/>
      <c r="L28" s="14"/>
      <c r="M28" s="14"/>
      <c r="N28" s="14"/>
      <c r="O28" s="14"/>
      <c r="P28" s="14"/>
      <c r="Q28" s="14"/>
      <c r="R28" s="14"/>
      <c r="S28" s="14"/>
      <c r="T28" s="14"/>
      <c r="U28" s="14"/>
      <c r="V28" s="14"/>
      <c r="W28" s="14"/>
      <c r="X28" s="14"/>
      <c r="Y28" s="15"/>
    </row>
    <row r="29" spans="2:26" ht="16.5" customHeight="1" x14ac:dyDescent="0.15">
      <c r="B29" s="197"/>
      <c r="C29" s="198"/>
      <c r="D29" s="198"/>
      <c r="E29" s="199"/>
      <c r="F29" s="17"/>
      <c r="G29" s="14"/>
      <c r="H29" s="14"/>
      <c r="I29" s="14"/>
      <c r="J29" s="14"/>
      <c r="K29" s="14"/>
      <c r="L29" s="14"/>
      <c r="M29" s="14"/>
      <c r="N29" s="14"/>
      <c r="O29" s="14"/>
      <c r="P29" s="14"/>
      <c r="Q29" s="14"/>
      <c r="R29" s="14"/>
      <c r="S29" s="14"/>
      <c r="T29" s="14"/>
      <c r="U29" s="14"/>
      <c r="V29" s="14"/>
      <c r="W29" s="14"/>
      <c r="X29" s="14"/>
      <c r="Y29" s="15"/>
    </row>
    <row r="30" spans="2:26" ht="16.5" customHeight="1" x14ac:dyDescent="0.15">
      <c r="B30" s="197"/>
      <c r="C30" s="198"/>
      <c r="D30" s="198"/>
      <c r="E30" s="199"/>
      <c r="F30" s="17"/>
      <c r="G30" s="14"/>
      <c r="H30" s="14"/>
      <c r="I30" s="14"/>
      <c r="J30" s="14"/>
      <c r="K30" s="14"/>
      <c r="L30" s="14"/>
      <c r="M30" s="14"/>
      <c r="N30" s="14"/>
      <c r="O30" s="14"/>
      <c r="P30" s="14"/>
      <c r="Q30" s="14"/>
      <c r="R30" s="14"/>
      <c r="S30" s="14"/>
      <c r="T30" s="14"/>
      <c r="U30" s="14"/>
      <c r="V30" s="14"/>
      <c r="W30" s="14"/>
      <c r="X30" s="14"/>
      <c r="Y30" s="15"/>
    </row>
    <row r="31" spans="2:26" ht="16.5" customHeight="1" x14ac:dyDescent="0.15">
      <c r="B31" s="197"/>
      <c r="C31" s="198"/>
      <c r="D31" s="198"/>
      <c r="E31" s="199"/>
      <c r="F31" s="17"/>
      <c r="G31" s="14"/>
      <c r="H31" s="14"/>
      <c r="I31" s="14"/>
      <c r="J31" s="14"/>
      <c r="K31" s="14"/>
      <c r="L31" s="14"/>
      <c r="M31" s="14"/>
      <c r="N31" s="14"/>
      <c r="O31" s="14"/>
      <c r="P31" s="14"/>
      <c r="Q31" s="14"/>
      <c r="R31" s="14"/>
      <c r="S31" s="14"/>
      <c r="T31" s="14"/>
      <c r="U31" s="14"/>
      <c r="V31" s="14"/>
      <c r="W31" s="14"/>
      <c r="X31" s="14"/>
      <c r="Y31" s="15"/>
    </row>
    <row r="32" spans="2:26" ht="16.5" customHeight="1" x14ac:dyDescent="0.15">
      <c r="B32" s="197"/>
      <c r="C32" s="198"/>
      <c r="D32" s="198"/>
      <c r="E32" s="199"/>
      <c r="F32" s="17"/>
      <c r="G32" s="14"/>
      <c r="H32" s="14"/>
      <c r="I32" s="14"/>
      <c r="J32" s="14"/>
      <c r="K32" s="14"/>
      <c r="L32" s="14"/>
      <c r="M32" s="14"/>
      <c r="N32" s="14"/>
      <c r="O32" s="14"/>
      <c r="P32" s="14"/>
      <c r="Q32" s="14"/>
      <c r="R32" s="14"/>
      <c r="S32" s="14"/>
      <c r="T32" s="14"/>
      <c r="U32" s="14"/>
      <c r="V32" s="14"/>
      <c r="W32" s="14"/>
      <c r="X32" s="14"/>
      <c r="Y32" s="15"/>
    </row>
    <row r="33" spans="2:26" ht="16.5" customHeight="1" x14ac:dyDescent="0.15">
      <c r="B33" s="197"/>
      <c r="C33" s="198"/>
      <c r="D33" s="198"/>
      <c r="E33" s="199"/>
      <c r="F33" s="17"/>
      <c r="G33" s="14"/>
      <c r="H33" s="14"/>
      <c r="I33" s="14"/>
      <c r="J33" s="14"/>
      <c r="K33" s="14"/>
      <c r="L33" s="14"/>
      <c r="M33" s="14"/>
      <c r="N33" s="14"/>
      <c r="O33" s="14"/>
      <c r="P33" s="14"/>
      <c r="Q33" s="14"/>
      <c r="R33" s="14"/>
      <c r="S33" s="14"/>
      <c r="T33" s="14"/>
      <c r="U33" s="14"/>
      <c r="V33" s="14"/>
      <c r="W33" s="14"/>
      <c r="X33" s="14"/>
      <c r="Y33" s="15"/>
    </row>
    <row r="34" spans="2:26" ht="16.5" customHeight="1" x14ac:dyDescent="0.15">
      <c r="B34" s="197"/>
      <c r="C34" s="198"/>
      <c r="D34" s="198"/>
      <c r="E34" s="199"/>
      <c r="F34" s="18"/>
      <c r="G34" s="19"/>
      <c r="H34" s="19"/>
      <c r="I34" s="19"/>
      <c r="J34" s="19"/>
      <c r="K34" s="19"/>
      <c r="L34" s="19"/>
      <c r="M34" s="19"/>
      <c r="N34" s="19"/>
      <c r="O34" s="19"/>
      <c r="P34" s="19"/>
      <c r="Q34" s="19"/>
      <c r="R34" s="19"/>
      <c r="S34" s="19"/>
      <c r="T34" s="19"/>
      <c r="U34" s="19"/>
      <c r="V34" s="19"/>
      <c r="W34" s="19"/>
      <c r="X34" s="19"/>
      <c r="Y34" s="20"/>
    </row>
    <row r="35" spans="2:26" ht="16.5" customHeight="1" x14ac:dyDescent="0.15">
      <c r="B35" s="197"/>
      <c r="C35" s="198"/>
      <c r="D35" s="198"/>
      <c r="E35" s="199"/>
      <c r="F35" s="16" t="s">
        <v>43</v>
      </c>
      <c r="G35" s="14"/>
      <c r="H35" s="14"/>
      <c r="I35" s="14"/>
      <c r="J35" s="14"/>
      <c r="K35" s="14"/>
      <c r="L35" s="14"/>
      <c r="M35" s="14"/>
      <c r="N35" s="14"/>
      <c r="O35" s="14"/>
      <c r="P35" s="14"/>
      <c r="Q35" s="14"/>
      <c r="R35" s="14"/>
      <c r="S35" s="14"/>
      <c r="T35" s="14"/>
      <c r="U35" s="14"/>
      <c r="V35" s="14"/>
      <c r="W35" s="14"/>
      <c r="X35" s="14"/>
      <c r="Y35" s="15"/>
    </row>
    <row r="36" spans="2:26" ht="16.5" customHeight="1" x14ac:dyDescent="0.15">
      <c r="B36" s="197"/>
      <c r="C36" s="198"/>
      <c r="D36" s="198"/>
      <c r="E36" s="199"/>
      <c r="F36" s="17"/>
      <c r="G36" s="14"/>
      <c r="H36" s="14"/>
      <c r="I36" s="14"/>
      <c r="J36" s="14"/>
      <c r="K36" s="14"/>
      <c r="L36" s="14"/>
      <c r="M36" s="14"/>
      <c r="N36" s="14"/>
      <c r="O36" s="14"/>
      <c r="P36" s="14"/>
      <c r="Q36" s="14"/>
      <c r="R36" s="14"/>
      <c r="S36" s="14"/>
      <c r="T36" s="14"/>
      <c r="U36" s="14"/>
      <c r="V36" s="14"/>
      <c r="W36" s="14"/>
      <c r="X36" s="14"/>
      <c r="Y36" s="15"/>
    </row>
    <row r="37" spans="2:26" ht="16.5" customHeight="1" x14ac:dyDescent="0.15">
      <c r="B37" s="197"/>
      <c r="C37" s="198"/>
      <c r="D37" s="198"/>
      <c r="E37" s="199"/>
      <c r="F37" s="17"/>
      <c r="G37" s="14"/>
      <c r="H37" s="14"/>
      <c r="I37" s="14"/>
      <c r="J37" s="14"/>
      <c r="K37" s="14"/>
      <c r="L37" s="14"/>
      <c r="M37" s="14"/>
      <c r="N37" s="14"/>
      <c r="O37" s="14"/>
      <c r="P37" s="14"/>
      <c r="Q37" s="14"/>
      <c r="R37" s="14"/>
      <c r="S37" s="14"/>
      <c r="T37" s="14"/>
      <c r="U37" s="14"/>
      <c r="V37" s="14"/>
      <c r="W37" s="14"/>
      <c r="X37" s="14"/>
      <c r="Y37" s="15"/>
      <c r="Z37" s="21"/>
    </row>
    <row r="38" spans="2:26" ht="16.5" customHeight="1" x14ac:dyDescent="0.15">
      <c r="B38" s="233" t="s">
        <v>13</v>
      </c>
      <c r="C38" s="234"/>
      <c r="D38" s="234"/>
      <c r="E38" s="235"/>
      <c r="F38" s="17"/>
      <c r="G38" s="14"/>
      <c r="H38" s="14"/>
      <c r="I38" s="14"/>
      <c r="J38" s="14"/>
      <c r="K38" s="14"/>
      <c r="L38" s="14"/>
      <c r="M38" s="14"/>
      <c r="N38" s="14"/>
      <c r="O38" s="14"/>
      <c r="P38" s="14"/>
      <c r="Q38" s="14"/>
      <c r="R38" s="14"/>
      <c r="S38" s="14"/>
      <c r="T38" s="14"/>
      <c r="U38" s="14"/>
      <c r="V38" s="14"/>
      <c r="W38" s="14"/>
      <c r="X38" s="14"/>
      <c r="Y38" s="15"/>
      <c r="Z38" s="21"/>
    </row>
    <row r="39" spans="2:26" ht="16.5" customHeight="1" x14ac:dyDescent="0.15">
      <c r="B39" s="233"/>
      <c r="C39" s="234"/>
      <c r="D39" s="234"/>
      <c r="E39" s="235"/>
      <c r="F39" s="17"/>
      <c r="G39" s="14"/>
      <c r="H39" s="14"/>
      <c r="I39" s="14"/>
      <c r="J39" s="14"/>
      <c r="K39" s="14"/>
      <c r="L39" s="14"/>
      <c r="M39" s="14"/>
      <c r="N39" s="14"/>
      <c r="O39" s="14"/>
      <c r="P39" s="14"/>
      <c r="Q39" s="14"/>
      <c r="R39" s="14"/>
      <c r="S39" s="14"/>
      <c r="T39" s="14"/>
      <c r="U39" s="14"/>
      <c r="V39" s="14"/>
      <c r="W39" s="14"/>
      <c r="X39" s="14"/>
      <c r="Y39" s="15"/>
      <c r="Z39" s="21"/>
    </row>
    <row r="40" spans="2:26" ht="16.5" customHeight="1" x14ac:dyDescent="0.15">
      <c r="B40" s="233"/>
      <c r="C40" s="234"/>
      <c r="D40" s="234"/>
      <c r="E40" s="235"/>
      <c r="F40" s="17"/>
      <c r="G40" s="14"/>
      <c r="H40" s="14"/>
      <c r="I40" s="14"/>
      <c r="J40" s="14"/>
      <c r="K40" s="14"/>
      <c r="L40" s="14"/>
      <c r="M40" s="14"/>
      <c r="N40" s="14"/>
      <c r="O40" s="14"/>
      <c r="P40" s="14"/>
      <c r="Q40" s="14"/>
      <c r="R40" s="14"/>
      <c r="S40" s="14"/>
      <c r="T40" s="14"/>
      <c r="U40" s="14"/>
      <c r="V40" s="14"/>
      <c r="W40" s="14"/>
      <c r="X40" s="14"/>
      <c r="Y40" s="15"/>
      <c r="Z40" s="21"/>
    </row>
    <row r="41" spans="2:26" ht="16.5" customHeight="1" x14ac:dyDescent="0.15">
      <c r="B41" s="233"/>
      <c r="C41" s="234"/>
      <c r="D41" s="234"/>
      <c r="E41" s="235"/>
      <c r="F41" s="17"/>
      <c r="G41" s="14"/>
      <c r="H41" s="14"/>
      <c r="I41" s="14"/>
      <c r="J41" s="14"/>
      <c r="K41" s="14"/>
      <c r="L41" s="14"/>
      <c r="M41" s="14"/>
      <c r="N41" s="14"/>
      <c r="O41" s="14"/>
      <c r="P41" s="14"/>
      <c r="Q41" s="14"/>
      <c r="R41" s="14"/>
      <c r="S41" s="14"/>
      <c r="T41" s="14"/>
      <c r="U41" s="14"/>
      <c r="V41" s="14"/>
      <c r="W41" s="14"/>
      <c r="X41" s="14"/>
      <c r="Y41" s="15"/>
      <c r="Z41" s="21"/>
    </row>
    <row r="42" spans="2:26" ht="16.5" customHeight="1" x14ac:dyDescent="0.15">
      <c r="B42" s="233"/>
      <c r="C42" s="234"/>
      <c r="D42" s="234"/>
      <c r="E42" s="235"/>
      <c r="F42" s="17"/>
      <c r="G42" s="14"/>
      <c r="H42" s="14"/>
      <c r="I42" s="14"/>
      <c r="J42" s="14"/>
      <c r="K42" s="14"/>
      <c r="L42" s="14"/>
      <c r="M42" s="14"/>
      <c r="N42" s="14"/>
      <c r="O42" s="14"/>
      <c r="P42" s="14"/>
      <c r="Q42" s="14"/>
      <c r="R42" s="14"/>
      <c r="S42" s="14"/>
      <c r="T42" s="14"/>
      <c r="U42" s="14"/>
      <c r="V42" s="14"/>
      <c r="W42" s="14"/>
      <c r="X42" s="14"/>
      <c r="Y42" s="15"/>
      <c r="Z42" s="21"/>
    </row>
    <row r="43" spans="2:26" ht="16.5" customHeight="1" x14ac:dyDescent="0.15">
      <c r="B43" s="233"/>
      <c r="C43" s="234"/>
      <c r="D43" s="234"/>
      <c r="E43" s="235"/>
      <c r="F43" s="17"/>
      <c r="G43" s="14"/>
      <c r="H43" s="14"/>
      <c r="I43" s="14"/>
      <c r="J43" s="14"/>
      <c r="K43" s="14"/>
      <c r="L43" s="14"/>
      <c r="M43" s="14"/>
      <c r="N43" s="14"/>
      <c r="O43" s="14"/>
      <c r="P43" s="14"/>
      <c r="Q43" s="14"/>
      <c r="R43" s="14"/>
      <c r="S43" s="14"/>
      <c r="T43" s="14"/>
      <c r="U43" s="14"/>
      <c r="V43" s="14"/>
      <c r="W43" s="14"/>
      <c r="X43" s="14"/>
      <c r="Y43" s="15"/>
      <c r="Z43" s="21"/>
    </row>
    <row r="44" spans="2:26" ht="16.5" customHeight="1" x14ac:dyDescent="0.15">
      <c r="B44" s="233"/>
      <c r="C44" s="234"/>
      <c r="D44" s="234"/>
      <c r="E44" s="235"/>
      <c r="F44" s="17"/>
      <c r="G44" s="14"/>
      <c r="H44" s="14"/>
      <c r="I44" s="14"/>
      <c r="J44" s="14"/>
      <c r="K44" s="14"/>
      <c r="L44" s="14"/>
      <c r="M44" s="14"/>
      <c r="N44" s="14"/>
      <c r="O44" s="14"/>
      <c r="P44" s="14"/>
      <c r="Q44" s="14"/>
      <c r="R44" s="14"/>
      <c r="S44" s="14"/>
      <c r="T44" s="14"/>
      <c r="U44" s="14"/>
      <c r="V44" s="14"/>
      <c r="W44" s="14"/>
      <c r="X44" s="14"/>
      <c r="Y44" s="15"/>
      <c r="Z44" s="21"/>
    </row>
    <row r="45" spans="2:26" ht="16.5" customHeight="1" x14ac:dyDescent="0.15">
      <c r="B45" s="233"/>
      <c r="C45" s="234"/>
      <c r="D45" s="234"/>
      <c r="E45" s="235"/>
      <c r="F45" s="17"/>
      <c r="G45" s="14"/>
      <c r="H45" s="14"/>
      <c r="I45" s="14"/>
      <c r="J45" s="14"/>
      <c r="K45" s="14"/>
      <c r="L45" s="14"/>
      <c r="M45" s="14"/>
      <c r="N45" s="14"/>
      <c r="O45" s="14"/>
      <c r="P45" s="14"/>
      <c r="Q45" s="14"/>
      <c r="R45" s="14"/>
      <c r="S45" s="14"/>
      <c r="T45" s="14"/>
      <c r="U45" s="14"/>
      <c r="V45" s="14"/>
      <c r="W45" s="14"/>
      <c r="X45" s="14"/>
      <c r="Y45" s="15"/>
      <c r="Z45" s="21"/>
    </row>
    <row r="46" spans="2:26" ht="16.5" customHeight="1" x14ac:dyDescent="0.15">
      <c r="B46" s="233"/>
      <c r="C46" s="234"/>
      <c r="D46" s="234"/>
      <c r="E46" s="235"/>
      <c r="F46" s="17"/>
      <c r="G46" s="14"/>
      <c r="H46" s="14"/>
      <c r="I46" s="14"/>
      <c r="J46" s="14"/>
      <c r="K46" s="14"/>
      <c r="L46" s="14"/>
      <c r="M46" s="14"/>
      <c r="N46" s="14"/>
      <c r="O46" s="14"/>
      <c r="P46" s="14"/>
      <c r="Q46" s="14"/>
      <c r="R46" s="14"/>
      <c r="S46" s="14"/>
      <c r="T46" s="14"/>
      <c r="U46" s="14"/>
      <c r="V46" s="14"/>
      <c r="W46" s="14"/>
      <c r="X46" s="14"/>
      <c r="Y46" s="15"/>
      <c r="Z46" s="21"/>
    </row>
    <row r="47" spans="2:26" ht="16.5" customHeight="1" x14ac:dyDescent="0.15">
      <c r="B47" s="233"/>
      <c r="C47" s="234"/>
      <c r="D47" s="234"/>
      <c r="E47" s="235"/>
      <c r="F47" s="17"/>
      <c r="G47" s="14"/>
      <c r="H47" s="14"/>
      <c r="I47" s="14"/>
      <c r="J47" s="14"/>
      <c r="K47" s="14"/>
      <c r="L47" s="14"/>
      <c r="M47" s="14"/>
      <c r="N47" s="14"/>
      <c r="O47" s="14"/>
      <c r="P47" s="14"/>
      <c r="Q47" s="14"/>
      <c r="R47" s="14"/>
      <c r="S47" s="14"/>
      <c r="T47" s="14"/>
      <c r="U47" s="14"/>
      <c r="V47" s="14"/>
      <c r="W47" s="14"/>
      <c r="X47" s="14"/>
      <c r="Y47" s="15"/>
      <c r="Z47" s="21"/>
    </row>
    <row r="48" spans="2:26" ht="16.5" customHeight="1" x14ac:dyDescent="0.15">
      <c r="B48" s="233"/>
      <c r="C48" s="234"/>
      <c r="D48" s="234"/>
      <c r="E48" s="235"/>
      <c r="F48" s="17"/>
      <c r="G48" s="14"/>
      <c r="H48" s="14"/>
      <c r="I48" s="14"/>
      <c r="J48" s="14"/>
      <c r="K48" s="14"/>
      <c r="L48" s="14"/>
      <c r="M48" s="14"/>
      <c r="N48" s="14"/>
      <c r="O48" s="14"/>
      <c r="P48" s="14"/>
      <c r="Q48" s="14"/>
      <c r="R48" s="14"/>
      <c r="S48" s="14"/>
      <c r="T48" s="14"/>
      <c r="U48" s="14"/>
      <c r="V48" s="14"/>
      <c r="W48" s="14"/>
      <c r="X48" s="14"/>
      <c r="Y48" s="15"/>
      <c r="Z48" s="21"/>
    </row>
    <row r="49" spans="2:26" ht="16.5" customHeight="1" x14ac:dyDescent="0.15">
      <c r="B49" s="233"/>
      <c r="C49" s="234"/>
      <c r="D49" s="234"/>
      <c r="E49" s="235"/>
      <c r="F49" s="17"/>
      <c r="G49" s="14"/>
      <c r="H49" s="14"/>
      <c r="I49" s="14"/>
      <c r="J49" s="14"/>
      <c r="K49" s="14"/>
      <c r="L49" s="14"/>
      <c r="M49" s="14"/>
      <c r="N49" s="14"/>
      <c r="O49" s="14"/>
      <c r="P49" s="14"/>
      <c r="Q49" s="14"/>
      <c r="R49" s="14"/>
      <c r="S49" s="14"/>
      <c r="T49" s="14"/>
      <c r="U49" s="14"/>
      <c r="V49" s="14"/>
      <c r="W49" s="14"/>
      <c r="X49" s="14"/>
      <c r="Y49" s="15"/>
      <c r="Z49" s="21"/>
    </row>
    <row r="50" spans="2:26" ht="16.5" customHeight="1" x14ac:dyDescent="0.15">
      <c r="B50" s="233"/>
      <c r="C50" s="234"/>
      <c r="D50" s="234"/>
      <c r="E50" s="235"/>
      <c r="F50" s="17"/>
      <c r="G50" s="14"/>
      <c r="H50" s="14"/>
      <c r="I50" s="14"/>
      <c r="J50" s="14"/>
      <c r="K50" s="14"/>
      <c r="L50" s="14"/>
      <c r="M50" s="14"/>
      <c r="N50" s="14"/>
      <c r="O50" s="14"/>
      <c r="P50" s="14"/>
      <c r="Q50" s="14"/>
      <c r="R50" s="14"/>
      <c r="S50" s="14"/>
      <c r="T50" s="14"/>
      <c r="U50" s="14"/>
      <c r="V50" s="14"/>
      <c r="W50" s="14"/>
      <c r="X50" s="14"/>
      <c r="Y50" s="15"/>
      <c r="Z50" s="21"/>
    </row>
    <row r="51" spans="2:26" ht="16.5" customHeight="1" x14ac:dyDescent="0.15">
      <c r="B51" s="236"/>
      <c r="C51" s="237"/>
      <c r="D51" s="237"/>
      <c r="E51" s="238"/>
      <c r="F51" s="18"/>
      <c r="G51" s="19"/>
      <c r="H51" s="19"/>
      <c r="I51" s="19"/>
      <c r="J51" s="19"/>
      <c r="K51" s="19"/>
      <c r="L51" s="19"/>
      <c r="M51" s="19"/>
      <c r="N51" s="19"/>
      <c r="O51" s="19"/>
      <c r="P51" s="19"/>
      <c r="Q51" s="19"/>
      <c r="R51" s="19"/>
      <c r="S51" s="19"/>
      <c r="T51" s="19"/>
      <c r="U51" s="19"/>
      <c r="V51" s="19"/>
      <c r="W51" s="19"/>
      <c r="X51" s="19"/>
      <c r="Y51" s="20"/>
      <c r="Z51" s="21"/>
    </row>
    <row r="52" spans="2:26" x14ac:dyDescent="0.15">
      <c r="B52" s="22" t="s">
        <v>1</v>
      </c>
      <c r="C52" s="23"/>
      <c r="D52" s="23"/>
      <c r="E52" s="23"/>
      <c r="F52" s="23"/>
      <c r="G52" s="23"/>
      <c r="H52" s="23"/>
      <c r="I52" s="23"/>
      <c r="J52" s="23"/>
      <c r="K52" s="23"/>
      <c r="L52" s="23"/>
      <c r="M52" s="23"/>
      <c r="N52" s="23"/>
      <c r="O52" s="23"/>
      <c r="P52" s="23"/>
      <c r="Q52" s="23"/>
      <c r="R52" s="23"/>
      <c r="S52" s="23"/>
      <c r="T52" s="23"/>
      <c r="U52" s="23"/>
      <c r="V52" s="23"/>
      <c r="W52" s="23"/>
      <c r="X52" s="23"/>
      <c r="Y52" s="24"/>
    </row>
    <row r="53" spans="2:26" ht="15.75" x14ac:dyDescent="0.15">
      <c r="B53" s="22"/>
      <c r="C53" s="23"/>
      <c r="D53" s="23"/>
      <c r="E53" s="23" t="s">
        <v>98</v>
      </c>
      <c r="F53" s="23"/>
      <c r="G53" s="23"/>
      <c r="H53" s="23"/>
      <c r="I53" s="23"/>
      <c r="J53" s="23"/>
      <c r="K53" s="23"/>
      <c r="L53" s="23"/>
      <c r="M53" s="23"/>
      <c r="N53" s="23"/>
      <c r="O53" s="23"/>
      <c r="P53" s="23"/>
      <c r="Q53" s="23"/>
      <c r="R53" s="23"/>
      <c r="S53" s="23"/>
      <c r="T53" s="23"/>
      <c r="U53" s="23"/>
      <c r="V53" s="23"/>
      <c r="W53" s="23"/>
      <c r="X53" s="23"/>
      <c r="Y53" s="24"/>
    </row>
    <row r="54" spans="2:26" ht="15" thickBot="1" x14ac:dyDescent="0.2">
      <c r="B54" s="22"/>
      <c r="C54" s="23"/>
      <c r="D54" s="23"/>
      <c r="E54" s="23"/>
      <c r="F54" s="23"/>
      <c r="G54" s="23"/>
      <c r="H54" s="23"/>
      <c r="I54" s="23"/>
      <c r="J54" s="23"/>
      <c r="K54" s="23"/>
      <c r="L54" s="23"/>
      <c r="M54" s="23"/>
      <c r="N54" s="23"/>
      <c r="O54" s="23"/>
      <c r="P54" s="23"/>
      <c r="Q54" s="23"/>
      <c r="R54" s="23"/>
      <c r="S54" s="23"/>
      <c r="T54" s="23"/>
      <c r="U54" s="23"/>
      <c r="V54" s="23"/>
      <c r="W54" s="23"/>
      <c r="X54" s="23"/>
      <c r="Y54" s="24"/>
    </row>
    <row r="55" spans="2:26" ht="16.5" customHeight="1" x14ac:dyDescent="0.15">
      <c r="B55" s="219" t="s">
        <v>0</v>
      </c>
      <c r="C55" s="220"/>
      <c r="D55" s="220"/>
      <c r="E55" s="220"/>
      <c r="F55" s="25" t="s">
        <v>49</v>
      </c>
      <c r="G55" s="26"/>
      <c r="H55" s="26"/>
      <c r="I55" s="26"/>
      <c r="J55" s="26"/>
      <c r="K55" s="26"/>
      <c r="L55" s="26"/>
      <c r="M55" s="26"/>
      <c r="N55" s="26"/>
      <c r="O55" s="26"/>
      <c r="P55" s="26"/>
      <c r="Q55" s="26"/>
      <c r="R55" s="26"/>
      <c r="S55" s="26"/>
      <c r="T55" s="26"/>
      <c r="U55" s="26"/>
      <c r="V55" s="26"/>
      <c r="W55" s="26"/>
      <c r="X55" s="26"/>
      <c r="Y55" s="27"/>
    </row>
    <row r="56" spans="2:26" ht="16.5" customHeight="1" x14ac:dyDescent="0.15">
      <c r="B56" s="221"/>
      <c r="C56" s="222"/>
      <c r="D56" s="222"/>
      <c r="E56" s="222"/>
      <c r="F56" s="28" t="s">
        <v>45</v>
      </c>
      <c r="G56" s="29"/>
      <c r="H56" s="29"/>
      <c r="I56" s="29"/>
      <c r="J56" s="29"/>
      <c r="K56" s="29"/>
      <c r="L56" s="29"/>
      <c r="M56" s="29"/>
      <c r="N56" s="29"/>
      <c r="O56" s="29"/>
      <c r="P56" s="29"/>
      <c r="Q56" s="29"/>
      <c r="R56" s="29"/>
      <c r="S56" s="29"/>
      <c r="T56" s="29"/>
      <c r="U56" s="29"/>
      <c r="V56" s="29"/>
      <c r="W56" s="29"/>
      <c r="X56" s="29"/>
      <c r="Y56" s="30"/>
    </row>
    <row r="57" spans="2:26" ht="16.5" customHeight="1" x14ac:dyDescent="0.15">
      <c r="B57" s="221"/>
      <c r="C57" s="222"/>
      <c r="D57" s="222"/>
      <c r="E57" s="222"/>
      <c r="F57" s="28" t="s">
        <v>46</v>
      </c>
      <c r="G57" s="29"/>
      <c r="H57" s="29"/>
      <c r="I57" s="29"/>
      <c r="J57" s="29"/>
      <c r="K57" s="29"/>
      <c r="L57" s="29"/>
      <c r="M57" s="29"/>
      <c r="N57" s="29"/>
      <c r="O57" s="29"/>
      <c r="P57" s="29"/>
      <c r="Q57" s="29"/>
      <c r="R57" s="29"/>
      <c r="S57" s="29"/>
      <c r="T57" s="29"/>
      <c r="U57" s="29"/>
      <c r="V57" s="29"/>
      <c r="W57" s="29"/>
      <c r="X57" s="29"/>
      <c r="Y57" s="30"/>
    </row>
    <row r="58" spans="2:26" ht="16.5" customHeight="1" x14ac:dyDescent="0.15">
      <c r="B58" s="221"/>
      <c r="C58" s="222"/>
      <c r="D58" s="222"/>
      <c r="E58" s="222"/>
      <c r="F58" s="28" t="s">
        <v>47</v>
      </c>
      <c r="G58" s="29"/>
      <c r="H58" s="29"/>
      <c r="I58" s="29"/>
      <c r="J58" s="29"/>
      <c r="K58" s="29"/>
      <c r="L58" s="29"/>
      <c r="M58" s="29"/>
      <c r="N58" s="29"/>
      <c r="O58" s="29"/>
      <c r="P58" s="29"/>
      <c r="Q58" s="29"/>
      <c r="R58" s="29"/>
      <c r="S58" s="29"/>
      <c r="T58" s="29"/>
      <c r="U58" s="29"/>
      <c r="V58" s="29"/>
      <c r="W58" s="29"/>
      <c r="X58" s="29"/>
      <c r="Y58" s="30"/>
    </row>
    <row r="59" spans="2:26" ht="16.5" customHeight="1" thickBot="1" x14ac:dyDescent="0.2">
      <c r="B59" s="221"/>
      <c r="C59" s="222"/>
      <c r="D59" s="222"/>
      <c r="E59" s="222"/>
      <c r="F59" s="28" t="s">
        <v>48</v>
      </c>
      <c r="G59" s="29"/>
      <c r="H59" s="29"/>
      <c r="I59" s="29"/>
      <c r="J59" s="29"/>
      <c r="K59" s="29"/>
      <c r="L59" s="29"/>
      <c r="M59" s="29"/>
      <c r="N59" s="29"/>
      <c r="O59" s="29"/>
      <c r="P59" s="29"/>
      <c r="Q59" s="29"/>
      <c r="R59" s="29"/>
      <c r="S59" s="29"/>
      <c r="T59" s="29"/>
      <c r="U59" s="29"/>
      <c r="V59" s="29"/>
      <c r="W59" s="29"/>
      <c r="X59" s="29"/>
      <c r="Y59" s="30"/>
    </row>
    <row r="60" spans="2:26" ht="24.75" customHeight="1" x14ac:dyDescent="0.15">
      <c r="B60" s="219" t="s">
        <v>10</v>
      </c>
      <c r="C60" s="220"/>
      <c r="D60" s="220"/>
      <c r="E60" s="201"/>
      <c r="F60" s="239" t="s">
        <v>44</v>
      </c>
      <c r="G60" s="240"/>
      <c r="H60" s="200" t="s">
        <v>14</v>
      </c>
      <c r="I60" s="201"/>
      <c r="J60" s="227" t="s">
        <v>89</v>
      </c>
      <c r="K60" s="228"/>
      <c r="L60" s="228"/>
      <c r="M60" s="228"/>
      <c r="N60" s="228"/>
      <c r="O60" s="228"/>
      <c r="P60" s="228"/>
      <c r="Q60" s="228"/>
      <c r="R60" s="228"/>
      <c r="S60" s="228"/>
      <c r="T60" s="228"/>
      <c r="U60" s="228"/>
      <c r="V60" s="228"/>
      <c r="W60" s="228"/>
      <c r="X60" s="228"/>
      <c r="Y60" s="229"/>
    </row>
    <row r="61" spans="2:26" ht="24.75" customHeight="1" thickBot="1" x14ac:dyDescent="0.2">
      <c r="B61" s="202"/>
      <c r="C61" s="223"/>
      <c r="D61" s="223"/>
      <c r="E61" s="203"/>
      <c r="F61" s="241"/>
      <c r="G61" s="242"/>
      <c r="H61" s="202"/>
      <c r="I61" s="203"/>
      <c r="J61" s="204" t="s">
        <v>35</v>
      </c>
      <c r="K61" s="205"/>
      <c r="L61" s="205"/>
      <c r="M61" s="205"/>
      <c r="N61" s="205"/>
      <c r="O61" s="205"/>
      <c r="P61" s="205"/>
      <c r="Q61" s="205"/>
      <c r="R61" s="205"/>
      <c r="S61" s="205"/>
      <c r="T61" s="205"/>
      <c r="U61" s="205"/>
      <c r="V61" s="205"/>
      <c r="W61" s="205"/>
      <c r="X61" s="205"/>
      <c r="Y61" s="206"/>
    </row>
    <row r="62" spans="2:26" ht="3.75" customHeight="1" thickBot="1" x14ac:dyDescent="0.2">
      <c r="B62" s="31"/>
      <c r="C62" s="29"/>
      <c r="D62" s="29"/>
      <c r="E62" s="29"/>
      <c r="F62" s="32"/>
      <c r="G62" s="29"/>
      <c r="H62" s="9"/>
      <c r="I62" s="9"/>
      <c r="J62" s="9"/>
      <c r="K62" s="9"/>
      <c r="L62" s="9"/>
      <c r="M62" s="9"/>
      <c r="N62" s="9"/>
      <c r="O62" s="9"/>
      <c r="P62" s="9"/>
      <c r="Q62" s="9"/>
      <c r="R62" s="9"/>
      <c r="S62" s="9"/>
      <c r="T62" s="9"/>
      <c r="U62" s="9"/>
      <c r="V62" s="33"/>
      <c r="W62" s="9"/>
      <c r="X62" s="9"/>
      <c r="Y62" s="9"/>
    </row>
    <row r="63" spans="2:26" s="34" customFormat="1" ht="63.75" customHeight="1" thickBot="1" x14ac:dyDescent="0.2">
      <c r="B63" s="182" t="s">
        <v>92</v>
      </c>
      <c r="C63" s="183"/>
      <c r="D63" s="183"/>
      <c r="E63" s="183"/>
      <c r="F63" s="184"/>
      <c r="G63" s="185" t="s">
        <v>93</v>
      </c>
      <c r="H63" s="186"/>
      <c r="I63" s="186"/>
      <c r="J63" s="186"/>
      <c r="K63" s="186"/>
      <c r="L63" s="186"/>
      <c r="M63" s="186"/>
      <c r="N63" s="186"/>
      <c r="O63" s="186"/>
      <c r="P63" s="187"/>
      <c r="Q63" s="188" t="s">
        <v>94</v>
      </c>
      <c r="R63" s="189"/>
      <c r="S63" s="190"/>
      <c r="T63" s="191"/>
      <c r="U63" s="192"/>
      <c r="V63" s="192"/>
      <c r="W63" s="192"/>
      <c r="X63" s="192"/>
      <c r="Y63" s="193"/>
    </row>
    <row r="64" spans="2:26" x14ac:dyDescent="0.15">
      <c r="B64" s="9"/>
      <c r="C64" s="9"/>
      <c r="D64" s="9"/>
      <c r="E64" s="9"/>
      <c r="F64" s="9"/>
      <c r="G64" s="9"/>
      <c r="X64" s="35"/>
      <c r="Y64" s="35"/>
    </row>
  </sheetData>
  <mergeCells count="38">
    <mergeCell ref="B1:H4"/>
    <mergeCell ref="T5:Y6"/>
    <mergeCell ref="H15:Y15"/>
    <mergeCell ref="H16:Y16"/>
    <mergeCell ref="I1:Y4"/>
    <mergeCell ref="B15:G15"/>
    <mergeCell ref="B16:G16"/>
    <mergeCell ref="B12:F12"/>
    <mergeCell ref="B13:F13"/>
    <mergeCell ref="G12:M12"/>
    <mergeCell ref="N12:Q12"/>
    <mergeCell ref="N13:Q13"/>
    <mergeCell ref="K5:Q6"/>
    <mergeCell ref="R13:Y13"/>
    <mergeCell ref="G13:M13"/>
    <mergeCell ref="I5:J6"/>
    <mergeCell ref="B5:H6"/>
    <mergeCell ref="B55:E59"/>
    <mergeCell ref="B60:E61"/>
    <mergeCell ref="F18:P18"/>
    <mergeCell ref="J60:Y60"/>
    <mergeCell ref="K17:P17"/>
    <mergeCell ref="Q18:S18"/>
    <mergeCell ref="T18:Y18"/>
    <mergeCell ref="B38:E51"/>
    <mergeCell ref="F60:G61"/>
    <mergeCell ref="R12:Y12"/>
    <mergeCell ref="T63:Y63"/>
    <mergeCell ref="B18:E37"/>
    <mergeCell ref="H60:I61"/>
    <mergeCell ref="J61:Y61"/>
    <mergeCell ref="H17:J17"/>
    <mergeCell ref="T17:Y17"/>
    <mergeCell ref="Q17:S17"/>
    <mergeCell ref="B17:G17"/>
    <mergeCell ref="B63:F63"/>
    <mergeCell ref="G63:P63"/>
    <mergeCell ref="Q63:S63"/>
  </mergeCells>
  <phoneticPr fontId="1"/>
  <printOptions horizontalCentered="1"/>
  <pageMargins left="0.43307086614173229" right="0.15748031496062992" top="0.6692913385826772" bottom="0.78740157480314965" header="0.51181102362204722" footer="0.51181102362204722"/>
  <pageSetup paperSize="9" scale="73" orientation="portrait" r:id="rId1"/>
  <headerFooter alignWithMargins="0">
    <oddFooter>&amp;C&amp;P / &amp;N ページ&amp;RRev.4.0-A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B1:T74"/>
  <sheetViews>
    <sheetView view="pageBreakPreview" zoomScaleNormal="100" zoomScaleSheetLayoutView="100" workbookViewId="0">
      <selection activeCell="B37" sqref="B37:G37"/>
    </sheetView>
  </sheetViews>
  <sheetFormatPr defaultRowHeight="13.5" outlineLevelRow="1" outlineLevelCol="1" x14ac:dyDescent="0.15"/>
  <cols>
    <col min="1" max="1" width="2.75" style="9" customWidth="1"/>
    <col min="2" max="2" width="7" style="118" customWidth="1"/>
    <col min="3" max="3" width="2.125" style="9" customWidth="1"/>
    <col min="4" max="4" width="12.625" style="9" customWidth="1"/>
    <col min="5" max="5" width="9.625" style="9" customWidth="1"/>
    <col min="6" max="6" width="12.625" style="9" customWidth="1"/>
    <col min="7" max="7" width="8.125" style="9" customWidth="1"/>
    <col min="8" max="8" width="9.625" style="9" customWidth="1"/>
    <col min="9" max="9" width="12.625" style="9" customWidth="1"/>
    <col min="10" max="10" width="8.125" style="9" customWidth="1"/>
    <col min="11" max="11" width="2" style="9" customWidth="1"/>
    <col min="12" max="12" width="7.875" style="9" customWidth="1"/>
    <col min="13" max="13" width="6.625" style="9" hidden="1" customWidth="1" outlineLevel="1"/>
    <col min="14" max="14" width="14.625" style="9" hidden="1" customWidth="1" outlineLevel="1"/>
    <col min="15" max="19" width="9" style="9" hidden="1" customWidth="1" outlineLevel="1"/>
    <col min="20" max="20" width="9" style="9" collapsed="1"/>
    <col min="21" max="16384" width="9" style="9"/>
  </cols>
  <sheetData>
    <row r="1" spans="2:19" ht="14.25" thickBot="1" x14ac:dyDescent="0.2"/>
    <row r="2" spans="2:19" x14ac:dyDescent="0.15">
      <c r="B2" s="119"/>
      <c r="C2" s="33"/>
      <c r="D2" s="33"/>
      <c r="E2" s="33"/>
      <c r="F2" s="33"/>
      <c r="G2" s="33"/>
      <c r="H2" s="33"/>
      <c r="I2" s="33"/>
      <c r="J2" s="33"/>
      <c r="K2" s="33"/>
      <c r="L2" s="120"/>
      <c r="M2" s="175"/>
    </row>
    <row r="3" spans="2:19" ht="14.25" x14ac:dyDescent="0.15">
      <c r="B3" s="121"/>
      <c r="C3" s="175"/>
      <c r="D3" s="175"/>
      <c r="E3" s="175"/>
      <c r="F3" s="175"/>
      <c r="G3" s="175"/>
      <c r="H3" s="122" t="s">
        <v>76</v>
      </c>
      <c r="I3" s="122"/>
      <c r="J3" s="175"/>
      <c r="K3" s="175"/>
      <c r="L3" s="123"/>
      <c r="M3" s="175"/>
    </row>
    <row r="4" spans="2:19" s="131" customFormat="1" ht="24.75" customHeight="1" x14ac:dyDescent="0.2">
      <c r="B4" s="124"/>
      <c r="C4" s="125"/>
      <c r="D4" s="126"/>
      <c r="E4" s="127" t="s">
        <v>33</v>
      </c>
      <c r="F4" s="125"/>
      <c r="G4" s="125"/>
      <c r="H4" s="125"/>
      <c r="I4" s="128" t="s">
        <v>31</v>
      </c>
      <c r="J4" s="125"/>
      <c r="K4" s="125"/>
      <c r="L4" s="129"/>
      <c r="M4" s="125"/>
      <c r="N4" s="130"/>
      <c r="O4" s="130"/>
      <c r="P4" s="130"/>
      <c r="Q4" s="130"/>
      <c r="R4" s="130"/>
      <c r="S4" s="130"/>
    </row>
    <row r="5" spans="2:19" ht="12.75" customHeight="1" x14ac:dyDescent="0.2">
      <c r="B5" s="132"/>
      <c r="C5" s="42"/>
      <c r="D5" s="133"/>
      <c r="E5" s="42"/>
      <c r="F5" s="42"/>
      <c r="G5" s="42"/>
      <c r="H5" s="42"/>
      <c r="I5" s="42"/>
      <c r="J5" s="42"/>
      <c r="K5" s="42"/>
      <c r="L5" s="134"/>
      <c r="M5" s="42"/>
      <c r="N5" s="36"/>
      <c r="O5" s="36"/>
      <c r="P5" s="36"/>
      <c r="Q5" s="36"/>
      <c r="R5" s="36"/>
      <c r="S5" s="36"/>
    </row>
    <row r="6" spans="2:19" ht="12.75" customHeight="1" x14ac:dyDescent="0.2">
      <c r="B6" s="132"/>
      <c r="C6" s="42"/>
      <c r="D6" s="133"/>
      <c r="E6" s="42"/>
      <c r="F6" s="42"/>
      <c r="G6" s="42"/>
      <c r="H6" s="42"/>
      <c r="I6" s="42"/>
      <c r="J6" s="42"/>
      <c r="K6" s="42"/>
      <c r="L6" s="134"/>
      <c r="M6" s="42"/>
      <c r="N6" s="36"/>
      <c r="O6" s="36"/>
      <c r="P6" s="36"/>
      <c r="Q6" s="36"/>
      <c r="R6" s="36"/>
      <c r="S6" s="36"/>
    </row>
    <row r="7" spans="2:19" ht="12.75" customHeight="1" x14ac:dyDescent="0.2">
      <c r="B7" s="132"/>
      <c r="C7" s="42"/>
      <c r="D7" s="133"/>
      <c r="E7" s="42"/>
      <c r="F7" s="42"/>
      <c r="G7" s="42"/>
      <c r="H7" s="42"/>
      <c r="I7" s="42"/>
      <c r="J7" s="42"/>
      <c r="K7" s="42"/>
      <c r="L7" s="134"/>
      <c r="M7" s="42"/>
      <c r="N7" s="36"/>
      <c r="O7" s="36"/>
      <c r="P7" s="36"/>
      <c r="Q7" s="36"/>
      <c r="R7" s="36"/>
      <c r="S7" s="36"/>
    </row>
    <row r="8" spans="2:19" ht="12.75" customHeight="1" x14ac:dyDescent="0.2">
      <c r="B8" s="132"/>
      <c r="C8" s="42"/>
      <c r="D8" s="133"/>
      <c r="E8" s="42"/>
      <c r="F8" s="42"/>
      <c r="G8" s="42"/>
      <c r="H8" s="42"/>
      <c r="I8" s="42"/>
      <c r="J8" s="42"/>
      <c r="K8" s="42"/>
      <c r="L8" s="134"/>
      <c r="M8" s="42"/>
      <c r="N8" s="36"/>
      <c r="O8" s="36"/>
      <c r="P8" s="36"/>
      <c r="Q8" s="36"/>
      <c r="R8" s="36"/>
      <c r="S8" s="36"/>
    </row>
    <row r="9" spans="2:19" ht="12.75" customHeight="1" x14ac:dyDescent="0.2">
      <c r="B9" s="132"/>
      <c r="C9" s="42"/>
      <c r="D9" s="133"/>
      <c r="E9" s="42"/>
      <c r="F9" s="42"/>
      <c r="G9" s="42"/>
      <c r="H9" s="42"/>
      <c r="I9" s="42"/>
      <c r="J9" s="42"/>
      <c r="K9" s="42"/>
      <c r="L9" s="134"/>
      <c r="M9" s="42"/>
      <c r="N9" s="36"/>
      <c r="O9" s="36"/>
      <c r="P9" s="36"/>
      <c r="Q9" s="36"/>
      <c r="R9" s="36"/>
      <c r="S9" s="36"/>
    </row>
    <row r="10" spans="2:19" ht="12.75" customHeight="1" x14ac:dyDescent="0.2">
      <c r="B10" s="132"/>
      <c r="C10" s="42"/>
      <c r="D10" s="133"/>
      <c r="E10" s="42"/>
      <c r="F10" s="42"/>
      <c r="G10" s="42"/>
      <c r="H10" s="42"/>
      <c r="I10" s="42"/>
      <c r="J10" s="42"/>
      <c r="K10" s="42"/>
      <c r="L10" s="134"/>
      <c r="M10" s="42"/>
      <c r="N10" s="36"/>
      <c r="O10" s="36"/>
      <c r="P10" s="36"/>
      <c r="Q10" s="36"/>
      <c r="R10" s="36"/>
      <c r="S10" s="36"/>
    </row>
    <row r="11" spans="2:19" ht="12.75" customHeight="1" x14ac:dyDescent="0.2">
      <c r="B11" s="132"/>
      <c r="C11" s="42"/>
      <c r="D11" s="133"/>
      <c r="E11" s="42"/>
      <c r="F11" s="42"/>
      <c r="G11" s="42"/>
      <c r="H11" s="42"/>
      <c r="I11" s="42"/>
      <c r="J11" s="42"/>
      <c r="K11" s="42"/>
      <c r="L11" s="134"/>
      <c r="M11" s="42"/>
      <c r="N11" s="36"/>
      <c r="O11" s="36"/>
      <c r="P11" s="36"/>
      <c r="Q11" s="36"/>
      <c r="R11" s="36"/>
      <c r="S11" s="36"/>
    </row>
    <row r="12" spans="2:19" ht="12.75" customHeight="1" x14ac:dyDescent="0.2">
      <c r="B12" s="132"/>
      <c r="C12" s="42"/>
      <c r="D12" s="133"/>
      <c r="E12" s="42"/>
      <c r="F12" s="42"/>
      <c r="G12" s="42"/>
      <c r="H12" s="42"/>
      <c r="I12" s="42"/>
      <c r="J12" s="42"/>
      <c r="K12" s="42"/>
      <c r="L12" s="134"/>
      <c r="M12" s="42"/>
      <c r="N12" s="36"/>
      <c r="O12" s="36"/>
      <c r="P12" s="36"/>
      <c r="Q12" s="36"/>
      <c r="R12" s="36"/>
      <c r="S12" s="36"/>
    </row>
    <row r="13" spans="2:19" ht="12.75" customHeight="1" x14ac:dyDescent="0.2">
      <c r="B13" s="132"/>
      <c r="C13" s="42"/>
      <c r="D13" s="133"/>
      <c r="E13" s="42"/>
      <c r="F13" s="42"/>
      <c r="G13" s="42"/>
      <c r="H13" s="42"/>
      <c r="I13" s="42"/>
      <c r="J13" s="42"/>
      <c r="K13" s="42"/>
      <c r="L13" s="134"/>
      <c r="M13" s="42"/>
      <c r="N13" s="36"/>
      <c r="O13" s="36"/>
      <c r="P13" s="36"/>
      <c r="Q13" s="36"/>
      <c r="R13" s="36"/>
      <c r="S13" s="36"/>
    </row>
    <row r="14" spans="2:19" ht="12.75" customHeight="1" x14ac:dyDescent="0.2">
      <c r="B14" s="132"/>
      <c r="C14" s="42"/>
      <c r="D14" s="133"/>
      <c r="E14" s="42"/>
      <c r="F14" s="42"/>
      <c r="G14" s="42"/>
      <c r="H14" s="42"/>
      <c r="I14" s="42"/>
      <c r="J14" s="42"/>
      <c r="K14" s="42"/>
      <c r="L14" s="134"/>
      <c r="M14" s="42"/>
      <c r="N14" s="36"/>
      <c r="O14" s="36"/>
      <c r="P14" s="36"/>
      <c r="Q14" s="36"/>
      <c r="R14" s="36"/>
      <c r="S14" s="36"/>
    </row>
    <row r="15" spans="2:19" ht="12.75" customHeight="1" x14ac:dyDescent="0.2">
      <c r="B15" s="132"/>
      <c r="C15" s="42"/>
      <c r="D15" s="133"/>
      <c r="E15" s="42"/>
      <c r="F15" s="42"/>
      <c r="G15" s="42"/>
      <c r="H15" s="42"/>
      <c r="I15" s="42"/>
      <c r="J15" s="42"/>
      <c r="K15" s="42"/>
      <c r="L15" s="134"/>
      <c r="M15" s="42"/>
      <c r="N15" s="36"/>
      <c r="O15" s="36"/>
      <c r="P15" s="36"/>
      <c r="Q15" s="36"/>
      <c r="R15" s="36"/>
      <c r="S15" s="36"/>
    </row>
    <row r="16" spans="2:19" ht="12.75" customHeight="1" x14ac:dyDescent="0.2">
      <c r="B16" s="132"/>
      <c r="C16" s="42"/>
      <c r="D16" s="133"/>
      <c r="E16" s="42"/>
      <c r="F16" s="42"/>
      <c r="G16" s="42"/>
      <c r="H16" s="42"/>
      <c r="I16" s="42"/>
      <c r="J16" s="42"/>
      <c r="K16" s="42"/>
      <c r="L16" s="134"/>
      <c r="M16" s="42"/>
      <c r="N16" s="36"/>
      <c r="O16" s="36"/>
      <c r="P16" s="36"/>
      <c r="Q16" s="36"/>
      <c r="R16" s="36"/>
      <c r="S16" s="36"/>
    </row>
    <row r="17" spans="2:19" ht="12.75" customHeight="1" x14ac:dyDescent="0.2">
      <c r="B17" s="132"/>
      <c r="C17" s="42"/>
      <c r="D17" s="133"/>
      <c r="E17" s="42"/>
      <c r="F17" s="42"/>
      <c r="G17" s="42"/>
      <c r="H17" s="42"/>
      <c r="I17" s="42"/>
      <c r="J17" s="42"/>
      <c r="K17" s="42"/>
      <c r="L17" s="134"/>
      <c r="M17" s="42"/>
      <c r="N17" s="36"/>
      <c r="O17" s="36"/>
      <c r="P17" s="36"/>
      <c r="Q17" s="36"/>
      <c r="R17" s="36"/>
      <c r="S17" s="36"/>
    </row>
    <row r="18" spans="2:19" ht="12.75" customHeight="1" x14ac:dyDescent="0.2">
      <c r="B18" s="132"/>
      <c r="C18" s="42"/>
      <c r="D18" s="133"/>
      <c r="E18" s="42"/>
      <c r="F18" s="42"/>
      <c r="G18" s="42"/>
      <c r="H18" s="42"/>
      <c r="I18" s="42"/>
      <c r="J18" s="42"/>
      <c r="K18" s="42"/>
      <c r="L18" s="134"/>
      <c r="M18" s="42"/>
      <c r="N18" s="36"/>
      <c r="O18" s="36"/>
      <c r="P18" s="36"/>
      <c r="Q18" s="36"/>
      <c r="R18" s="36"/>
      <c r="S18" s="36"/>
    </row>
    <row r="19" spans="2:19" ht="12.75" customHeight="1" x14ac:dyDescent="0.2">
      <c r="B19" s="132"/>
      <c r="C19" s="42"/>
      <c r="D19" s="133"/>
      <c r="E19" s="42"/>
      <c r="F19" s="42"/>
      <c r="G19" s="42"/>
      <c r="H19" s="42"/>
      <c r="I19" s="42"/>
      <c r="J19" s="42"/>
      <c r="K19" s="42"/>
      <c r="L19" s="134"/>
      <c r="M19" s="42"/>
      <c r="N19" s="36"/>
      <c r="O19" s="36"/>
      <c r="P19" s="36"/>
      <c r="Q19" s="36"/>
      <c r="R19" s="36"/>
      <c r="S19" s="36"/>
    </row>
    <row r="20" spans="2:19" ht="12.75" customHeight="1" x14ac:dyDescent="0.2">
      <c r="B20" s="132"/>
      <c r="C20" s="42"/>
      <c r="D20" s="133"/>
      <c r="E20" s="42"/>
      <c r="F20" s="42"/>
      <c r="G20" s="42"/>
      <c r="H20" s="42"/>
      <c r="I20" s="42"/>
      <c r="J20" s="42"/>
      <c r="K20" s="42"/>
      <c r="L20" s="134"/>
      <c r="M20" s="42"/>
      <c r="N20" s="36"/>
      <c r="O20" s="36"/>
      <c r="P20" s="36"/>
      <c r="Q20" s="36"/>
      <c r="R20" s="36"/>
      <c r="S20" s="36"/>
    </row>
    <row r="21" spans="2:19" ht="12.75" customHeight="1" x14ac:dyDescent="0.2">
      <c r="B21" s="132"/>
      <c r="C21" s="42"/>
      <c r="D21" s="133"/>
      <c r="E21" s="42"/>
      <c r="F21" s="42"/>
      <c r="G21" s="42"/>
      <c r="H21" s="42"/>
      <c r="I21" s="42"/>
      <c r="J21" s="42"/>
      <c r="K21" s="42"/>
      <c r="L21" s="134"/>
      <c r="M21" s="42"/>
      <c r="N21" s="36"/>
      <c r="O21" s="36"/>
      <c r="P21" s="36"/>
      <c r="Q21" s="36"/>
      <c r="R21" s="36"/>
      <c r="S21" s="36"/>
    </row>
    <row r="22" spans="2:19" ht="12" customHeight="1" x14ac:dyDescent="0.15">
      <c r="B22" s="132"/>
      <c r="C22" s="42"/>
      <c r="D22" s="110"/>
      <c r="E22" s="110"/>
      <c r="F22" s="135"/>
      <c r="G22" s="135"/>
      <c r="H22" s="110"/>
      <c r="I22" s="53"/>
      <c r="J22" s="53"/>
      <c r="K22" s="53"/>
      <c r="L22" s="136"/>
      <c r="M22" s="53"/>
      <c r="N22" s="53"/>
      <c r="O22" s="54"/>
      <c r="P22" s="36"/>
      <c r="Q22" s="36"/>
      <c r="R22" s="36"/>
      <c r="S22" s="36"/>
    </row>
    <row r="23" spans="2:19" ht="12" customHeight="1" x14ac:dyDescent="0.15">
      <c r="B23" s="132"/>
      <c r="C23" s="42"/>
      <c r="D23" s="110"/>
      <c r="E23" s="110"/>
      <c r="F23" s="135"/>
      <c r="G23" s="135"/>
      <c r="H23" s="110"/>
      <c r="I23" s="53"/>
      <c r="J23" s="53"/>
      <c r="K23" s="53"/>
      <c r="L23" s="136"/>
      <c r="M23" s="53"/>
      <c r="N23" s="53"/>
      <c r="O23" s="54"/>
      <c r="P23" s="36"/>
      <c r="Q23" s="36"/>
      <c r="R23" s="36"/>
      <c r="S23" s="36"/>
    </row>
    <row r="24" spans="2:19" ht="12" customHeight="1" x14ac:dyDescent="0.15">
      <c r="B24" s="132"/>
      <c r="C24" s="42"/>
      <c r="D24" s="110"/>
      <c r="E24" s="110"/>
      <c r="F24" s="135"/>
      <c r="G24" s="135"/>
      <c r="H24" s="110"/>
      <c r="I24" s="53"/>
      <c r="J24" s="53"/>
      <c r="K24" s="53"/>
      <c r="L24" s="136"/>
      <c r="M24" s="53"/>
      <c r="N24" s="53"/>
      <c r="O24" s="54"/>
      <c r="P24" s="36"/>
      <c r="Q24" s="36"/>
      <c r="R24" s="36"/>
      <c r="S24" s="36"/>
    </row>
    <row r="25" spans="2:19" ht="12" customHeight="1" x14ac:dyDescent="0.15">
      <c r="B25" s="132"/>
      <c r="C25" s="42"/>
      <c r="D25" s="110"/>
      <c r="E25" s="110"/>
      <c r="F25" s="135"/>
      <c r="G25" s="135"/>
      <c r="H25" s="110"/>
      <c r="I25" s="53"/>
      <c r="J25" s="53"/>
      <c r="K25" s="53"/>
      <c r="L25" s="136"/>
      <c r="M25" s="53"/>
      <c r="N25" s="53" t="s">
        <v>50</v>
      </c>
      <c r="O25" s="54"/>
      <c r="P25" s="36"/>
      <c r="Q25" s="36"/>
      <c r="R25" s="36"/>
      <c r="S25" s="36"/>
    </row>
    <row r="26" spans="2:19" ht="12" customHeight="1" x14ac:dyDescent="0.15">
      <c r="B26" s="132"/>
      <c r="C26" s="42"/>
      <c r="D26" s="110"/>
      <c r="E26" s="110"/>
      <c r="F26" s="135"/>
      <c r="G26" s="135"/>
      <c r="H26" s="110"/>
      <c r="I26" s="53"/>
      <c r="J26" s="53"/>
      <c r="K26" s="53"/>
      <c r="L26" s="136"/>
      <c r="M26" s="53"/>
      <c r="N26" s="53"/>
      <c r="O26" s="54"/>
      <c r="P26" s="36"/>
      <c r="Q26" s="36"/>
      <c r="R26" s="36"/>
      <c r="S26" s="36"/>
    </row>
    <row r="27" spans="2:19" ht="12" customHeight="1" x14ac:dyDescent="0.15">
      <c r="B27" s="132"/>
      <c r="C27" s="42"/>
      <c r="D27" s="110"/>
      <c r="E27" s="110"/>
      <c r="F27" s="135"/>
      <c r="G27" s="135"/>
      <c r="H27" s="137" t="s">
        <v>59</v>
      </c>
      <c r="I27" s="53"/>
      <c r="J27" s="53"/>
      <c r="K27" s="53"/>
      <c r="L27" s="136"/>
      <c r="M27" s="53"/>
      <c r="N27" s="138" t="s">
        <v>60</v>
      </c>
      <c r="O27" s="54"/>
      <c r="P27" s="36"/>
      <c r="Q27" s="36"/>
      <c r="R27" s="36"/>
      <c r="S27" s="36"/>
    </row>
    <row r="28" spans="2:19" ht="12" customHeight="1" x14ac:dyDescent="0.15">
      <c r="B28" s="132"/>
      <c r="C28" s="42"/>
      <c r="D28" s="110"/>
      <c r="E28" s="110"/>
      <c r="F28" s="135"/>
      <c r="G28" s="135"/>
      <c r="H28" s="137" t="s">
        <v>61</v>
      </c>
      <c r="I28" s="53"/>
      <c r="J28" s="53"/>
      <c r="K28" s="53"/>
      <c r="L28" s="136"/>
      <c r="M28" s="53"/>
      <c r="N28" s="53"/>
      <c r="O28" s="54"/>
      <c r="P28" s="36"/>
      <c r="Q28" s="36"/>
      <c r="R28" s="36"/>
      <c r="S28" s="36"/>
    </row>
    <row r="29" spans="2:19" ht="12" customHeight="1" x14ac:dyDescent="0.15">
      <c r="B29" s="132"/>
      <c r="C29" s="42"/>
      <c r="D29" s="110"/>
      <c r="E29" s="110"/>
      <c r="F29" s="135"/>
      <c r="G29" s="135"/>
      <c r="H29" s="137" t="s">
        <v>62</v>
      </c>
      <c r="I29" s="53"/>
      <c r="J29" s="53"/>
      <c r="K29" s="53"/>
      <c r="L29" s="136"/>
      <c r="M29" s="53"/>
      <c r="N29" s="53"/>
      <c r="O29" s="54"/>
      <c r="P29" s="36"/>
      <c r="Q29" s="36"/>
      <c r="R29" s="36"/>
      <c r="S29" s="36"/>
    </row>
    <row r="30" spans="2:19" ht="12" customHeight="1" x14ac:dyDescent="0.15">
      <c r="B30" s="132"/>
      <c r="C30" s="42"/>
      <c r="D30" s="110"/>
      <c r="E30" s="110" t="s">
        <v>51</v>
      </c>
      <c r="F30" s="135"/>
      <c r="G30" s="135"/>
      <c r="H30" s="110"/>
      <c r="I30" s="53"/>
      <c r="J30" s="53"/>
      <c r="K30" s="53"/>
      <c r="L30" s="136"/>
      <c r="M30" s="53"/>
      <c r="N30" s="53"/>
      <c r="O30" s="54"/>
      <c r="P30" s="36"/>
      <c r="Q30" s="36"/>
      <c r="R30" s="36"/>
      <c r="S30" s="36"/>
    </row>
    <row r="31" spans="2:19" ht="12" customHeight="1" x14ac:dyDescent="0.15">
      <c r="B31" s="132"/>
      <c r="C31" s="42"/>
      <c r="D31" s="110"/>
      <c r="E31" s="110"/>
      <c r="F31" s="135"/>
      <c r="G31" s="135"/>
      <c r="H31" s="110"/>
      <c r="I31" s="53"/>
      <c r="J31" s="53"/>
      <c r="K31" s="53"/>
      <c r="L31" s="136"/>
      <c r="M31" s="53"/>
      <c r="N31" s="53"/>
      <c r="O31" s="54"/>
      <c r="P31" s="36"/>
      <c r="Q31" s="36"/>
      <c r="R31" s="36"/>
      <c r="S31" s="36"/>
    </row>
    <row r="32" spans="2:19" ht="12" customHeight="1" x14ac:dyDescent="0.15">
      <c r="B32" s="132"/>
      <c r="C32" s="42"/>
      <c r="D32" s="110"/>
      <c r="E32" s="110"/>
      <c r="F32" s="135"/>
      <c r="G32" s="135"/>
      <c r="H32" s="110"/>
      <c r="I32" s="53"/>
      <c r="J32" s="53"/>
      <c r="K32" s="53"/>
      <c r="L32" s="136"/>
      <c r="M32" s="53"/>
      <c r="N32" s="53"/>
      <c r="O32" s="54"/>
      <c r="P32" s="36"/>
      <c r="Q32" s="36"/>
      <c r="R32" s="36"/>
      <c r="S32" s="36"/>
    </row>
    <row r="33" spans="2:19" ht="12" customHeight="1" x14ac:dyDescent="0.15">
      <c r="B33" s="132"/>
      <c r="C33" s="42"/>
      <c r="D33" s="110"/>
      <c r="E33" s="110"/>
      <c r="F33" s="135"/>
      <c r="G33" s="135"/>
      <c r="H33" s="110"/>
      <c r="I33" s="53"/>
      <c r="J33" s="53"/>
      <c r="K33" s="53"/>
      <c r="L33" s="136"/>
      <c r="M33" s="53"/>
      <c r="N33" s="53"/>
      <c r="O33" s="54"/>
      <c r="P33" s="36"/>
      <c r="Q33" s="36"/>
      <c r="R33" s="36"/>
      <c r="S33" s="36"/>
    </row>
    <row r="34" spans="2:19" x14ac:dyDescent="0.15">
      <c r="B34" s="121"/>
      <c r="C34" s="175"/>
      <c r="D34" s="139"/>
      <c r="E34" s="42"/>
      <c r="F34" s="42"/>
      <c r="G34" s="42"/>
      <c r="H34" s="42"/>
      <c r="I34" s="42"/>
      <c r="J34" s="42"/>
      <c r="K34" s="42"/>
      <c r="L34" s="134"/>
      <c r="M34" s="302" t="s">
        <v>63</v>
      </c>
      <c r="N34" s="302"/>
    </row>
    <row r="35" spans="2:19" x14ac:dyDescent="0.15">
      <c r="B35" s="121"/>
      <c r="C35" s="140"/>
      <c r="D35" s="39"/>
      <c r="E35" s="40"/>
      <c r="F35" s="40"/>
      <c r="G35" s="40"/>
      <c r="H35" s="40"/>
      <c r="I35" s="40"/>
      <c r="J35" s="40"/>
      <c r="K35" s="41"/>
      <c r="L35" s="134"/>
      <c r="M35" s="36"/>
      <c r="N35" s="36"/>
    </row>
    <row r="36" spans="2:19" ht="14.25" thickBot="1" x14ac:dyDescent="0.2">
      <c r="B36" s="141"/>
      <c r="C36" s="175"/>
      <c r="D36" s="44" t="s">
        <v>30</v>
      </c>
      <c r="E36" s="45"/>
      <c r="F36" s="46"/>
      <c r="G36" s="46"/>
      <c r="H36" s="45"/>
      <c r="I36" s="47" t="s">
        <v>64</v>
      </c>
      <c r="J36" s="48">
        <f ca="1">TODAY()</f>
        <v>42710</v>
      </c>
      <c r="K36" s="49"/>
      <c r="L36" s="134"/>
      <c r="M36" s="309" t="s">
        <v>65</v>
      </c>
      <c r="N36" s="309"/>
    </row>
    <row r="37" spans="2:19" ht="14.25" thickBot="1" x14ac:dyDescent="0.2">
      <c r="B37" s="141"/>
      <c r="C37" s="175"/>
      <c r="D37" s="51" t="s">
        <v>17</v>
      </c>
      <c r="E37" s="303"/>
      <c r="F37" s="304"/>
      <c r="G37" s="305"/>
      <c r="H37" s="52" t="s">
        <v>18</v>
      </c>
      <c r="I37" s="306"/>
      <c r="J37" s="305"/>
      <c r="K37" s="49"/>
      <c r="L37" s="134"/>
      <c r="M37" s="53" t="s">
        <v>16</v>
      </c>
      <c r="N37" s="54" t="s">
        <v>66</v>
      </c>
    </row>
    <row r="38" spans="2:19" ht="14.25" thickBot="1" x14ac:dyDescent="0.2">
      <c r="B38" s="141"/>
      <c r="C38" s="175"/>
      <c r="D38" s="52" t="s">
        <v>67</v>
      </c>
      <c r="E38" s="55"/>
      <c r="F38" s="56" t="s">
        <v>16</v>
      </c>
      <c r="G38" s="307" t="s">
        <v>68</v>
      </c>
      <c r="H38" s="310"/>
      <c r="I38" s="57" t="e">
        <f>VLOOKUP(MROUND(E38,0.5),M38:N68,2)</f>
        <v>#N/A</v>
      </c>
      <c r="J38" s="58" t="s">
        <v>66</v>
      </c>
      <c r="K38" s="49"/>
      <c r="L38" s="134"/>
      <c r="M38" s="59">
        <v>16</v>
      </c>
      <c r="N38" s="60">
        <v>1.0021</v>
      </c>
    </row>
    <row r="39" spans="2:19" x14ac:dyDescent="0.15">
      <c r="B39" s="141"/>
      <c r="C39" s="175"/>
      <c r="D39" s="62" t="s">
        <v>19</v>
      </c>
      <c r="E39" s="142" t="s">
        <v>69</v>
      </c>
      <c r="F39" s="64"/>
      <c r="G39" s="65" t="s">
        <v>21</v>
      </c>
      <c r="H39" s="293"/>
      <c r="I39" s="294"/>
      <c r="J39" s="295"/>
      <c r="K39" s="49"/>
      <c r="L39" s="134"/>
      <c r="M39" s="59">
        <v>16.5</v>
      </c>
      <c r="N39" s="60">
        <v>1.0022</v>
      </c>
    </row>
    <row r="40" spans="2:19" x14ac:dyDescent="0.15">
      <c r="B40" s="141"/>
      <c r="C40" s="175"/>
      <c r="D40" s="62" t="s">
        <v>22</v>
      </c>
      <c r="E40" s="69" t="s">
        <v>23</v>
      </c>
      <c r="F40" s="290" t="s">
        <v>70</v>
      </c>
      <c r="G40" s="292"/>
      <c r="H40" s="296"/>
      <c r="I40" s="297"/>
      <c r="J40" s="298"/>
      <c r="K40" s="49"/>
      <c r="L40" s="134"/>
      <c r="M40" s="59">
        <v>17</v>
      </c>
      <c r="N40" s="60">
        <v>1.0023</v>
      </c>
      <c r="P40" s="9" t="s">
        <v>52</v>
      </c>
      <c r="Q40" s="288" t="s">
        <v>53</v>
      </c>
      <c r="R40" s="288"/>
      <c r="S40" s="288"/>
    </row>
    <row r="41" spans="2:19" ht="14.25" thickBot="1" x14ac:dyDescent="0.2">
      <c r="B41" s="141"/>
      <c r="C41" s="175"/>
      <c r="D41" s="71">
        <v>1</v>
      </c>
      <c r="E41" s="72"/>
      <c r="F41" s="73" t="e">
        <f>E41*$I$38</f>
        <v>#N/A</v>
      </c>
      <c r="G41" s="74" t="s">
        <v>21</v>
      </c>
      <c r="H41" s="296"/>
      <c r="I41" s="297"/>
      <c r="J41" s="298"/>
      <c r="K41" s="49"/>
      <c r="L41" s="134"/>
      <c r="M41" s="59">
        <v>17.5</v>
      </c>
      <c r="N41" s="60">
        <v>1.0024</v>
      </c>
      <c r="O41" s="9">
        <f>H39</f>
        <v>0</v>
      </c>
    </row>
    <row r="42" spans="2:19" x14ac:dyDescent="0.15">
      <c r="B42" s="141"/>
      <c r="C42" s="175"/>
      <c r="D42" s="71">
        <v>2</v>
      </c>
      <c r="E42" s="72"/>
      <c r="F42" s="73" t="e">
        <f>E42*$I$38</f>
        <v>#N/A</v>
      </c>
      <c r="G42" s="74" t="s">
        <v>21</v>
      </c>
      <c r="H42" s="296"/>
      <c r="I42" s="297"/>
      <c r="J42" s="298"/>
      <c r="K42" s="49"/>
      <c r="L42" s="134"/>
      <c r="M42" s="59">
        <v>18</v>
      </c>
      <c r="N42" s="60">
        <v>1.0024999999999999</v>
      </c>
      <c r="O42" s="9" t="s">
        <v>12</v>
      </c>
      <c r="P42" s="76" t="str">
        <f>IF(ABS(I47)&lt;=D51,"適","不適")</f>
        <v>適</v>
      </c>
      <c r="Q42" s="77">
        <f>IF(P42=O42,1,0)</f>
        <v>0</v>
      </c>
      <c r="R42" s="143">
        <v>2</v>
      </c>
      <c r="S42" s="79" t="s">
        <v>11</v>
      </c>
    </row>
    <row r="43" spans="2:19" x14ac:dyDescent="0.15">
      <c r="B43" s="141"/>
      <c r="C43" s="175"/>
      <c r="D43" s="71">
        <v>3</v>
      </c>
      <c r="E43" s="72"/>
      <c r="F43" s="73" t="e">
        <f>E43*$I$38</f>
        <v>#N/A</v>
      </c>
      <c r="G43" s="74" t="s">
        <v>21</v>
      </c>
      <c r="H43" s="296"/>
      <c r="I43" s="297"/>
      <c r="J43" s="298"/>
      <c r="K43" s="49"/>
      <c r="L43" s="134"/>
      <c r="M43" s="59">
        <v>18.5</v>
      </c>
      <c r="N43" s="60">
        <v>1.0025999999999999</v>
      </c>
      <c r="O43" s="9" t="s">
        <v>11</v>
      </c>
      <c r="P43" s="76" t="str">
        <f>IF(ABS(I47)&lt;=D51,"適","不適")</f>
        <v>適</v>
      </c>
      <c r="Q43" s="77">
        <f>IF(P43=O43,2,0)</f>
        <v>2</v>
      </c>
      <c r="R43" s="144">
        <v>4</v>
      </c>
      <c r="S43" s="81" t="s">
        <v>12</v>
      </c>
    </row>
    <row r="44" spans="2:19" ht="14.25" thickBot="1" x14ac:dyDescent="0.2">
      <c r="B44" s="141"/>
      <c r="C44" s="175"/>
      <c r="D44" s="71">
        <v>4</v>
      </c>
      <c r="E44" s="72"/>
      <c r="F44" s="73" t="e">
        <f>E44*$I$38</f>
        <v>#N/A</v>
      </c>
      <c r="G44" s="74" t="s">
        <v>21</v>
      </c>
      <c r="H44" s="296"/>
      <c r="I44" s="297"/>
      <c r="J44" s="298"/>
      <c r="K44" s="49"/>
      <c r="L44" s="134"/>
      <c r="M44" s="59">
        <v>19</v>
      </c>
      <c r="N44" s="60">
        <v>1.0026999999999999</v>
      </c>
      <c r="O44" s="9" t="s">
        <v>71</v>
      </c>
      <c r="P44" s="76" t="str">
        <f>IF(ABS(I47)&lt;=1.5,"適","適(警戒）")</f>
        <v>適</v>
      </c>
      <c r="Q44" s="77">
        <f>IF(P44=O44,3,0)</f>
        <v>0</v>
      </c>
      <c r="R44" s="145">
        <v>5</v>
      </c>
      <c r="S44" s="83" t="s">
        <v>71</v>
      </c>
    </row>
    <row r="45" spans="2:19" ht="14.25" thickBot="1" x14ac:dyDescent="0.2">
      <c r="B45" s="141"/>
      <c r="C45" s="175"/>
      <c r="D45" s="84">
        <v>5</v>
      </c>
      <c r="E45" s="85"/>
      <c r="F45" s="73" t="e">
        <f>E45*$I$38</f>
        <v>#N/A</v>
      </c>
      <c r="G45" s="74" t="s">
        <v>21</v>
      </c>
      <c r="H45" s="296"/>
      <c r="I45" s="297"/>
      <c r="J45" s="298"/>
      <c r="K45" s="49"/>
      <c r="L45" s="134"/>
      <c r="M45" s="59">
        <v>19.5</v>
      </c>
      <c r="N45" s="60">
        <v>1.0027999999999999</v>
      </c>
      <c r="O45" s="9" t="str">
        <f>E39</f>
        <v>検定最大容量</v>
      </c>
      <c r="Q45" s="87">
        <f>SUM(Q42:Q44)</f>
        <v>2</v>
      </c>
    </row>
    <row r="46" spans="2:19" x14ac:dyDescent="0.15">
      <c r="B46" s="141"/>
      <c r="C46" s="175"/>
      <c r="D46" s="88" t="s">
        <v>24</v>
      </c>
      <c r="E46" s="88" t="s">
        <v>25</v>
      </c>
      <c r="F46" s="89" t="e">
        <f>AVERAGE(F41:F45)</f>
        <v>#N/A</v>
      </c>
      <c r="G46" s="90" t="s">
        <v>26</v>
      </c>
      <c r="H46" s="296"/>
      <c r="I46" s="297"/>
      <c r="J46" s="298"/>
      <c r="K46" s="49"/>
      <c r="L46" s="134"/>
      <c r="M46" s="59">
        <v>20</v>
      </c>
      <c r="N46" s="60">
        <v>1.0028999999999999</v>
      </c>
      <c r="O46" s="9" t="s">
        <v>12</v>
      </c>
      <c r="P46" s="92" t="e">
        <f>IF(ABS(F47)&lt;=D51,"適","不適")</f>
        <v>#N/A</v>
      </c>
      <c r="Q46" s="77" t="e">
        <f>IF(P46=O46,1,0)</f>
        <v>#N/A</v>
      </c>
      <c r="R46" s="143">
        <v>2</v>
      </c>
      <c r="S46" s="79" t="s">
        <v>11</v>
      </c>
    </row>
    <row r="47" spans="2:19" x14ac:dyDescent="0.15">
      <c r="B47" s="141"/>
      <c r="C47" s="175"/>
      <c r="D47" s="93" t="s">
        <v>27</v>
      </c>
      <c r="E47" s="93" t="s">
        <v>25</v>
      </c>
      <c r="F47" s="96" t="e">
        <f>ROUND((F46-F39)/F39*100,1)</f>
        <v>#N/A</v>
      </c>
      <c r="G47" s="95" t="e">
        <f>VLOOKUP(Q49,R46:S48,2,TRUE)</f>
        <v>#N/A</v>
      </c>
      <c r="H47" s="296"/>
      <c r="I47" s="297"/>
      <c r="J47" s="298"/>
      <c r="K47" s="49"/>
      <c r="L47" s="134"/>
      <c r="M47" s="59">
        <v>20.5</v>
      </c>
      <c r="N47" s="60">
        <v>1.0029999999999999</v>
      </c>
      <c r="O47" s="9" t="s">
        <v>11</v>
      </c>
      <c r="P47" s="92" t="e">
        <f>IF(ABS(F47)&lt;=D51,"適","不適")</f>
        <v>#N/A</v>
      </c>
      <c r="Q47" s="77" t="e">
        <f>IF(P47=O47,2,0)</f>
        <v>#N/A</v>
      </c>
      <c r="R47" s="144">
        <v>4</v>
      </c>
      <c r="S47" s="81" t="s">
        <v>12</v>
      </c>
    </row>
    <row r="48" spans="2:19" ht="14.25" thickBot="1" x14ac:dyDescent="0.2">
      <c r="B48" s="141"/>
      <c r="C48" s="175"/>
      <c r="D48" s="146" t="s">
        <v>77</v>
      </c>
      <c r="E48" s="98" t="s">
        <v>25</v>
      </c>
      <c r="F48" s="99" t="e">
        <f>ROUND(STDEV(F41:F45)/F46*100,1)</f>
        <v>#N/A</v>
      </c>
      <c r="G48" s="100" t="e">
        <f>IF(ABS(F48)&lt;=D52,"適","不適")</f>
        <v>#N/A</v>
      </c>
      <c r="H48" s="299"/>
      <c r="I48" s="300"/>
      <c r="J48" s="301"/>
      <c r="K48" s="49"/>
      <c r="L48" s="134"/>
      <c r="M48" s="59">
        <v>21</v>
      </c>
      <c r="N48" s="60">
        <v>1.0031000000000001</v>
      </c>
      <c r="O48" s="9" t="s">
        <v>71</v>
      </c>
      <c r="P48" s="92" t="e">
        <f>IF(ABS(F47)&lt;=1.5,"適","適(警戒）")</f>
        <v>#N/A</v>
      </c>
      <c r="Q48" s="77" t="e">
        <f>IF(P48=O48,3,0)</f>
        <v>#N/A</v>
      </c>
      <c r="R48" s="145">
        <v>5</v>
      </c>
      <c r="S48" s="83" t="s">
        <v>71</v>
      </c>
    </row>
    <row r="49" spans="2:19" x14ac:dyDescent="0.15">
      <c r="B49" s="141"/>
      <c r="C49" s="175"/>
      <c r="D49" s="147"/>
      <c r="E49" s="104" t="s">
        <v>29</v>
      </c>
      <c r="F49" s="45"/>
      <c r="G49" s="45"/>
      <c r="H49" s="45"/>
      <c r="I49" s="289"/>
      <c r="J49" s="289"/>
      <c r="K49" s="49"/>
      <c r="L49" s="134"/>
      <c r="M49" s="59">
        <v>21.5</v>
      </c>
      <c r="N49" s="60">
        <v>1.0032000000000001</v>
      </c>
      <c r="Q49" s="105" t="e">
        <f>SUM(Q46:Q48)</f>
        <v>#N/A</v>
      </c>
    </row>
    <row r="50" spans="2:19" x14ac:dyDescent="0.15">
      <c r="B50" s="141"/>
      <c r="C50" s="175"/>
      <c r="D50" s="107"/>
      <c r="E50" s="107"/>
      <c r="F50" s="107"/>
      <c r="G50" s="107"/>
      <c r="H50" s="107"/>
      <c r="I50" s="107"/>
      <c r="J50" s="108"/>
      <c r="K50" s="109"/>
      <c r="L50" s="134"/>
      <c r="M50" s="59"/>
      <c r="N50" s="60"/>
    </row>
    <row r="51" spans="2:19" ht="14.25" thickBot="1" x14ac:dyDescent="0.2">
      <c r="B51" s="148"/>
      <c r="C51" s="149"/>
      <c r="D51" s="150">
        <v>2</v>
      </c>
      <c r="E51" s="150"/>
      <c r="F51" s="151"/>
      <c r="G51" s="151"/>
      <c r="H51" s="150">
        <v>5</v>
      </c>
      <c r="I51" s="152"/>
      <c r="J51" s="152"/>
      <c r="K51" s="152"/>
      <c r="L51" s="153"/>
      <c r="M51" s="59">
        <v>22</v>
      </c>
      <c r="N51" s="60">
        <v>1.0033000000000001</v>
      </c>
      <c r="R51" s="77"/>
      <c r="S51" s="154"/>
    </row>
    <row r="52" spans="2:19" hidden="1" outlineLevel="1" x14ac:dyDescent="0.15">
      <c r="D52" s="110">
        <v>2</v>
      </c>
      <c r="E52" s="53"/>
      <c r="F52" s="36"/>
      <c r="G52" s="36"/>
      <c r="H52" s="110">
        <v>2</v>
      </c>
      <c r="I52" s="53"/>
      <c r="J52" s="53"/>
      <c r="K52" s="53"/>
      <c r="L52" s="53"/>
      <c r="M52" s="59">
        <v>22.5</v>
      </c>
      <c r="N52" s="112">
        <v>1.0034000000000001</v>
      </c>
      <c r="P52" s="9" t="s">
        <v>72</v>
      </c>
    </row>
    <row r="53" spans="2:19" hidden="1" outlineLevel="1" x14ac:dyDescent="0.15">
      <c r="D53" s="36"/>
      <c r="E53" s="53"/>
      <c r="F53" s="36"/>
      <c r="G53" s="36"/>
      <c r="H53" s="53"/>
      <c r="I53" s="53"/>
      <c r="J53" s="53"/>
      <c r="K53" s="53"/>
      <c r="L53" s="53"/>
      <c r="M53" s="59">
        <v>23</v>
      </c>
      <c r="N53" s="112">
        <v>1.0035000000000001</v>
      </c>
    </row>
    <row r="54" spans="2:19" hidden="1" outlineLevel="1" x14ac:dyDescent="0.15">
      <c r="D54" s="40"/>
      <c r="E54" s="113"/>
      <c r="F54" s="40"/>
      <c r="G54" s="40"/>
      <c r="H54" s="113"/>
      <c r="I54" s="113"/>
      <c r="J54" s="113"/>
      <c r="K54" s="114"/>
      <c r="L54" s="53"/>
      <c r="M54" s="59"/>
      <c r="N54" s="112"/>
    </row>
    <row r="55" spans="2:19" ht="14.25" hidden="1" outlineLevel="1" thickBot="1" x14ac:dyDescent="0.2">
      <c r="D55" s="44" t="s">
        <v>30</v>
      </c>
      <c r="E55" s="45"/>
      <c r="F55" s="46"/>
      <c r="G55" s="46"/>
      <c r="H55" s="45"/>
      <c r="I55" s="47" t="s">
        <v>73</v>
      </c>
      <c r="J55" s="48">
        <f ca="1">TODAY()</f>
        <v>42710</v>
      </c>
      <c r="K55" s="49"/>
      <c r="L55" s="42"/>
      <c r="M55" s="59">
        <v>23.5</v>
      </c>
      <c r="N55" s="112">
        <v>1.0036</v>
      </c>
    </row>
    <row r="56" spans="2:19" ht="14.25" hidden="1" outlineLevel="1" thickBot="1" x14ac:dyDescent="0.2">
      <c r="D56" s="51" t="s">
        <v>17</v>
      </c>
      <c r="E56" s="303"/>
      <c r="F56" s="304"/>
      <c r="G56" s="305"/>
      <c r="H56" s="52" t="s">
        <v>18</v>
      </c>
      <c r="I56" s="306"/>
      <c r="J56" s="305"/>
      <c r="K56" s="49"/>
      <c r="L56" s="42"/>
      <c r="M56" s="59">
        <v>24</v>
      </c>
      <c r="N56" s="112">
        <v>1.0038</v>
      </c>
    </row>
    <row r="57" spans="2:19" ht="14.25" hidden="1" outlineLevel="1" thickBot="1" x14ac:dyDescent="0.2">
      <c r="D57" s="52" t="s">
        <v>67</v>
      </c>
      <c r="E57" s="55">
        <v>25</v>
      </c>
      <c r="F57" s="56" t="s">
        <v>16</v>
      </c>
      <c r="G57" s="307" t="s">
        <v>68</v>
      </c>
      <c r="H57" s="308"/>
      <c r="I57" s="57">
        <f>VLOOKUP(MROUND(E57,0.5),M38:N68,2)</f>
        <v>1.004</v>
      </c>
      <c r="J57" s="58" t="s">
        <v>66</v>
      </c>
      <c r="K57" s="49"/>
      <c r="L57" s="42"/>
      <c r="M57" s="59">
        <v>24.5</v>
      </c>
      <c r="N57" s="112">
        <v>1.0039</v>
      </c>
    </row>
    <row r="58" spans="2:19" hidden="1" outlineLevel="1" x14ac:dyDescent="0.15">
      <c r="D58" s="62" t="s">
        <v>19</v>
      </c>
      <c r="E58" s="155" t="s">
        <v>20</v>
      </c>
      <c r="F58" s="67">
        <v>100</v>
      </c>
      <c r="G58" s="46" t="s">
        <v>21</v>
      </c>
      <c r="H58" s="155" t="s">
        <v>20</v>
      </c>
      <c r="I58" s="67">
        <v>200</v>
      </c>
      <c r="J58" s="68" t="s">
        <v>74</v>
      </c>
      <c r="K58" s="49"/>
      <c r="L58" s="42"/>
      <c r="M58" s="59">
        <v>25</v>
      </c>
      <c r="N58" s="112">
        <v>1.004</v>
      </c>
    </row>
    <row r="59" spans="2:19" hidden="1" outlineLevel="1" x14ac:dyDescent="0.15">
      <c r="D59" s="62" t="s">
        <v>22</v>
      </c>
      <c r="E59" s="156" t="s">
        <v>23</v>
      </c>
      <c r="F59" s="290" t="s">
        <v>70</v>
      </c>
      <c r="G59" s="291"/>
      <c r="H59" s="156" t="s">
        <v>23</v>
      </c>
      <c r="I59" s="290" t="s">
        <v>70</v>
      </c>
      <c r="J59" s="292"/>
      <c r="K59" s="49"/>
      <c r="L59" s="42"/>
      <c r="M59" s="59">
        <v>25.5</v>
      </c>
      <c r="N59" s="112">
        <v>1.0041</v>
      </c>
    </row>
    <row r="60" spans="2:19" hidden="1" outlineLevel="1" x14ac:dyDescent="0.15">
      <c r="D60" s="157">
        <v>1</v>
      </c>
      <c r="E60" s="158">
        <v>100</v>
      </c>
      <c r="F60" s="116" t="s">
        <v>54</v>
      </c>
      <c r="G60" s="70" t="s">
        <v>21</v>
      </c>
      <c r="H60" s="159">
        <v>200</v>
      </c>
      <c r="I60" s="116">
        <f>H60*$I$57</f>
        <v>200.8</v>
      </c>
      <c r="J60" s="74" t="s">
        <v>21</v>
      </c>
      <c r="K60" s="49"/>
      <c r="L60" s="42"/>
      <c r="M60" s="59">
        <v>26</v>
      </c>
      <c r="N60" s="112">
        <v>1.0043</v>
      </c>
    </row>
    <row r="61" spans="2:19" hidden="1" outlineLevel="1" x14ac:dyDescent="0.15">
      <c r="D61" s="157">
        <v>2</v>
      </c>
      <c r="E61" s="158">
        <v>100</v>
      </c>
      <c r="F61" s="116" t="s">
        <v>55</v>
      </c>
      <c r="G61" s="70" t="s">
        <v>21</v>
      </c>
      <c r="H61" s="159">
        <v>200</v>
      </c>
      <c r="I61" s="116">
        <f>H61*$I$57</f>
        <v>200.8</v>
      </c>
      <c r="J61" s="74" t="s">
        <v>21</v>
      </c>
      <c r="K61" s="49"/>
      <c r="L61" s="42"/>
      <c r="M61" s="59">
        <v>26.5</v>
      </c>
      <c r="N61" s="112">
        <v>1.0044</v>
      </c>
    </row>
    <row r="62" spans="2:19" hidden="1" outlineLevel="1" x14ac:dyDescent="0.15">
      <c r="D62" s="157">
        <v>3</v>
      </c>
      <c r="E62" s="158">
        <v>100</v>
      </c>
      <c r="F62" s="116" t="s">
        <v>56</v>
      </c>
      <c r="G62" s="70" t="s">
        <v>21</v>
      </c>
      <c r="H62" s="159">
        <v>200</v>
      </c>
      <c r="I62" s="116">
        <f>H62*$I$57</f>
        <v>200.8</v>
      </c>
      <c r="J62" s="74" t="s">
        <v>21</v>
      </c>
      <c r="K62" s="49"/>
      <c r="L62" s="42"/>
      <c r="M62" s="59">
        <v>27</v>
      </c>
      <c r="N62" s="112">
        <v>1.0044999999999999</v>
      </c>
    </row>
    <row r="63" spans="2:19" hidden="1" outlineLevel="1" x14ac:dyDescent="0.15">
      <c r="D63" s="157">
        <v>4</v>
      </c>
      <c r="E63" s="158">
        <v>100</v>
      </c>
      <c r="F63" s="116" t="s">
        <v>57</v>
      </c>
      <c r="G63" s="70" t="s">
        <v>21</v>
      </c>
      <c r="H63" s="159">
        <v>200</v>
      </c>
      <c r="I63" s="116">
        <f>H63*$I$57</f>
        <v>200.8</v>
      </c>
      <c r="J63" s="74" t="s">
        <v>21</v>
      </c>
      <c r="K63" s="49"/>
      <c r="L63" s="42"/>
      <c r="M63" s="59">
        <v>27.5</v>
      </c>
      <c r="N63" s="112">
        <v>1.0046999999999999</v>
      </c>
    </row>
    <row r="64" spans="2:19" ht="14.25" hidden="1" outlineLevel="1" thickBot="1" x14ac:dyDescent="0.2">
      <c r="D64" s="69">
        <v>5</v>
      </c>
      <c r="E64" s="160">
        <v>100</v>
      </c>
      <c r="F64" s="116" t="s">
        <v>58</v>
      </c>
      <c r="G64" s="70" t="s">
        <v>21</v>
      </c>
      <c r="H64" s="159">
        <v>200</v>
      </c>
      <c r="I64" s="116">
        <f>H64*$I$57</f>
        <v>200.8</v>
      </c>
      <c r="J64" s="74" t="s">
        <v>21</v>
      </c>
      <c r="K64" s="49"/>
      <c r="L64" s="42"/>
      <c r="M64" s="59">
        <v>28</v>
      </c>
      <c r="N64" s="112">
        <v>1.0047999999999999</v>
      </c>
    </row>
    <row r="65" spans="4:14" ht="14.25" hidden="1" outlineLevel="1" x14ac:dyDescent="0.15">
      <c r="D65" s="161" t="s">
        <v>24</v>
      </c>
      <c r="E65" s="162" t="s">
        <v>25</v>
      </c>
      <c r="F65" s="163" t="s">
        <v>44</v>
      </c>
      <c r="G65" s="162" t="s">
        <v>26</v>
      </c>
      <c r="H65" s="164" t="s">
        <v>25</v>
      </c>
      <c r="I65" s="117">
        <f>AVERAGE(I60:I64)</f>
        <v>200.8</v>
      </c>
      <c r="J65" s="90" t="s">
        <v>26</v>
      </c>
      <c r="K65" s="49"/>
      <c r="L65" s="42"/>
      <c r="M65" s="59">
        <v>28.5</v>
      </c>
      <c r="N65" s="112">
        <v>1.0049999999999999</v>
      </c>
    </row>
    <row r="66" spans="4:14" hidden="1" outlineLevel="1" x14ac:dyDescent="0.15">
      <c r="D66" s="165" t="s">
        <v>27</v>
      </c>
      <c r="E66" s="166" t="s">
        <v>25</v>
      </c>
      <c r="F66" s="96" t="e">
        <f>ROUND((F65-F58)/F58*100,1)</f>
        <v>#VALUE!</v>
      </c>
      <c r="G66" s="167" t="e">
        <f>IF(ABS(F66)&lt;=D70,"適","不適")</f>
        <v>#VALUE!</v>
      </c>
      <c r="H66" s="168" t="s">
        <v>25</v>
      </c>
      <c r="I66" s="96">
        <f>ROUND((I65-I58)/I58*100,1)</f>
        <v>0.4</v>
      </c>
      <c r="J66" s="97" t="str">
        <f>IF(ABS(I66)&lt;=H70,"適","不適")</f>
        <v>適</v>
      </c>
      <c r="K66" s="49"/>
      <c r="L66" s="42"/>
      <c r="M66" s="59">
        <v>29</v>
      </c>
      <c r="N66" s="112">
        <v>1.0051000000000001</v>
      </c>
    </row>
    <row r="67" spans="4:14" ht="14.25" hidden="1" outlineLevel="1" thickBot="1" x14ac:dyDescent="0.2">
      <c r="D67" s="169" t="s">
        <v>28</v>
      </c>
      <c r="E67" s="170" t="s">
        <v>25</v>
      </c>
      <c r="F67" s="99" t="e">
        <f>ROUND(STDEV(F60:F64)/F65*100,1)</f>
        <v>#DIV/0!</v>
      </c>
      <c r="G67" s="171" t="e">
        <f>IF(ABS(F67)&lt;=D71,"適","不適")</f>
        <v>#DIV/0!</v>
      </c>
      <c r="H67" s="172" t="s">
        <v>25</v>
      </c>
      <c r="I67" s="99">
        <f>ROUND(STDEV(I60:I64)/I65*100,1)</f>
        <v>0</v>
      </c>
      <c r="J67" s="102" t="str">
        <f>IF(ABS(I67)&lt;=H71,"適","不適")</f>
        <v>適</v>
      </c>
      <c r="K67" s="49"/>
      <c r="L67" s="42"/>
      <c r="M67" s="59">
        <v>29.5</v>
      </c>
      <c r="N67" s="112">
        <v>1.0052000000000001</v>
      </c>
    </row>
    <row r="68" spans="4:14" hidden="1" outlineLevel="1" x14ac:dyDescent="0.15">
      <c r="D68" s="103"/>
      <c r="E68" s="104" t="s">
        <v>29</v>
      </c>
      <c r="F68" s="45"/>
      <c r="G68" s="45"/>
      <c r="H68" s="45"/>
      <c r="I68" s="289" t="s">
        <v>75</v>
      </c>
      <c r="J68" s="289"/>
      <c r="K68" s="49"/>
      <c r="L68" s="42"/>
      <c r="M68" s="59">
        <v>30</v>
      </c>
      <c r="N68" s="112">
        <v>1.0054000000000001</v>
      </c>
    </row>
    <row r="69" spans="4:14" hidden="1" outlineLevel="1" x14ac:dyDescent="0.15">
      <c r="D69" s="107"/>
      <c r="E69" s="107"/>
      <c r="F69" s="107"/>
      <c r="G69" s="107"/>
      <c r="H69" s="107"/>
      <c r="I69" s="107"/>
      <c r="J69" s="108"/>
      <c r="K69" s="109"/>
      <c r="L69" s="42"/>
      <c r="M69" s="53"/>
      <c r="N69" s="53"/>
    </row>
    <row r="70" spans="4:14" hidden="1" outlineLevel="1" x14ac:dyDescent="0.15">
      <c r="D70" s="110">
        <f>IF(F58&lt;=20,5,2)</f>
        <v>2</v>
      </c>
      <c r="E70" s="110"/>
      <c r="F70" s="111"/>
      <c r="G70" s="111"/>
      <c r="H70" s="110">
        <f>IF(I58&lt;=20,5,2)</f>
        <v>2</v>
      </c>
      <c r="I70" s="53"/>
      <c r="J70" s="53"/>
      <c r="K70" s="53"/>
      <c r="L70" s="53"/>
      <c r="M70" s="53"/>
      <c r="N70" s="53"/>
    </row>
    <row r="71" spans="4:14" hidden="1" outlineLevel="1" x14ac:dyDescent="0.15">
      <c r="D71" s="110">
        <f>IF(F58&lt;=20,2,1)</f>
        <v>1</v>
      </c>
      <c r="E71" s="36"/>
      <c r="F71" s="53"/>
      <c r="G71" s="53"/>
      <c r="H71" s="110">
        <f>IF(I58&lt;=20,2,1)</f>
        <v>1</v>
      </c>
      <c r="I71" s="53"/>
      <c r="J71" s="53"/>
      <c r="K71" s="53"/>
      <c r="L71" s="53"/>
      <c r="M71" s="36"/>
      <c r="N71" s="36"/>
    </row>
    <row r="72" spans="4:14" hidden="1" outlineLevel="1" x14ac:dyDescent="0.15">
      <c r="D72" s="53"/>
      <c r="E72" s="53"/>
      <c r="F72" s="53"/>
      <c r="G72" s="53"/>
      <c r="H72" s="53"/>
      <c r="I72" s="53"/>
      <c r="J72" s="53"/>
      <c r="K72" s="53"/>
      <c r="L72" s="53"/>
      <c r="M72" s="36"/>
      <c r="N72" s="36"/>
    </row>
    <row r="73" spans="4:14" hidden="1" outlineLevel="1" x14ac:dyDescent="0.15">
      <c r="D73" s="53"/>
      <c r="E73" s="53"/>
      <c r="F73" s="53"/>
      <c r="G73" s="53"/>
      <c r="H73" s="53"/>
      <c r="I73" s="53"/>
      <c r="J73" s="53"/>
      <c r="K73" s="53"/>
      <c r="L73" s="53"/>
      <c r="M73" s="36"/>
      <c r="N73" s="36"/>
    </row>
    <row r="74" spans="4:14" collapsed="1" x14ac:dyDescent="0.15"/>
  </sheetData>
  <dataConsolidate/>
  <mergeCells count="15">
    <mergeCell ref="M34:N34"/>
    <mergeCell ref="E56:G56"/>
    <mergeCell ref="I56:J56"/>
    <mergeCell ref="G57:H57"/>
    <mergeCell ref="M36:N36"/>
    <mergeCell ref="E37:G37"/>
    <mergeCell ref="I37:J37"/>
    <mergeCell ref="G38:H38"/>
    <mergeCell ref="F40:G40"/>
    <mergeCell ref="Q40:S40"/>
    <mergeCell ref="I68:J68"/>
    <mergeCell ref="I49:J49"/>
    <mergeCell ref="F59:G59"/>
    <mergeCell ref="I59:J59"/>
    <mergeCell ref="H39:J48"/>
  </mergeCells>
  <phoneticPr fontId="1"/>
  <printOptions horizontalCentered="1"/>
  <pageMargins left="0.43307086614173229" right="0.15748031496062992" top="0.6692913385826772" bottom="0.78740157480314965" header="0.51181102362204722" footer="0.51181102362204722"/>
  <pageSetup paperSize="9" scale="85" orientation="portrait" r:id="rId1"/>
  <headerFooter alignWithMargins="0">
    <oddFooter>&amp;C&amp;P / &amp;N ページ&amp;RRev.4.0-A</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6"/>
  </sheetPr>
  <dimension ref="A1:R43"/>
  <sheetViews>
    <sheetView showFormulas="1" view="pageBreakPreview" topLeftCell="A16" zoomScale="75" zoomScaleNormal="100" zoomScaleSheetLayoutView="75" workbookViewId="0">
      <selection activeCell="B37" sqref="B37:G37"/>
    </sheetView>
  </sheetViews>
  <sheetFormatPr defaultRowHeight="13.5" outlineLevelCol="1" x14ac:dyDescent="0.15"/>
  <cols>
    <col min="1" max="1" width="1.125" style="118" customWidth="1"/>
    <col min="2" max="2" width="1.125" style="9" customWidth="1"/>
    <col min="3" max="3" width="8.5" style="9" bestFit="1" customWidth="1"/>
    <col min="4" max="4" width="9.625" style="9" customWidth="1"/>
    <col min="5" max="5" width="15.625" style="9" bestFit="1" customWidth="1"/>
    <col min="6" max="6" width="13.25" style="9" bestFit="1" customWidth="1"/>
    <col min="7" max="7" width="10.125" style="9" customWidth="1"/>
    <col min="8" max="8" width="15" style="9" customWidth="1"/>
    <col min="9" max="9" width="13.25" style="9" bestFit="1" customWidth="1"/>
    <col min="10" max="10" width="2" style="9" customWidth="1"/>
    <col min="11" max="11" width="1" style="9" customWidth="1"/>
    <col min="12" max="12" width="3.5" style="9" customWidth="1"/>
    <col min="13" max="13" width="5.125" style="9" customWidth="1"/>
    <col min="14" max="14" width="4.75" style="9" customWidth="1" outlineLevel="1"/>
    <col min="15" max="15" width="12.375" style="9" customWidth="1" outlineLevel="1"/>
    <col min="16" max="16" width="9.375" style="9" customWidth="1" outlineLevel="1"/>
    <col min="17" max="17" width="4.625" style="37" customWidth="1" outlineLevel="1"/>
    <col min="18" max="18" width="6.375" style="9" customWidth="1" outlineLevel="1"/>
    <col min="19" max="16384" width="9" style="9"/>
  </cols>
  <sheetData>
    <row r="1" spans="1:18" ht="12.75" customHeight="1" x14ac:dyDescent="0.15">
      <c r="A1" s="36"/>
      <c r="B1" s="36"/>
      <c r="C1" s="313" t="s">
        <v>78</v>
      </c>
      <c r="D1" s="313"/>
      <c r="E1" s="36"/>
      <c r="F1" s="36"/>
      <c r="G1" s="36"/>
      <c r="H1" s="36"/>
      <c r="I1" s="36"/>
      <c r="J1" s="36"/>
      <c r="K1" s="36"/>
      <c r="L1" s="36"/>
      <c r="M1" s="36"/>
      <c r="N1" s="36"/>
    </row>
    <row r="2" spans="1:18" ht="14.25" customHeight="1" x14ac:dyDescent="0.15">
      <c r="A2" s="36"/>
      <c r="B2" s="36"/>
      <c r="C2" s="173"/>
      <c r="D2" s="36"/>
      <c r="E2" s="36"/>
      <c r="F2" s="36"/>
      <c r="G2" s="36"/>
      <c r="H2" s="36"/>
      <c r="I2" s="36"/>
      <c r="J2" s="36"/>
      <c r="K2" s="36"/>
      <c r="L2" s="302" t="s">
        <v>81</v>
      </c>
      <c r="M2" s="302"/>
      <c r="N2" s="36"/>
    </row>
    <row r="3" spans="1:18" ht="14.25" customHeight="1" x14ac:dyDescent="0.15">
      <c r="A3" s="36"/>
      <c r="B3" s="38"/>
      <c r="C3" s="39"/>
      <c r="D3" s="40"/>
      <c r="E3" s="40"/>
      <c r="F3" s="40"/>
      <c r="G3" s="40"/>
      <c r="H3" s="40"/>
      <c r="I3" s="40"/>
      <c r="J3" s="41"/>
      <c r="K3" s="42"/>
      <c r="L3" s="36"/>
      <c r="M3" s="36"/>
      <c r="N3" s="36"/>
    </row>
    <row r="4" spans="1:18" ht="14.25" customHeight="1" thickBot="1" x14ac:dyDescent="0.2">
      <c r="A4" s="36"/>
      <c r="B4" s="43"/>
      <c r="C4" s="44" t="s">
        <v>15</v>
      </c>
      <c r="D4" s="45"/>
      <c r="E4" s="46"/>
      <c r="F4" s="46"/>
      <c r="G4" s="45"/>
      <c r="H4" s="47" t="s">
        <v>64</v>
      </c>
      <c r="I4" s="48">
        <f ca="1">TODAY()</f>
        <v>42710</v>
      </c>
      <c r="J4" s="49"/>
      <c r="K4" s="42"/>
      <c r="L4" s="309" t="s">
        <v>65</v>
      </c>
      <c r="M4" s="309"/>
      <c r="N4" s="36"/>
    </row>
    <row r="5" spans="1:18" ht="13.5" customHeight="1" thickBot="1" x14ac:dyDescent="0.2">
      <c r="A5" s="36"/>
      <c r="B5" s="50"/>
      <c r="C5" s="51" t="s">
        <v>17</v>
      </c>
      <c r="D5" s="303"/>
      <c r="E5" s="304"/>
      <c r="F5" s="305"/>
      <c r="G5" s="52" t="s">
        <v>18</v>
      </c>
      <c r="H5" s="306"/>
      <c r="I5" s="305"/>
      <c r="J5" s="49"/>
      <c r="K5" s="42"/>
      <c r="L5" s="53" t="s">
        <v>16</v>
      </c>
      <c r="M5" s="54" t="s">
        <v>66</v>
      </c>
      <c r="N5" s="36"/>
    </row>
    <row r="6" spans="1:18" ht="13.5" customHeight="1" thickBot="1" x14ac:dyDescent="0.2">
      <c r="A6" s="36"/>
      <c r="B6" s="50"/>
      <c r="C6" s="52" t="s">
        <v>67</v>
      </c>
      <c r="D6" s="55"/>
      <c r="E6" s="56" t="s">
        <v>16</v>
      </c>
      <c r="F6" s="307" t="s">
        <v>68</v>
      </c>
      <c r="G6" s="310"/>
      <c r="H6" s="57" t="e">
        <f>VLOOKUP(MROUND(D6,0.5),L6:M36,2)</f>
        <v>#N/A</v>
      </c>
      <c r="I6" s="58" t="s">
        <v>66</v>
      </c>
      <c r="J6" s="49"/>
      <c r="K6" s="42"/>
      <c r="L6" s="59"/>
      <c r="M6" s="60">
        <v>1.0021</v>
      </c>
      <c r="N6" s="36"/>
      <c r="O6" s="61"/>
      <c r="P6" s="61"/>
    </row>
    <row r="7" spans="1:18" ht="13.5" customHeight="1" x14ac:dyDescent="0.15">
      <c r="A7" s="36"/>
      <c r="B7" s="50"/>
      <c r="C7" s="62" t="s">
        <v>19</v>
      </c>
      <c r="D7" s="63" t="s">
        <v>69</v>
      </c>
      <c r="E7" s="64"/>
      <c r="F7" s="65" t="s">
        <v>21</v>
      </c>
      <c r="G7" s="66" t="s">
        <v>79</v>
      </c>
      <c r="H7" s="67"/>
      <c r="I7" s="68" t="s">
        <v>21</v>
      </c>
      <c r="J7" s="49"/>
      <c r="K7" s="42"/>
      <c r="L7" s="59">
        <v>16.5</v>
      </c>
      <c r="M7" s="60">
        <v>1.0022</v>
      </c>
      <c r="N7" s="36"/>
      <c r="O7" s="61"/>
      <c r="P7" s="61"/>
    </row>
    <row r="8" spans="1:18" ht="13.5" customHeight="1" x14ac:dyDescent="0.15">
      <c r="A8" s="36"/>
      <c r="B8" s="50"/>
      <c r="C8" s="62" t="s">
        <v>22</v>
      </c>
      <c r="D8" s="69" t="s">
        <v>23</v>
      </c>
      <c r="E8" s="290" t="s">
        <v>82</v>
      </c>
      <c r="F8" s="292"/>
      <c r="G8" s="70" t="s">
        <v>23</v>
      </c>
      <c r="H8" s="290" t="s">
        <v>82</v>
      </c>
      <c r="I8" s="292"/>
      <c r="J8" s="49"/>
      <c r="K8" s="42"/>
      <c r="L8" s="59">
        <v>17</v>
      </c>
      <c r="M8" s="60">
        <v>1.0023</v>
      </c>
      <c r="O8" s="9" t="s">
        <v>52</v>
      </c>
      <c r="P8" s="288" t="s">
        <v>53</v>
      </c>
      <c r="Q8" s="288"/>
      <c r="R8" s="288"/>
    </row>
    <row r="9" spans="1:18" ht="13.5" customHeight="1" thickBot="1" x14ac:dyDescent="0.2">
      <c r="A9" s="36"/>
      <c r="B9" s="50"/>
      <c r="C9" s="71">
        <v>1</v>
      </c>
      <c r="D9" s="72"/>
      <c r="E9" s="73" t="e">
        <f>D9*$H$6</f>
        <v>#N/A</v>
      </c>
      <c r="F9" s="74" t="s">
        <v>21</v>
      </c>
      <c r="G9" s="75"/>
      <c r="H9" s="73" t="e">
        <f>G9*$H$6</f>
        <v>#N/A</v>
      </c>
      <c r="I9" s="74" t="s">
        <v>21</v>
      </c>
      <c r="J9" s="49"/>
      <c r="K9" s="42"/>
      <c r="L9" s="59">
        <v>17.5</v>
      </c>
      <c r="M9" s="60">
        <v>1.0024</v>
      </c>
      <c r="N9" s="9" t="str">
        <f>G7</f>
        <v>検定最小容量</v>
      </c>
    </row>
    <row r="10" spans="1:18" ht="13.5" customHeight="1" x14ac:dyDescent="0.15">
      <c r="A10" s="36"/>
      <c r="B10" s="50"/>
      <c r="C10" s="71">
        <v>2</v>
      </c>
      <c r="D10" s="72"/>
      <c r="E10" s="73" t="e">
        <f>D10*$H$6</f>
        <v>#N/A</v>
      </c>
      <c r="F10" s="74" t="s">
        <v>21</v>
      </c>
      <c r="G10" s="75"/>
      <c r="H10" s="73" t="e">
        <f>G10*$H$6</f>
        <v>#N/A</v>
      </c>
      <c r="I10" s="74" t="s">
        <v>21</v>
      </c>
      <c r="J10" s="49"/>
      <c r="K10" s="42"/>
      <c r="L10" s="59">
        <v>18</v>
      </c>
      <c r="M10" s="60">
        <v>1.0024999999999999</v>
      </c>
      <c r="N10" s="9" t="s">
        <v>12</v>
      </c>
      <c r="O10" s="76" t="e">
        <f>IF(ABS(H15)&lt;=C19,"適","不適")</f>
        <v>#N/A</v>
      </c>
      <c r="P10" s="77" t="e">
        <f>IF(O10=N10,1,0)</f>
        <v>#N/A</v>
      </c>
      <c r="Q10" s="78">
        <v>2</v>
      </c>
      <c r="R10" s="79" t="s">
        <v>11</v>
      </c>
    </row>
    <row r="11" spans="1:18" ht="13.5" customHeight="1" x14ac:dyDescent="0.15">
      <c r="A11" s="36"/>
      <c r="B11" s="50"/>
      <c r="C11" s="71">
        <v>3</v>
      </c>
      <c r="D11" s="72"/>
      <c r="E11" s="73" t="e">
        <f>D11*$H$6</f>
        <v>#N/A</v>
      </c>
      <c r="F11" s="74" t="s">
        <v>21</v>
      </c>
      <c r="G11" s="75"/>
      <c r="H11" s="73" t="e">
        <f>G11*$H$6</f>
        <v>#N/A</v>
      </c>
      <c r="I11" s="74" t="s">
        <v>21</v>
      </c>
      <c r="J11" s="49"/>
      <c r="K11" s="42"/>
      <c r="L11" s="59">
        <v>18.5</v>
      </c>
      <c r="M11" s="60">
        <v>1.0025999999999999</v>
      </c>
      <c r="N11" s="9" t="s">
        <v>11</v>
      </c>
      <c r="O11" s="76" t="e">
        <f>IF(ABS(H15)&lt;=C19,"適","不適")</f>
        <v>#N/A</v>
      </c>
      <c r="P11" s="77" t="e">
        <f>IF(O11=N11,2,0)</f>
        <v>#N/A</v>
      </c>
      <c r="Q11" s="80">
        <v>4</v>
      </c>
      <c r="R11" s="81" t="s">
        <v>12</v>
      </c>
    </row>
    <row r="12" spans="1:18" ht="13.5" customHeight="1" thickBot="1" x14ac:dyDescent="0.2">
      <c r="A12" s="36"/>
      <c r="B12" s="50"/>
      <c r="C12" s="71">
        <v>4</v>
      </c>
      <c r="D12" s="72"/>
      <c r="E12" s="73" t="e">
        <f>D12*$H$6</f>
        <v>#N/A</v>
      </c>
      <c r="F12" s="74" t="s">
        <v>21</v>
      </c>
      <c r="G12" s="75"/>
      <c r="H12" s="73" t="e">
        <f>G12*$H$6</f>
        <v>#N/A</v>
      </c>
      <c r="I12" s="74" t="s">
        <v>21</v>
      </c>
      <c r="J12" s="49"/>
      <c r="K12" s="42"/>
      <c r="L12" s="59">
        <v>19</v>
      </c>
      <c r="M12" s="60">
        <v>1.0026999999999999</v>
      </c>
      <c r="N12" s="9" t="s">
        <v>71</v>
      </c>
      <c r="O12" s="76" t="e">
        <f>IF(ABS(H15)&lt;=3.9,"適","適(警戒）")</f>
        <v>#N/A</v>
      </c>
      <c r="P12" s="77" t="e">
        <f>IF(O12=N12,3,0)</f>
        <v>#N/A</v>
      </c>
      <c r="Q12" s="82">
        <v>5</v>
      </c>
      <c r="R12" s="83" t="s">
        <v>71</v>
      </c>
    </row>
    <row r="13" spans="1:18" ht="13.5" customHeight="1" thickBot="1" x14ac:dyDescent="0.2">
      <c r="A13" s="36"/>
      <c r="B13" s="50"/>
      <c r="C13" s="84">
        <v>5</v>
      </c>
      <c r="D13" s="85"/>
      <c r="E13" s="73" t="e">
        <f>D13*$H$6</f>
        <v>#N/A</v>
      </c>
      <c r="F13" s="74" t="s">
        <v>21</v>
      </c>
      <c r="G13" s="86"/>
      <c r="H13" s="73" t="e">
        <f>G13*$H$6</f>
        <v>#N/A</v>
      </c>
      <c r="I13" s="74" t="s">
        <v>21</v>
      </c>
      <c r="J13" s="49"/>
      <c r="K13" s="42"/>
      <c r="L13" s="59">
        <v>19.5</v>
      </c>
      <c r="M13" s="60">
        <v>1.0027999999999999</v>
      </c>
      <c r="N13" s="9" t="str">
        <f>D7</f>
        <v>検定最大容量</v>
      </c>
      <c r="P13" s="87" t="e">
        <f>SUM(P10:P12)</f>
        <v>#N/A</v>
      </c>
    </row>
    <row r="14" spans="1:18" ht="13.5" customHeight="1" x14ac:dyDescent="0.15">
      <c r="A14" s="36"/>
      <c r="B14" s="50"/>
      <c r="C14" s="88" t="s">
        <v>24</v>
      </c>
      <c r="D14" s="88" t="s">
        <v>25</v>
      </c>
      <c r="E14" s="89" t="e">
        <f>AVERAGE(E9:E13)</f>
        <v>#N/A</v>
      </c>
      <c r="F14" s="90" t="s">
        <v>26</v>
      </c>
      <c r="G14" s="91" t="s">
        <v>25</v>
      </c>
      <c r="H14" s="89" t="e">
        <f>AVERAGE(H9:H13)</f>
        <v>#N/A</v>
      </c>
      <c r="I14" s="90" t="s">
        <v>26</v>
      </c>
      <c r="J14" s="49"/>
      <c r="K14" s="42"/>
      <c r="L14" s="59">
        <v>20</v>
      </c>
      <c r="M14" s="60">
        <v>1.0028999999999999</v>
      </c>
      <c r="N14" s="9" t="s">
        <v>12</v>
      </c>
      <c r="O14" s="92" t="e">
        <f>IF(ABS(E15)&lt;=C19,"適","不適")</f>
        <v>#N/A</v>
      </c>
      <c r="P14" s="77" t="e">
        <f>IF(O14=N14,1,0)</f>
        <v>#N/A</v>
      </c>
      <c r="Q14" s="78">
        <v>2</v>
      </c>
      <c r="R14" s="79" t="s">
        <v>11</v>
      </c>
    </row>
    <row r="15" spans="1:18" ht="13.5" customHeight="1" x14ac:dyDescent="0.15">
      <c r="A15" s="36"/>
      <c r="B15" s="50"/>
      <c r="C15" s="93" t="s">
        <v>27</v>
      </c>
      <c r="D15" s="93" t="s">
        <v>25</v>
      </c>
      <c r="E15" s="94" t="e">
        <f>ROUND((E14-E7)/E7*100,1)</f>
        <v>#N/A</v>
      </c>
      <c r="F15" s="95" t="e">
        <f>VLOOKUP(P17,Q14:R16,2)</f>
        <v>#N/A</v>
      </c>
      <c r="G15" s="174" t="s">
        <v>25</v>
      </c>
      <c r="H15" s="96" t="e">
        <f>ROUND((H14-H7)/H7*100,1)</f>
        <v>#N/A</v>
      </c>
      <c r="I15" s="97" t="e">
        <f>VLOOKUP(P13,Q10:R12,2)</f>
        <v>#N/A</v>
      </c>
      <c r="J15" s="49"/>
      <c r="K15" s="42"/>
      <c r="L15" s="59">
        <v>20.5</v>
      </c>
      <c r="M15" s="60">
        <v>1.0029999999999999</v>
      </c>
      <c r="N15" s="9" t="s">
        <v>11</v>
      </c>
      <c r="O15" s="92" t="e">
        <f>IF(ABS(E15)&lt;=C19,"適","不適")</f>
        <v>#N/A</v>
      </c>
      <c r="P15" s="77" t="e">
        <f>IF(O15=N15,2,0)</f>
        <v>#N/A</v>
      </c>
      <c r="Q15" s="80">
        <v>4</v>
      </c>
      <c r="R15" s="81" t="s">
        <v>12</v>
      </c>
    </row>
    <row r="16" spans="1:18" ht="13.5" customHeight="1" thickBot="1" x14ac:dyDescent="0.2">
      <c r="A16" s="36"/>
      <c r="B16" s="50"/>
      <c r="C16" s="98" t="s">
        <v>28</v>
      </c>
      <c r="D16" s="98" t="s">
        <v>25</v>
      </c>
      <c r="E16" s="99" t="e">
        <f>ROUND(STDEV(E9:E13)/E14*100,1)</f>
        <v>#N/A</v>
      </c>
      <c r="F16" s="100" t="e">
        <f>IF(ABS(E16)&lt;=C20,"適","不適")</f>
        <v>#N/A</v>
      </c>
      <c r="G16" s="101" t="s">
        <v>25</v>
      </c>
      <c r="H16" s="99" t="e">
        <f>ROUND(STDEV(H9:H13)/H14*100,1)</f>
        <v>#N/A</v>
      </c>
      <c r="I16" s="102" t="e">
        <f>IF(ABS(H16)&lt;=G20,"適","不適")</f>
        <v>#N/A</v>
      </c>
      <c r="J16" s="49"/>
      <c r="K16" s="42"/>
      <c r="L16" s="59">
        <v>21</v>
      </c>
      <c r="M16" s="60">
        <v>1.0031000000000001</v>
      </c>
      <c r="N16" s="9" t="s">
        <v>83</v>
      </c>
      <c r="O16" s="92" t="e">
        <f>IF(ABS(E15)&lt;=3.9,"適","適(警戒）")</f>
        <v>#N/A</v>
      </c>
      <c r="P16" s="77" t="e">
        <f>IF(O16=N16,3,0)</f>
        <v>#N/A</v>
      </c>
      <c r="Q16" s="82">
        <v>5</v>
      </c>
      <c r="R16" s="83" t="s">
        <v>83</v>
      </c>
    </row>
    <row r="17" spans="1:18" ht="13.5" customHeight="1" x14ac:dyDescent="0.15">
      <c r="A17" s="36"/>
      <c r="B17" s="50"/>
      <c r="C17" s="103"/>
      <c r="D17" s="104" t="s">
        <v>29</v>
      </c>
      <c r="E17" s="45"/>
      <c r="F17" s="45"/>
      <c r="G17" s="45"/>
      <c r="H17" s="289"/>
      <c r="I17" s="289"/>
      <c r="J17" s="49"/>
      <c r="K17" s="42"/>
      <c r="L17" s="59">
        <v>21.5</v>
      </c>
      <c r="M17" s="60">
        <v>1.0032000000000001</v>
      </c>
      <c r="P17" s="105" t="e">
        <f>SUM(P14:P16)</f>
        <v>#N/A</v>
      </c>
    </row>
    <row r="18" spans="1:18" ht="0.75" customHeight="1" x14ac:dyDescent="0.15">
      <c r="A18" s="36"/>
      <c r="B18" s="106"/>
      <c r="C18" s="107"/>
      <c r="D18" s="107"/>
      <c r="E18" s="107"/>
      <c r="F18" s="107"/>
      <c r="G18" s="107"/>
      <c r="H18" s="107"/>
      <c r="I18" s="108"/>
      <c r="J18" s="109"/>
      <c r="K18" s="42"/>
      <c r="L18" s="59">
        <v>22</v>
      </c>
      <c r="M18" s="60"/>
      <c r="P18" s="105" t="e">
        <f>SUM(P15:P17)</f>
        <v>#N/A</v>
      </c>
    </row>
    <row r="19" spans="1:18" ht="12" customHeight="1" x14ac:dyDescent="0.15">
      <c r="A19" s="36"/>
      <c r="B19" s="36"/>
      <c r="C19" s="110">
        <v>5</v>
      </c>
      <c r="D19" s="110"/>
      <c r="E19" s="111"/>
      <c r="F19" s="111"/>
      <c r="G19" s="110">
        <v>5</v>
      </c>
      <c r="H19" s="53"/>
      <c r="I19" s="53"/>
      <c r="J19" s="53"/>
      <c r="K19" s="53"/>
      <c r="L19" s="59">
        <v>22</v>
      </c>
      <c r="M19" s="60">
        <v>1.0033000000000001</v>
      </c>
      <c r="N19" s="36"/>
      <c r="O19" s="61"/>
      <c r="P19" s="61"/>
    </row>
    <row r="20" spans="1:18" ht="12" customHeight="1" x14ac:dyDescent="0.15">
      <c r="A20" s="36"/>
      <c r="B20" s="36"/>
      <c r="C20" s="110">
        <v>2</v>
      </c>
      <c r="D20" s="53"/>
      <c r="E20" s="36"/>
      <c r="F20" s="36"/>
      <c r="G20" s="110">
        <v>2</v>
      </c>
      <c r="H20" s="53"/>
      <c r="I20" s="53"/>
      <c r="J20" s="53"/>
      <c r="K20" s="53"/>
      <c r="L20" s="59">
        <v>22.5</v>
      </c>
      <c r="M20" s="112">
        <v>1.0034000000000001</v>
      </c>
      <c r="N20" s="36"/>
      <c r="O20" s="61"/>
      <c r="P20" s="61"/>
    </row>
    <row r="21" spans="1:18" ht="12" customHeight="1" x14ac:dyDescent="0.15">
      <c r="A21" s="36"/>
      <c r="B21" s="36"/>
      <c r="C21" s="36"/>
      <c r="D21" s="53"/>
      <c r="E21" s="36"/>
      <c r="F21" s="36"/>
      <c r="G21" s="53"/>
      <c r="H21" s="53"/>
      <c r="I21" s="53"/>
      <c r="J21" s="53"/>
      <c r="K21" s="53"/>
      <c r="L21" s="59">
        <v>23</v>
      </c>
      <c r="M21" s="112">
        <v>1.0035000000000001</v>
      </c>
      <c r="N21" s="36"/>
      <c r="O21" s="61"/>
      <c r="P21" s="61"/>
    </row>
    <row r="22" spans="1:18" ht="0.75" customHeight="1" x14ac:dyDescent="0.15">
      <c r="A22" s="36"/>
      <c r="B22" s="38"/>
      <c r="C22" s="40"/>
      <c r="D22" s="113"/>
      <c r="E22" s="40"/>
      <c r="F22" s="40"/>
      <c r="G22" s="113"/>
      <c r="H22" s="113"/>
      <c r="I22" s="113"/>
      <c r="J22" s="114"/>
      <c r="K22" s="53"/>
      <c r="L22" s="59"/>
      <c r="M22" s="112"/>
      <c r="N22" s="36"/>
      <c r="O22" s="61"/>
      <c r="P22" s="61"/>
    </row>
    <row r="23" spans="1:18" ht="15" customHeight="1" thickBot="1" x14ac:dyDescent="0.2">
      <c r="A23" s="36"/>
      <c r="B23" s="43"/>
      <c r="C23" s="44" t="s">
        <v>30</v>
      </c>
      <c r="D23" s="45"/>
      <c r="E23" s="46"/>
      <c r="F23" s="46"/>
      <c r="G23" s="45"/>
      <c r="H23" s="47" t="s">
        <v>73</v>
      </c>
      <c r="I23" s="48">
        <f ca="1">TODAY()</f>
        <v>42710</v>
      </c>
      <c r="J23" s="49"/>
      <c r="K23" s="42"/>
      <c r="L23" s="59">
        <v>23.5</v>
      </c>
      <c r="M23" s="112">
        <v>1.0036</v>
      </c>
      <c r="N23" s="36"/>
      <c r="O23" s="61"/>
      <c r="P23" s="61"/>
    </row>
    <row r="24" spans="1:18" ht="13.5" customHeight="1" thickBot="1" x14ac:dyDescent="0.2">
      <c r="A24" s="36"/>
      <c r="B24" s="50"/>
      <c r="C24" s="51" t="s">
        <v>17</v>
      </c>
      <c r="D24" s="303"/>
      <c r="E24" s="304"/>
      <c r="F24" s="305"/>
      <c r="G24" s="52" t="s">
        <v>18</v>
      </c>
      <c r="H24" s="306"/>
      <c r="I24" s="305"/>
      <c r="J24" s="49"/>
      <c r="K24" s="42"/>
      <c r="L24" s="59">
        <v>24</v>
      </c>
      <c r="M24" s="112">
        <v>1.0038</v>
      </c>
      <c r="N24" s="36"/>
      <c r="O24" s="61"/>
      <c r="P24" s="61"/>
    </row>
    <row r="25" spans="1:18" ht="13.5" customHeight="1" thickBot="1" x14ac:dyDescent="0.2">
      <c r="A25" s="36"/>
      <c r="B25" s="50"/>
      <c r="C25" s="52" t="s">
        <v>67</v>
      </c>
      <c r="D25" s="55"/>
      <c r="E25" s="56" t="s">
        <v>16</v>
      </c>
      <c r="F25" s="307" t="s">
        <v>68</v>
      </c>
      <c r="G25" s="308"/>
      <c r="H25" s="57" t="e">
        <f>VLOOKUP(MROUND(D25,0.5),L6:M36,2)</f>
        <v>#N/A</v>
      </c>
      <c r="I25" s="58" t="s">
        <v>66</v>
      </c>
      <c r="J25" s="49"/>
      <c r="K25" s="42"/>
      <c r="L25" s="59">
        <v>24.5</v>
      </c>
      <c r="M25" s="112">
        <v>1.0039</v>
      </c>
      <c r="N25" s="36"/>
      <c r="O25" s="61"/>
      <c r="P25" s="61"/>
    </row>
    <row r="26" spans="1:18" ht="13.5" customHeight="1" x14ac:dyDescent="0.15">
      <c r="A26" s="36"/>
      <c r="B26" s="50"/>
      <c r="C26" s="62" t="s">
        <v>19</v>
      </c>
      <c r="D26" s="63" t="s">
        <v>69</v>
      </c>
      <c r="E26" s="115"/>
      <c r="F26" s="65" t="s">
        <v>21</v>
      </c>
      <c r="G26" s="314"/>
      <c r="H26" s="294"/>
      <c r="I26" s="295"/>
      <c r="J26" s="49"/>
      <c r="K26" s="42"/>
      <c r="L26" s="59">
        <v>25</v>
      </c>
      <c r="M26" s="112">
        <v>1.004</v>
      </c>
      <c r="N26" s="36"/>
      <c r="O26" s="61"/>
      <c r="P26" s="61"/>
    </row>
    <row r="27" spans="1:18" ht="13.5" customHeight="1" x14ac:dyDescent="0.15">
      <c r="A27" s="36"/>
      <c r="B27" s="50"/>
      <c r="C27" s="62" t="s">
        <v>22</v>
      </c>
      <c r="D27" s="69" t="s">
        <v>23</v>
      </c>
      <c r="E27" s="290" t="s">
        <v>82</v>
      </c>
      <c r="F27" s="292"/>
      <c r="G27" s="296"/>
      <c r="H27" s="297"/>
      <c r="I27" s="298"/>
      <c r="J27" s="49"/>
      <c r="K27" s="42"/>
      <c r="L27" s="59">
        <v>25.5</v>
      </c>
      <c r="M27" s="112">
        <v>1.0041</v>
      </c>
      <c r="O27" s="9" t="s">
        <v>80</v>
      </c>
      <c r="P27" s="311" t="s">
        <v>84</v>
      </c>
      <c r="Q27" s="312"/>
      <c r="R27" s="312"/>
    </row>
    <row r="28" spans="1:18" ht="13.5" customHeight="1" thickBot="1" x14ac:dyDescent="0.2">
      <c r="A28" s="36"/>
      <c r="B28" s="50"/>
      <c r="C28" s="71">
        <v>1</v>
      </c>
      <c r="D28" s="72"/>
      <c r="E28" s="116" t="e">
        <f>D28*$H$25</f>
        <v>#N/A</v>
      </c>
      <c r="F28" s="74" t="s">
        <v>21</v>
      </c>
      <c r="G28" s="296"/>
      <c r="H28" s="297"/>
      <c r="I28" s="298"/>
      <c r="J28" s="49"/>
      <c r="K28" s="42"/>
      <c r="L28" s="59">
        <v>26</v>
      </c>
      <c r="M28" s="112">
        <v>1.0043</v>
      </c>
      <c r="N28" s="9">
        <f>G26</f>
        <v>0</v>
      </c>
    </row>
    <row r="29" spans="1:18" ht="13.5" customHeight="1" x14ac:dyDescent="0.15">
      <c r="A29" s="36"/>
      <c r="B29" s="50"/>
      <c r="C29" s="71">
        <v>2</v>
      </c>
      <c r="D29" s="72"/>
      <c r="E29" s="116" t="e">
        <f>D29*$H$25</f>
        <v>#N/A</v>
      </c>
      <c r="F29" s="74" t="s">
        <v>21</v>
      </c>
      <c r="G29" s="296"/>
      <c r="H29" s="297"/>
      <c r="I29" s="298"/>
      <c r="J29" s="49"/>
      <c r="K29" s="42"/>
      <c r="L29" s="59">
        <v>26.5</v>
      </c>
      <c r="M29" s="112">
        <v>1.0044</v>
      </c>
      <c r="N29" s="9" t="s">
        <v>12</v>
      </c>
      <c r="O29" s="76" t="str">
        <f>IF(ABS(H34)&lt;=C38,"適","不適")</f>
        <v>適</v>
      </c>
      <c r="P29" s="77">
        <f>IF(O29=N29,1,0)</f>
        <v>0</v>
      </c>
      <c r="Q29" s="78">
        <v>2</v>
      </c>
      <c r="R29" s="79" t="s">
        <v>11</v>
      </c>
    </row>
    <row r="30" spans="1:18" ht="13.5" customHeight="1" x14ac:dyDescent="0.15">
      <c r="A30" s="36"/>
      <c r="B30" s="50"/>
      <c r="C30" s="71">
        <v>3</v>
      </c>
      <c r="D30" s="72"/>
      <c r="E30" s="116" t="e">
        <f>D30*$H$25</f>
        <v>#N/A</v>
      </c>
      <c r="F30" s="74" t="s">
        <v>21</v>
      </c>
      <c r="G30" s="296"/>
      <c r="H30" s="297"/>
      <c r="I30" s="298"/>
      <c r="J30" s="49"/>
      <c r="K30" s="42"/>
      <c r="L30" s="59">
        <v>27</v>
      </c>
      <c r="M30" s="112">
        <v>1.0044999999999999</v>
      </c>
      <c r="N30" s="9" t="s">
        <v>11</v>
      </c>
      <c r="O30" s="76" t="str">
        <f>IF(ABS(H34)&lt;=C38,"適","不適")</f>
        <v>適</v>
      </c>
      <c r="P30" s="77">
        <f>IF(O30=N30,2,0)</f>
        <v>2</v>
      </c>
      <c r="Q30" s="80">
        <v>4</v>
      </c>
      <c r="R30" s="81" t="s">
        <v>12</v>
      </c>
    </row>
    <row r="31" spans="1:18" ht="13.5" customHeight="1" thickBot="1" x14ac:dyDescent="0.2">
      <c r="A31" s="36"/>
      <c r="B31" s="50"/>
      <c r="C31" s="71">
        <v>4</v>
      </c>
      <c r="D31" s="72"/>
      <c r="E31" s="116" t="e">
        <f>D31*$H$25</f>
        <v>#N/A</v>
      </c>
      <c r="F31" s="74" t="s">
        <v>21</v>
      </c>
      <c r="G31" s="296"/>
      <c r="H31" s="297"/>
      <c r="I31" s="298"/>
      <c r="J31" s="49"/>
      <c r="K31" s="42"/>
      <c r="L31" s="59">
        <v>27.5</v>
      </c>
      <c r="M31" s="112">
        <v>1.0046999999999999</v>
      </c>
      <c r="N31" s="9" t="s">
        <v>71</v>
      </c>
      <c r="O31" s="76" t="str">
        <f>IF(ABS(H34)&lt;=1.5,"適","適(警戒）")</f>
        <v>適</v>
      </c>
      <c r="P31" s="77">
        <f>IF(O31=N31,3,0)</f>
        <v>0</v>
      </c>
      <c r="Q31" s="82">
        <v>5</v>
      </c>
      <c r="R31" s="83" t="s">
        <v>71</v>
      </c>
    </row>
    <row r="32" spans="1:18" ht="13.5" customHeight="1" thickBot="1" x14ac:dyDescent="0.2">
      <c r="A32" s="36"/>
      <c r="B32" s="50"/>
      <c r="C32" s="84">
        <v>5</v>
      </c>
      <c r="D32" s="85"/>
      <c r="E32" s="116" t="e">
        <f>D32*$H$25</f>
        <v>#N/A</v>
      </c>
      <c r="F32" s="74" t="s">
        <v>21</v>
      </c>
      <c r="G32" s="296"/>
      <c r="H32" s="297"/>
      <c r="I32" s="298"/>
      <c r="J32" s="49"/>
      <c r="K32" s="42"/>
      <c r="L32" s="59">
        <v>28</v>
      </c>
      <c r="M32" s="112">
        <v>1.0047999999999999</v>
      </c>
      <c r="N32" s="9" t="str">
        <f>D26</f>
        <v>検定最大容量</v>
      </c>
      <c r="P32" s="87">
        <f>SUM(P29:P31)</f>
        <v>2</v>
      </c>
    </row>
    <row r="33" spans="1:18" ht="13.5" customHeight="1" x14ac:dyDescent="0.15">
      <c r="A33" s="36"/>
      <c r="B33" s="50"/>
      <c r="C33" s="88" t="s">
        <v>24</v>
      </c>
      <c r="D33" s="88" t="s">
        <v>25</v>
      </c>
      <c r="E33" s="117" t="e">
        <f>AVERAGE(E28:E32)</f>
        <v>#N/A</v>
      </c>
      <c r="F33" s="90" t="s">
        <v>26</v>
      </c>
      <c r="G33" s="296"/>
      <c r="H33" s="297"/>
      <c r="I33" s="298"/>
      <c r="J33" s="49"/>
      <c r="K33" s="42"/>
      <c r="L33" s="59">
        <v>28.5</v>
      </c>
      <c r="M33" s="112">
        <v>1.0049999999999999</v>
      </c>
      <c r="N33" s="9" t="s">
        <v>12</v>
      </c>
      <c r="O33" s="92" t="e">
        <f>IF(ABS(E34)&lt;=C38,"適","不適")</f>
        <v>#N/A</v>
      </c>
      <c r="P33" s="77" t="e">
        <f>IF(O33=N33,1,0)</f>
        <v>#N/A</v>
      </c>
      <c r="Q33" s="78">
        <v>2</v>
      </c>
      <c r="R33" s="79" t="s">
        <v>11</v>
      </c>
    </row>
    <row r="34" spans="1:18" ht="13.5" customHeight="1" x14ac:dyDescent="0.15">
      <c r="A34" s="36"/>
      <c r="B34" s="50"/>
      <c r="C34" s="93" t="s">
        <v>27</v>
      </c>
      <c r="D34" s="93" t="s">
        <v>25</v>
      </c>
      <c r="E34" s="96" t="e">
        <f>ROUND((E33-E26)/E26*100,1)</f>
        <v>#N/A</v>
      </c>
      <c r="F34" s="95" t="e">
        <f>VLOOKUP(P36,Q33:R35,2)</f>
        <v>#N/A</v>
      </c>
      <c r="G34" s="296"/>
      <c r="H34" s="297"/>
      <c r="I34" s="298"/>
      <c r="J34" s="49"/>
      <c r="K34" s="42"/>
      <c r="L34" s="59">
        <v>29</v>
      </c>
      <c r="M34" s="112">
        <v>1.0051000000000001</v>
      </c>
      <c r="N34" s="9" t="s">
        <v>11</v>
      </c>
      <c r="O34" s="92" t="e">
        <f>IF(ABS(E34)&lt;=C38,"適","不適")</f>
        <v>#N/A</v>
      </c>
      <c r="P34" s="77" t="e">
        <f>IF(O34=N34,2,0)</f>
        <v>#N/A</v>
      </c>
      <c r="Q34" s="80">
        <v>4</v>
      </c>
      <c r="R34" s="81" t="s">
        <v>12</v>
      </c>
    </row>
    <row r="35" spans="1:18" ht="13.5" customHeight="1" thickBot="1" x14ac:dyDescent="0.2">
      <c r="A35" s="36"/>
      <c r="B35" s="50"/>
      <c r="C35" s="98" t="s">
        <v>28</v>
      </c>
      <c r="D35" s="98" t="s">
        <v>25</v>
      </c>
      <c r="E35" s="99" t="e">
        <f>ROUND(STDEV(E28:E32)/E33*100,1)</f>
        <v>#N/A</v>
      </c>
      <c r="F35" s="100" t="e">
        <f>IF(ABS(E35)&lt;=C39,"適","不適")</f>
        <v>#N/A</v>
      </c>
      <c r="G35" s="299"/>
      <c r="H35" s="300"/>
      <c r="I35" s="301"/>
      <c r="J35" s="49"/>
      <c r="K35" s="42"/>
      <c r="L35" s="59">
        <v>29.5</v>
      </c>
      <c r="M35" s="112">
        <v>1.0052000000000001</v>
      </c>
      <c r="N35" s="9" t="s">
        <v>83</v>
      </c>
      <c r="O35" s="92" t="e">
        <f>IF(ABS(E34)&lt;=1.5,"適","適(警戒）")</f>
        <v>#N/A</v>
      </c>
      <c r="P35" s="77" t="e">
        <f>IF(O35=N35,3,0)</f>
        <v>#N/A</v>
      </c>
      <c r="Q35" s="82">
        <v>5</v>
      </c>
      <c r="R35" s="83" t="s">
        <v>83</v>
      </c>
    </row>
    <row r="36" spans="1:18" ht="13.5" customHeight="1" x14ac:dyDescent="0.15">
      <c r="A36" s="36"/>
      <c r="B36" s="50"/>
      <c r="C36" s="103"/>
      <c r="D36" s="104" t="s">
        <v>29</v>
      </c>
      <c r="E36" s="45"/>
      <c r="F36" s="45"/>
      <c r="G36" s="45"/>
      <c r="H36" s="289"/>
      <c r="I36" s="289"/>
      <c r="J36" s="49"/>
      <c r="K36" s="42"/>
      <c r="L36" s="59">
        <v>30</v>
      </c>
      <c r="M36" s="112">
        <v>1.0054000000000001</v>
      </c>
      <c r="P36" s="105" t="e">
        <f>SUM(P33:P35)</f>
        <v>#N/A</v>
      </c>
    </row>
    <row r="37" spans="1:18" ht="0.75" customHeight="1" x14ac:dyDescent="0.15">
      <c r="A37" s="36"/>
      <c r="B37" s="106"/>
      <c r="C37" s="107"/>
      <c r="D37" s="107"/>
      <c r="E37" s="107"/>
      <c r="F37" s="107"/>
      <c r="G37" s="107"/>
      <c r="H37" s="107"/>
      <c r="I37" s="108"/>
      <c r="J37" s="109"/>
      <c r="K37" s="42"/>
      <c r="L37" s="53"/>
      <c r="M37" s="53"/>
      <c r="P37" s="105" t="e">
        <f>SUM(P34:P36)</f>
        <v>#N/A</v>
      </c>
    </row>
    <row r="38" spans="1:18" ht="12" customHeight="1" x14ac:dyDescent="0.15">
      <c r="A38" s="36"/>
      <c r="B38" s="36"/>
      <c r="C38" s="110">
        <f>IF(E26&lt;=20,5,2)</f>
        <v>5</v>
      </c>
      <c r="D38" s="110"/>
      <c r="E38" s="111"/>
      <c r="F38" s="111"/>
      <c r="G38" s="110">
        <f>IF(H26&lt;=20,5,2)</f>
        <v>5</v>
      </c>
      <c r="H38" s="53"/>
      <c r="I38" s="53"/>
      <c r="J38" s="53"/>
      <c r="K38" s="53"/>
      <c r="L38" s="53"/>
      <c r="M38" s="53"/>
      <c r="N38" s="36"/>
    </row>
    <row r="39" spans="1:18" ht="12" customHeight="1" x14ac:dyDescent="0.15">
      <c r="A39" s="36"/>
      <c r="B39" s="36"/>
      <c r="C39" s="110">
        <f>IF(E26&lt;=20,2,1)</f>
        <v>2</v>
      </c>
      <c r="D39" s="36"/>
      <c r="E39" s="53"/>
      <c r="F39" s="53"/>
      <c r="G39" s="110">
        <f>IF(H26&lt;=20,2,1)</f>
        <v>2</v>
      </c>
      <c r="H39" s="53"/>
      <c r="I39" s="53"/>
      <c r="J39" s="53"/>
      <c r="K39" s="53"/>
      <c r="L39" s="36"/>
      <c r="M39" s="36"/>
      <c r="N39" s="36"/>
    </row>
    <row r="40" spans="1:18" ht="12" customHeight="1" x14ac:dyDescent="0.15">
      <c r="A40" s="36"/>
      <c r="B40" s="36"/>
      <c r="C40" s="53"/>
      <c r="D40" s="53"/>
      <c r="E40" s="53"/>
      <c r="F40" s="53"/>
      <c r="G40" s="53"/>
      <c r="H40" s="53"/>
      <c r="I40" s="53"/>
      <c r="J40" s="53"/>
      <c r="K40" s="53"/>
      <c r="L40" s="36"/>
      <c r="M40" s="36"/>
      <c r="N40" s="36"/>
    </row>
    <row r="41" spans="1:18" ht="12" customHeight="1" x14ac:dyDescent="0.15">
      <c r="A41" s="36"/>
      <c r="B41" s="36"/>
      <c r="C41" s="53"/>
      <c r="D41" s="53"/>
      <c r="E41" s="53"/>
      <c r="F41" s="53"/>
      <c r="G41" s="53"/>
      <c r="H41" s="53"/>
      <c r="I41" s="53"/>
      <c r="J41" s="53"/>
      <c r="K41" s="53"/>
      <c r="L41" s="36"/>
      <c r="M41" s="36"/>
      <c r="N41" s="36"/>
    </row>
    <row r="42" spans="1:18" ht="12" customHeight="1" x14ac:dyDescent="0.15">
      <c r="A42" s="36"/>
      <c r="B42" s="36"/>
      <c r="C42" s="53"/>
      <c r="D42" s="53"/>
      <c r="E42" s="53"/>
      <c r="F42" s="53"/>
      <c r="G42" s="53"/>
      <c r="H42" s="53"/>
      <c r="I42" s="53"/>
      <c r="J42" s="53"/>
      <c r="K42" s="53"/>
      <c r="L42" s="36"/>
      <c r="M42" s="36"/>
      <c r="N42" s="36"/>
    </row>
    <row r="43" spans="1:18" x14ac:dyDescent="0.15">
      <c r="A43" s="36"/>
      <c r="B43" s="36"/>
      <c r="C43" s="36"/>
      <c r="D43" s="36"/>
      <c r="E43" s="36"/>
      <c r="F43" s="36"/>
      <c r="G43" s="36"/>
      <c r="H43" s="36"/>
      <c r="I43" s="36"/>
      <c r="J43" s="36"/>
      <c r="K43" s="36"/>
      <c r="L43" s="36"/>
      <c r="M43" s="36"/>
      <c r="N43" s="36"/>
    </row>
  </sheetData>
  <dataConsolidate/>
  <mergeCells count="17">
    <mergeCell ref="H36:I36"/>
    <mergeCell ref="H5:I5"/>
    <mergeCell ref="E27:F27"/>
    <mergeCell ref="F6:G6"/>
    <mergeCell ref="E8:F8"/>
    <mergeCell ref="H17:I17"/>
    <mergeCell ref="G26:I35"/>
    <mergeCell ref="P8:R8"/>
    <mergeCell ref="P27:R27"/>
    <mergeCell ref="C1:D1"/>
    <mergeCell ref="H8:I8"/>
    <mergeCell ref="D5:F5"/>
    <mergeCell ref="D24:F24"/>
    <mergeCell ref="H24:I24"/>
    <mergeCell ref="F25:G25"/>
    <mergeCell ref="L2:M2"/>
    <mergeCell ref="L4:M4"/>
  </mergeCells>
  <phoneticPr fontId="1"/>
  <printOptions horizontalCentered="1"/>
  <pageMargins left="0.43307086614173229" right="0.15748031496062992" top="0.6692913385826772" bottom="0.78740157480314965" header="0.51181102362204722" footer="0.51181102362204722"/>
  <pageSetup paperSize="9" scale="72" orientation="landscape" r:id="rId1"/>
  <headerFooter alignWithMargins="0">
    <oddFooter>&amp;C&amp;P / &amp;N ページ&amp;RRev.4.0-A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検定記録書</vt:lpstr>
      <vt:lpstr>様式-2 結果解析シート１</vt:lpstr>
      <vt:lpstr>参考 結果解析シート計算式表示例</vt:lpstr>
      <vt:lpstr>検定記録書!Print_Area</vt:lpstr>
      <vt:lpstr>'参考 結果解析シート計算式表示例'!Print_Area</vt:lpstr>
      <vt:lpstr>'様式-2 結果解析シート１'!Print_Area</vt:lpstr>
    </vt:vector>
  </TitlesOfParts>
  <Company>Phramacia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ＩＳ</dc:creator>
  <cp:lastModifiedBy>Hashimoto, Chiyoko</cp:lastModifiedBy>
  <cp:lastPrinted>2016-12-03T21:48:48Z</cp:lastPrinted>
  <dcterms:created xsi:type="dcterms:W3CDTF">1997-06-19T07:40:59Z</dcterms:created>
  <dcterms:modified xsi:type="dcterms:W3CDTF">2016-12-06T06:05:18Z</dcterms:modified>
</cp:coreProperties>
</file>