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555" yWindow="75" windowWidth="2385" windowHeight="5940" tabRatio="902"/>
  </bookViews>
  <sheets>
    <sheet name="様式-2 結果解析シート10μL未満" sheetId="29" r:id="rId1"/>
    <sheet name="様式-3 結果解析シート10μL以上" sheetId="28" r:id="rId2"/>
    <sheet name="参考 結果解析シート計算式表示例" sheetId="25" r:id="rId3"/>
  </sheets>
  <definedNames>
    <definedName name="_xlnm.Print_Area" localSheetId="2">'参考 結果解析シート計算式表示例'!$A$1:$M$41</definedName>
    <definedName name="_xlnm.Print_Area" localSheetId="0">'様式-2 結果解析シート10μL未満'!$B$2:$L$63</definedName>
    <definedName name="_xlnm.Print_Area" localSheetId="1">'様式-3 結果解析シート10μL以上'!$B$2:$L$60</definedName>
  </definedNames>
  <calcPr calcId="145621"/>
</workbook>
</file>

<file path=xl/calcChain.xml><?xml version="1.0" encoding="utf-8"?>
<calcChain xmlns="http://schemas.openxmlformats.org/spreadsheetml/2006/main">
  <c r="I47" i="28" l="1"/>
  <c r="I51" i="28" s="1"/>
  <c r="I50" i="29"/>
  <c r="F56" i="29" s="1"/>
  <c r="I10" i="28"/>
  <c r="I16" i="28" s="1"/>
  <c r="H61" i="28"/>
  <c r="D61" i="28"/>
  <c r="H60" i="28"/>
  <c r="D60" i="28"/>
  <c r="J45" i="28"/>
  <c r="J8" i="28"/>
  <c r="H83" i="29"/>
  <c r="D83" i="29"/>
  <c r="H82" i="29"/>
  <c r="D82" i="29"/>
  <c r="I69" i="29"/>
  <c r="I75" i="29" s="1"/>
  <c r="J67" i="29"/>
  <c r="J48" i="29"/>
  <c r="G39" i="25"/>
  <c r="C39" i="25"/>
  <c r="G38" i="25"/>
  <c r="C38" i="25"/>
  <c r="H25" i="25"/>
  <c r="H28" i="25" s="1"/>
  <c r="H33" i="25" s="1"/>
  <c r="I23" i="25"/>
  <c r="H6" i="25"/>
  <c r="H10" i="25" s="1"/>
  <c r="H9" i="25"/>
  <c r="H14" i="25" s="1"/>
  <c r="I4" i="25"/>
  <c r="F54" i="29"/>
  <c r="I53" i="29"/>
  <c r="I58" i="29" s="1"/>
  <c r="I59" i="29" s="1"/>
  <c r="J59" i="29" s="1"/>
  <c r="I57" i="29"/>
  <c r="F52" i="28"/>
  <c r="H32" i="25"/>
  <c r="H13" i="25"/>
  <c r="H11" i="25"/>
  <c r="H30" i="25"/>
  <c r="I13" i="28"/>
  <c r="E11" i="25"/>
  <c r="H12" i="25"/>
  <c r="E32" i="25" l="1"/>
  <c r="E9" i="25"/>
  <c r="E14" i="25" s="1"/>
  <c r="E10" i="25"/>
  <c r="E13" i="25"/>
  <c r="E12" i="25"/>
  <c r="H29" i="25"/>
  <c r="I17" i="28"/>
  <c r="F51" i="28"/>
  <c r="F15" i="28"/>
  <c r="I55" i="29"/>
  <c r="F53" i="29"/>
  <c r="F58" i="29" s="1"/>
  <c r="F59" i="29" s="1"/>
  <c r="G59" i="29" s="1"/>
  <c r="I54" i="29"/>
  <c r="F55" i="29"/>
  <c r="I56" i="29"/>
  <c r="F57" i="29"/>
  <c r="F60" i="29"/>
  <c r="G60" i="29" s="1"/>
  <c r="I60" i="29"/>
  <c r="J60" i="29" s="1"/>
  <c r="I76" i="29"/>
  <c r="E16" i="25"/>
  <c r="F16" i="25" s="1"/>
  <c r="E15" i="25"/>
  <c r="F15" i="25" s="1"/>
  <c r="H16" i="25"/>
  <c r="I16" i="25" s="1"/>
  <c r="H15" i="25"/>
  <c r="I15" i="25" s="1"/>
  <c r="H35" i="25"/>
  <c r="I35" i="25" s="1"/>
  <c r="H34" i="25"/>
  <c r="I34" i="25" s="1"/>
  <c r="E31" i="25"/>
  <c r="H31" i="25"/>
  <c r="F73" i="29"/>
  <c r="I74" i="29"/>
  <c r="I54" i="28"/>
  <c r="F16" i="28"/>
  <c r="I14" i="28"/>
  <c r="F14" i="28"/>
  <c r="F50" i="28"/>
  <c r="F55" i="28" s="1"/>
  <c r="F76" i="29"/>
  <c r="E29" i="25"/>
  <c r="F17" i="28"/>
  <c r="E30" i="25"/>
  <c r="F72" i="29"/>
  <c r="F74" i="29"/>
  <c r="I15" i="28"/>
  <c r="F53" i="28"/>
  <c r="F54" i="28"/>
  <c r="F75" i="29"/>
  <c r="I73" i="29"/>
  <c r="I72" i="29"/>
  <c r="I50" i="28"/>
  <c r="I55" i="28" s="1"/>
  <c r="F13" i="28"/>
  <c r="I52" i="28"/>
  <c r="I53" i="28"/>
  <c r="E28" i="25"/>
  <c r="E33" i="25" s="1"/>
  <c r="I18" i="28" l="1"/>
  <c r="I19" i="28" s="1"/>
  <c r="J19" i="28" s="1"/>
  <c r="F77" i="29"/>
  <c r="E35" i="25"/>
  <c r="F35" i="25" s="1"/>
  <c r="E34" i="25"/>
  <c r="F34" i="25" s="1"/>
  <c r="F79" i="29"/>
  <c r="G79" i="29" s="1"/>
  <c r="F78" i="29"/>
  <c r="G78" i="29" s="1"/>
  <c r="I77" i="29"/>
  <c r="F56" i="28"/>
  <c r="G56" i="28" s="1"/>
  <c r="F57" i="28"/>
  <c r="G57" i="28" s="1"/>
  <c r="F18" i="28"/>
  <c r="I56" i="28"/>
  <c r="J56" i="28" s="1"/>
  <c r="I57" i="28"/>
  <c r="J57" i="28" s="1"/>
  <c r="I20" i="28" l="1"/>
  <c r="J20" i="28" s="1"/>
  <c r="I79" i="29"/>
  <c r="J79" i="29" s="1"/>
  <c r="I78" i="29"/>
  <c r="J78" i="29" s="1"/>
  <c r="F19" i="28"/>
  <c r="G19" i="28" s="1"/>
  <c r="F20" i="28"/>
  <c r="G20" i="28" s="1"/>
</calcChain>
</file>

<file path=xl/sharedStrings.xml><?xml version="1.0" encoding="utf-8"?>
<sst xmlns="http://schemas.openxmlformats.org/spreadsheetml/2006/main" count="261" uniqueCount="51">
  <si>
    <t>SOPT-C014</t>
    <phoneticPr fontId="1"/>
  </si>
  <si>
    <t>設定値10μL未満</t>
    <rPh sb="0" eb="3">
      <t>セッテイチ</t>
    </rPh>
    <rPh sb="7" eb="9">
      <t>ミマン</t>
    </rPh>
    <phoneticPr fontId="3"/>
  </si>
  <si>
    <t>ﾟC</t>
  </si>
  <si>
    <t>検定実施者</t>
    <rPh sb="0" eb="2">
      <t>ケンテイ</t>
    </rPh>
    <rPh sb="2" eb="4">
      <t>ジッシ</t>
    </rPh>
    <rPh sb="4" eb="5">
      <t>シャ</t>
    </rPh>
    <phoneticPr fontId="3"/>
  </si>
  <si>
    <t>管理 No.</t>
    <rPh sb="0" eb="2">
      <t>カンリ</t>
    </rPh>
    <phoneticPr fontId="3"/>
  </si>
  <si>
    <t>試験回数</t>
  </si>
  <si>
    <t>設定値</t>
    <rPh sb="0" eb="3">
      <t>セッテイチ</t>
    </rPh>
    <phoneticPr fontId="3"/>
  </si>
  <si>
    <t>μL</t>
  </si>
  <si>
    <t>設定値</t>
    <rPh sb="2" eb="3">
      <t>チ</t>
    </rPh>
    <phoneticPr fontId="3"/>
  </si>
  <si>
    <t>n</t>
  </si>
  <si>
    <t>質量(mg)</t>
    <rPh sb="0" eb="1">
      <t>シツ</t>
    </rPh>
    <phoneticPr fontId="3"/>
  </si>
  <si>
    <t>平均値 (μL)</t>
    <rPh sb="0" eb="3">
      <t>ヘイキンチ</t>
    </rPh>
    <phoneticPr fontId="3"/>
  </si>
  <si>
    <t>－－－－</t>
  </si>
  <si>
    <t>－－</t>
  </si>
  <si>
    <t>ｽﾞﾚ (%)</t>
  </si>
  <si>
    <t>変動係数(%)</t>
    <rPh sb="0" eb="2">
      <t>ヘンドウ</t>
    </rPh>
    <rPh sb="2" eb="4">
      <t>ケイスウ</t>
    </rPh>
    <phoneticPr fontId="3"/>
  </si>
  <si>
    <t>入力箇所</t>
    <rPh sb="0" eb="2">
      <t>ニュウリョク</t>
    </rPh>
    <rPh sb="2" eb="4">
      <t>カショ</t>
    </rPh>
    <phoneticPr fontId="3"/>
  </si>
  <si>
    <t>設定値10μL以上</t>
    <rPh sb="0" eb="3">
      <t>セッテイチ</t>
    </rPh>
    <rPh sb="7" eb="9">
      <t>イジョウ</t>
    </rPh>
    <phoneticPr fontId="3"/>
  </si>
  <si>
    <t>オートピペット性能試験報告書</t>
    <phoneticPr fontId="1"/>
  </si>
  <si>
    <t>ISO 8655-6:2002(E)より</t>
    <phoneticPr fontId="3"/>
  </si>
  <si>
    <t>Printed date</t>
    <phoneticPr fontId="3"/>
  </si>
  <si>
    <t>Z factor (1,013 hPa)</t>
    <phoneticPr fontId="3"/>
  </si>
  <si>
    <t xml:space="preserve"> μL/mg</t>
    <phoneticPr fontId="3"/>
  </si>
  <si>
    <t>水温</t>
    <phoneticPr fontId="3"/>
  </si>
  <si>
    <t>Z Factor</t>
    <phoneticPr fontId="3"/>
  </si>
  <si>
    <t>HGQC13(10)R2 改定2010.01</t>
    <rPh sb="13" eb="15">
      <t>カイテイ</t>
    </rPh>
    <phoneticPr fontId="3"/>
  </si>
  <si>
    <t>Printed date</t>
    <phoneticPr fontId="3"/>
  </si>
  <si>
    <t>HGQC13(10)R3 改定2010.01</t>
    <rPh sb="13" eb="15">
      <t>カイテイ</t>
    </rPh>
    <phoneticPr fontId="3"/>
  </si>
  <si>
    <t>容　 量</t>
    <phoneticPr fontId="3"/>
  </si>
  <si>
    <t>μL</t>
    <phoneticPr fontId="3"/>
  </si>
  <si>
    <t>容　 量</t>
    <phoneticPr fontId="3"/>
  </si>
  <si>
    <t>様式-2　結果解析シート10μL未満</t>
    <rPh sb="0" eb="2">
      <t>ヨウシキ</t>
    </rPh>
    <rPh sb="5" eb="7">
      <t>ケッカ</t>
    </rPh>
    <rPh sb="16" eb="18">
      <t>ミマン</t>
    </rPh>
    <phoneticPr fontId="1"/>
  </si>
  <si>
    <t>結果解析シート　計算式表示例</t>
  </si>
  <si>
    <t>検定最大容量</t>
    <rPh sb="0" eb="2">
      <t>ケンテイ</t>
    </rPh>
    <rPh sb="2" eb="4">
      <t>サイダイ</t>
    </rPh>
    <rPh sb="4" eb="6">
      <t>ヨウリョウ</t>
    </rPh>
    <phoneticPr fontId="3"/>
  </si>
  <si>
    <t>様式-3　結果解析シート10μL以上</t>
    <rPh sb="0" eb="2">
      <t>ヨウシキ</t>
    </rPh>
    <rPh sb="5" eb="7">
      <t>ケッカ</t>
    </rPh>
    <rPh sb="16" eb="18">
      <t>イジョウ</t>
    </rPh>
    <phoneticPr fontId="1"/>
  </si>
  <si>
    <t>検定最小容量</t>
  </si>
  <si>
    <t>検定最小容量</t>
    <rPh sb="3" eb="4">
      <t>ショウ</t>
    </rPh>
    <phoneticPr fontId="1"/>
  </si>
  <si>
    <t>Printed date</t>
    <phoneticPr fontId="3"/>
  </si>
  <si>
    <t>水温</t>
    <phoneticPr fontId="3"/>
  </si>
  <si>
    <t>Z Factor</t>
    <phoneticPr fontId="3"/>
  </si>
  <si>
    <t xml:space="preserve"> μL/mg</t>
    <phoneticPr fontId="3"/>
  </si>
  <si>
    <t>μL</t>
    <phoneticPr fontId="3"/>
  </si>
  <si>
    <t>容　 量</t>
    <phoneticPr fontId="3"/>
  </si>
  <si>
    <t>水温</t>
    <phoneticPr fontId="3"/>
  </si>
  <si>
    <t>Z Factor</t>
    <phoneticPr fontId="3"/>
  </si>
  <si>
    <t xml:space="preserve"> μL/mg</t>
    <phoneticPr fontId="3"/>
  </si>
  <si>
    <t>オートピペット性能試験報告書</t>
    <phoneticPr fontId="1"/>
  </si>
  <si>
    <t>SOPT-C014</t>
    <phoneticPr fontId="1"/>
  </si>
  <si>
    <t>ISO 8655-6:2002(E)より</t>
    <phoneticPr fontId="3"/>
  </si>
  <si>
    <t>Z factor (1,013 hPa)</t>
    <phoneticPr fontId="3"/>
  </si>
  <si>
    <t>μL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</si>
</sst>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_ "/>
    <numFmt numFmtId="177" formatCode="0.0_ "/>
    <numFmt numFmtId="178" formatCode="0.00_ "/>
    <numFmt numFmtId="179" formatCode="0.00000_ "/>
    <numFmt numFmtId="180" formatCode="dd\-mmm\-yy"/>
    <numFmt numFmtId="181" formatCode=";;;"/>
    <numFmt numFmtId="182" formatCode="0.0000_ "/>
  </numFmts>
  <fonts count="1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1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  <scheme val="minor"/>
    </font>
    <font>
      <sz val="9"/>
      <color indexed="22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0">
    <xf numFmtId="0" fontId="0" fillId="0" borderId="0" xfId="0"/>
    <xf numFmtId="0" fontId="4" fillId="0" borderId="0" xfId="0" applyFont="1"/>
    <xf numFmtId="0" fontId="7" fillId="0" borderId="0" xfId="1" applyNumberFormat="1" applyFont="1" applyAlignment="1" applyProtection="1">
      <alignment horizontal="center"/>
    </xf>
    <xf numFmtId="0" fontId="7" fillId="0" borderId="0" xfId="1" applyNumberFormat="1" applyFont="1" applyAlignment="1" applyProtection="1">
      <alignment horizontal="left"/>
    </xf>
    <xf numFmtId="0" fontId="7" fillId="0" borderId="42" xfId="1" applyNumberFormat="1" applyFont="1" applyBorder="1" applyAlignment="1" applyProtection="1">
      <alignment horizontal="center"/>
    </xf>
    <xf numFmtId="0" fontId="7" fillId="0" borderId="15" xfId="1" applyNumberFormat="1" applyFont="1" applyBorder="1" applyAlignment="1" applyProtection="1">
      <alignment horizontal="left"/>
    </xf>
    <xf numFmtId="0" fontId="7" fillId="0" borderId="15" xfId="1" applyNumberFormat="1" applyFont="1" applyBorder="1" applyAlignment="1" applyProtection="1">
      <alignment horizontal="center"/>
    </xf>
    <xf numFmtId="0" fontId="7" fillId="0" borderId="16" xfId="1" applyNumberFormat="1" applyFont="1" applyBorder="1" applyAlignment="1" applyProtection="1">
      <alignment horizontal="center"/>
    </xf>
    <xf numFmtId="0" fontId="7" fillId="0" borderId="0" xfId="1" applyNumberFormat="1" applyFont="1" applyBorder="1" applyAlignment="1" applyProtection="1">
      <alignment horizontal="center"/>
    </xf>
    <xf numFmtId="0" fontId="7" fillId="0" borderId="43" xfId="1" applyNumberFormat="1" applyFont="1" applyBorder="1" applyAlignment="1" applyProtection="1">
      <alignment horizontal="left"/>
    </xf>
    <xf numFmtId="0" fontId="10" fillId="0" borderId="0" xfId="1" applyNumberFormat="1" applyFont="1" applyBorder="1" applyAlignment="1" applyProtection="1">
      <alignment horizontal="left"/>
    </xf>
    <xf numFmtId="0" fontId="10" fillId="0" borderId="0" xfId="1" applyNumberFormat="1" applyFont="1" applyBorder="1" applyAlignment="1" applyProtection="1">
      <alignment horizontal="center"/>
    </xf>
    <xf numFmtId="0" fontId="10" fillId="0" borderId="0" xfId="1" applyNumberFormat="1" applyFont="1" applyBorder="1" applyAlignment="1" applyProtection="1">
      <alignment horizontal="center" vertical="center"/>
    </xf>
    <xf numFmtId="0" fontId="7" fillId="0" borderId="0" xfId="1" applyNumberFormat="1" applyFont="1" applyBorder="1" applyAlignment="1" applyProtection="1">
      <alignment horizontal="right" vertical="center"/>
    </xf>
    <xf numFmtId="180" fontId="11" fillId="0" borderId="0" xfId="1" applyNumberFormat="1" applyFont="1" applyBorder="1" applyAlignment="1" applyProtection="1">
      <alignment horizontal="right" vertical="center"/>
    </xf>
    <xf numFmtId="0" fontId="7" fillId="0" borderId="17" xfId="1" applyNumberFormat="1" applyFont="1" applyBorder="1" applyAlignment="1" applyProtection="1">
      <alignment horizontal="center"/>
    </xf>
    <xf numFmtId="0" fontId="7" fillId="0" borderId="43" xfId="1" applyNumberFormat="1" applyFont="1" applyBorder="1" applyAlignment="1" applyProtection="1">
      <alignment horizontal="center"/>
    </xf>
    <xf numFmtId="0" fontId="10" fillId="0" borderId="18" xfId="1" applyNumberFormat="1" applyFont="1" applyBorder="1" applyAlignment="1" applyProtection="1">
      <alignment horizontal="center" vertical="center"/>
    </xf>
    <xf numFmtId="0" fontId="10" fillId="0" borderId="19" xfId="1" applyNumberFormat="1" applyFont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>
      <alignment horizontal="center"/>
    </xf>
    <xf numFmtId="179" fontId="7" fillId="0" borderId="0" xfId="1" applyNumberFormat="1" applyFont="1" applyFill="1" applyBorder="1" applyAlignment="1" applyProtection="1">
      <alignment horizontal="center" vertical="center"/>
    </xf>
    <xf numFmtId="177" fontId="10" fillId="2" borderId="20" xfId="1" applyNumberFormat="1" applyFont="1" applyFill="1" applyBorder="1" applyAlignment="1" applyProtection="1">
      <alignment horizontal="center" vertical="center"/>
      <protection locked="0"/>
    </xf>
    <xf numFmtId="0" fontId="10" fillId="0" borderId="20" xfId="1" applyNumberFormat="1" applyFont="1" applyBorder="1" applyAlignment="1" applyProtection="1">
      <alignment horizontal="center" vertical="center"/>
    </xf>
    <xf numFmtId="182" fontId="10" fillId="0" borderId="20" xfId="1" applyNumberFormat="1" applyFont="1" applyBorder="1" applyAlignment="1" applyProtection="1">
      <alignment horizontal="center" vertical="center"/>
    </xf>
    <xf numFmtId="0" fontId="10" fillId="0" borderId="21" xfId="1" applyNumberFormat="1" applyFont="1" applyBorder="1" applyAlignment="1" applyProtection="1">
      <alignment horizontal="center" vertical="center"/>
    </xf>
    <xf numFmtId="177" fontId="7" fillId="0" borderId="0" xfId="1" applyNumberFormat="1" applyFont="1" applyFill="1" applyBorder="1" applyAlignment="1" applyProtection="1">
      <alignment horizontal="center"/>
    </xf>
    <xf numFmtId="182" fontId="7" fillId="0" borderId="0" xfId="1" applyNumberFormat="1" applyFont="1" applyFill="1" applyBorder="1" applyAlignment="1" applyProtection="1">
      <alignment horizontal="center" vertical="center"/>
    </xf>
    <xf numFmtId="177" fontId="4" fillId="0" borderId="0" xfId="0" applyNumberFormat="1" applyFont="1"/>
    <xf numFmtId="0" fontId="10" fillId="0" borderId="3" xfId="1" applyNumberFormat="1" applyFont="1" applyBorder="1" applyAlignment="1" applyProtection="1">
      <alignment horizontal="center" vertical="center"/>
    </xf>
    <xf numFmtId="0" fontId="10" fillId="0" borderId="30" xfId="1" applyNumberFormat="1" applyFont="1" applyBorder="1" applyAlignment="1" applyProtection="1">
      <alignment horizontal="center" vertical="center"/>
    </xf>
    <xf numFmtId="0" fontId="12" fillId="2" borderId="31" xfId="1" applyNumberFormat="1" applyFont="1" applyFill="1" applyBorder="1" applyAlignment="1" applyProtection="1">
      <alignment horizontal="center" vertical="center"/>
      <protection locked="0"/>
    </xf>
    <xf numFmtId="0" fontId="10" fillId="0" borderId="7" xfId="1" applyNumberFormat="1" applyFont="1" applyBorder="1" applyAlignment="1" applyProtection="1">
      <alignment horizontal="center" vertical="center"/>
    </xf>
    <xf numFmtId="0" fontId="10" fillId="0" borderId="5" xfId="1" quotePrefix="1" applyNumberFormat="1" applyFont="1" applyBorder="1" applyAlignment="1" applyProtection="1">
      <alignment horizontal="center" vertical="center"/>
    </xf>
    <xf numFmtId="0" fontId="10" fillId="2" borderId="8" xfId="1" applyNumberFormat="1" applyFont="1" applyFill="1" applyBorder="1" applyAlignment="1" applyProtection="1">
      <alignment horizontal="center" vertical="center"/>
      <protection locked="0"/>
    </xf>
    <xf numFmtId="0" fontId="10" fillId="0" borderId="4" xfId="1" applyNumberFormat="1" applyFont="1" applyBorder="1" applyAlignment="1" applyProtection="1">
      <alignment horizontal="center" vertical="center"/>
    </xf>
    <xf numFmtId="0" fontId="10" fillId="0" borderId="28" xfId="1" applyNumberFormat="1" applyFont="1" applyBorder="1" applyAlignment="1" applyProtection="1">
      <alignment horizontal="center" vertical="center"/>
    </xf>
    <xf numFmtId="0" fontId="10" fillId="0" borderId="26" xfId="1" applyNumberFormat="1" applyFont="1" applyBorder="1" applyAlignment="1" applyProtection="1">
      <alignment horizontal="center" vertical="center"/>
    </xf>
    <xf numFmtId="0" fontId="10" fillId="0" borderId="45" xfId="1" applyNumberFormat="1" applyFont="1" applyBorder="1" applyAlignment="1" applyProtection="1">
      <alignment horizontal="center" vertical="center"/>
    </xf>
    <xf numFmtId="176" fontId="10" fillId="2" borderId="46" xfId="1" applyNumberFormat="1" applyFont="1" applyFill="1" applyBorder="1" applyAlignment="1" applyProtection="1">
      <alignment horizontal="right" vertical="center"/>
      <protection locked="0"/>
    </xf>
    <xf numFmtId="179" fontId="10" fillId="0" borderId="25" xfId="1" applyNumberFormat="1" applyFont="1" applyBorder="1" applyAlignment="1" applyProtection="1">
      <alignment horizontal="center" vertical="center"/>
    </xf>
    <xf numFmtId="0" fontId="10" fillId="0" borderId="27" xfId="1" applyNumberFormat="1" applyFont="1" applyBorder="1" applyAlignment="1" applyProtection="1">
      <alignment horizontal="center" vertical="center"/>
    </xf>
    <xf numFmtId="176" fontId="10" fillId="2" borderId="26" xfId="1" applyNumberFormat="1" applyFont="1" applyFill="1" applyBorder="1" applyAlignment="1" applyProtection="1">
      <alignment horizontal="right" vertical="center"/>
      <protection locked="0"/>
    </xf>
    <xf numFmtId="0" fontId="10" fillId="0" borderId="46" xfId="1" applyNumberFormat="1" applyFont="1" applyBorder="1" applyAlignment="1" applyProtection="1">
      <alignment horizontal="center" vertical="center"/>
    </xf>
    <xf numFmtId="176" fontId="10" fillId="2" borderId="47" xfId="1" applyNumberFormat="1" applyFont="1" applyFill="1" applyBorder="1" applyAlignment="1" applyProtection="1">
      <alignment horizontal="right" vertical="center"/>
      <protection locked="0"/>
    </xf>
    <xf numFmtId="176" fontId="10" fillId="2" borderId="6" xfId="1" applyNumberFormat="1" applyFont="1" applyFill="1" applyBorder="1" applyAlignment="1" applyProtection="1">
      <alignment horizontal="right" vertical="center"/>
      <protection locked="0"/>
    </xf>
    <xf numFmtId="0" fontId="10" fillId="0" borderId="1" xfId="1" quotePrefix="1" applyNumberFormat="1" applyFont="1" applyBorder="1" applyAlignment="1" applyProtection="1">
      <alignment horizontal="center" vertical="center"/>
    </xf>
    <xf numFmtId="179" fontId="10" fillId="0" borderId="31" xfId="1" applyNumberFormat="1" applyFont="1" applyBorder="1" applyAlignment="1" applyProtection="1">
      <alignment horizontal="center" vertical="center"/>
    </xf>
    <xf numFmtId="0" fontId="10" fillId="0" borderId="7" xfId="1" quotePrefix="1" applyNumberFormat="1" applyFont="1" applyBorder="1" applyAlignment="1" applyProtection="1">
      <alignment horizontal="center" vertical="center"/>
    </xf>
    <xf numFmtId="0" fontId="10" fillId="0" borderId="13" xfId="1" quotePrefix="1" applyNumberFormat="1" applyFont="1" applyBorder="1" applyAlignment="1" applyProtection="1">
      <alignment horizontal="center" vertical="center"/>
    </xf>
    <xf numFmtId="0" fontId="10" fillId="0" borderId="46" xfId="1" quotePrefix="1" applyNumberFormat="1" applyFont="1" applyBorder="1" applyAlignment="1" applyProtection="1">
      <alignment horizontal="center" vertical="center"/>
    </xf>
    <xf numFmtId="177" fontId="10" fillId="0" borderId="25" xfId="1" applyNumberFormat="1" applyFont="1" applyBorder="1" applyAlignment="1" applyProtection="1">
      <alignment horizontal="center" vertical="center"/>
    </xf>
    <xf numFmtId="0" fontId="10" fillId="0" borderId="27" xfId="1" quotePrefix="1" applyNumberFormat="1" applyFont="1" applyFill="1" applyBorder="1" applyAlignment="1" applyProtection="1">
      <alignment horizontal="center" vertical="center"/>
    </xf>
    <xf numFmtId="0" fontId="10" fillId="0" borderId="26" xfId="1" quotePrefix="1" applyNumberFormat="1" applyFont="1" applyBorder="1" applyAlignment="1" applyProtection="1">
      <alignment horizontal="center" vertical="center"/>
    </xf>
    <xf numFmtId="0" fontId="10" fillId="0" borderId="27" xfId="1" applyNumberFormat="1" applyFont="1" applyFill="1" applyBorder="1" applyAlignment="1" applyProtection="1">
      <alignment horizontal="center" vertical="center"/>
    </xf>
    <xf numFmtId="0" fontId="10" fillId="0" borderId="10" xfId="1" quotePrefix="1" applyNumberFormat="1" applyFont="1" applyBorder="1" applyAlignment="1" applyProtection="1">
      <alignment horizontal="center" vertical="center"/>
    </xf>
    <xf numFmtId="177" fontId="10" fillId="0" borderId="35" xfId="1" applyNumberFormat="1" applyFont="1" applyBorder="1" applyAlignment="1" applyProtection="1">
      <alignment horizontal="center" vertical="center"/>
    </xf>
    <xf numFmtId="0" fontId="10" fillId="0" borderId="12" xfId="1" quotePrefix="1" applyNumberFormat="1" applyFont="1" applyFill="1" applyBorder="1" applyAlignment="1" applyProtection="1">
      <alignment horizontal="center" vertical="center"/>
    </xf>
    <xf numFmtId="0" fontId="10" fillId="0" borderId="14" xfId="1" quotePrefix="1" applyNumberFormat="1" applyFont="1" applyBorder="1" applyAlignment="1" applyProtection="1">
      <alignment horizontal="center" vertical="center"/>
    </xf>
    <xf numFmtId="0" fontId="10" fillId="0" borderId="12" xfId="1" applyNumberFormat="1" applyFont="1" applyFill="1" applyBorder="1" applyAlignment="1" applyProtection="1">
      <alignment horizontal="center" vertical="center"/>
    </xf>
    <xf numFmtId="0" fontId="13" fillId="2" borderId="0" xfId="1" applyNumberFormat="1" applyFont="1" applyFill="1" applyAlignment="1" applyProtection="1">
      <alignment horizontal="center"/>
    </xf>
    <xf numFmtId="0" fontId="10" fillId="0" borderId="0" xfId="1" applyNumberFormat="1" applyFont="1" applyFill="1" applyBorder="1" applyAlignment="1" applyProtection="1">
      <alignment horizontal="center"/>
    </xf>
    <xf numFmtId="0" fontId="7" fillId="0" borderId="44" xfId="1" applyNumberFormat="1" applyFont="1" applyBorder="1" applyAlignment="1" applyProtection="1">
      <alignment horizontal="center"/>
    </xf>
    <xf numFmtId="0" fontId="7" fillId="0" borderId="37" xfId="1" applyNumberFormat="1" applyFont="1" applyBorder="1" applyAlignment="1" applyProtection="1">
      <alignment horizontal="center"/>
    </xf>
    <xf numFmtId="0" fontId="7" fillId="0" borderId="37" xfId="1" applyNumberFormat="1" applyFont="1" applyBorder="1" applyAlignment="1" applyProtection="1">
      <alignment horizontal="right"/>
    </xf>
    <xf numFmtId="0" fontId="7" fillId="0" borderId="38" xfId="1" applyNumberFormat="1" applyFont="1" applyBorder="1" applyAlignment="1" applyProtection="1">
      <alignment horizontal="center"/>
    </xf>
    <xf numFmtId="181" fontId="7" fillId="0" borderId="0" xfId="1" applyNumberFormat="1" applyFont="1" applyFill="1" applyBorder="1" applyAlignment="1" applyProtection="1">
      <alignment horizontal="center"/>
    </xf>
    <xf numFmtId="181" fontId="7" fillId="0" borderId="0" xfId="1" applyNumberFormat="1" applyFont="1" applyAlignment="1" applyProtection="1">
      <alignment horizontal="center"/>
    </xf>
    <xf numFmtId="182" fontId="7" fillId="0" borderId="0" xfId="1" applyNumberFormat="1" applyFont="1" applyFill="1" applyBorder="1" applyAlignment="1" applyProtection="1">
      <alignment horizontal="center"/>
    </xf>
    <xf numFmtId="0" fontId="7" fillId="0" borderId="15" xfId="1" applyNumberFormat="1" applyFont="1" applyFill="1" applyBorder="1" applyAlignment="1" applyProtection="1">
      <alignment horizontal="center"/>
    </xf>
    <xf numFmtId="0" fontId="7" fillId="0" borderId="16" xfId="1" applyNumberFormat="1" applyFont="1" applyFill="1" applyBorder="1" applyAlignment="1" applyProtection="1">
      <alignment horizontal="center"/>
    </xf>
    <xf numFmtId="0" fontId="10" fillId="2" borderId="31" xfId="1" applyNumberFormat="1" applyFont="1" applyFill="1" applyBorder="1" applyAlignment="1" applyProtection="1">
      <alignment horizontal="center" vertical="center"/>
      <protection locked="0"/>
    </xf>
    <xf numFmtId="179" fontId="10" fillId="0" borderId="25" xfId="1" applyNumberFormat="1" applyFont="1" applyBorder="1" applyAlignment="1" applyProtection="1">
      <alignment vertical="center"/>
    </xf>
    <xf numFmtId="178" fontId="10" fillId="2" borderId="33" xfId="1" applyNumberFormat="1" applyFont="1" applyFill="1" applyBorder="1" applyAlignment="1" applyProtection="1">
      <alignment horizontal="right" vertical="center"/>
      <protection locked="0"/>
    </xf>
    <xf numFmtId="179" fontId="10" fillId="0" borderId="31" xfId="1" applyNumberFormat="1" applyFont="1" applyBorder="1" applyAlignment="1" applyProtection="1">
      <alignment vertical="center"/>
    </xf>
    <xf numFmtId="0" fontId="7" fillId="0" borderId="0" xfId="2" applyNumberFormat="1" applyFont="1" applyAlignment="1" applyProtection="1">
      <alignment horizontal="center"/>
    </xf>
    <xf numFmtId="0" fontId="7" fillId="0" borderId="1" xfId="2" applyNumberFormat="1" applyFont="1" applyBorder="1" applyAlignment="1" applyProtection="1">
      <alignment horizontal="center"/>
    </xf>
    <xf numFmtId="0" fontId="4" fillId="0" borderId="2" xfId="0" applyFont="1" applyBorder="1"/>
    <xf numFmtId="0" fontId="4" fillId="0" borderId="7" xfId="0" applyFont="1" applyBorder="1"/>
    <xf numFmtId="0" fontId="7" fillId="0" borderId="3" xfId="2" applyNumberFormat="1" applyFont="1" applyBorder="1" applyAlignment="1" applyProtection="1">
      <alignment horizontal="center"/>
    </xf>
    <xf numFmtId="0" fontId="4" fillId="0" borderId="0" xfId="0" applyFont="1" applyBorder="1"/>
    <xf numFmtId="0" fontId="14" fillId="0" borderId="0" xfId="0" applyFont="1" applyBorder="1" applyAlignment="1">
      <alignment horizontal="left"/>
    </xf>
    <xf numFmtId="0" fontId="4" fillId="0" borderId="4" xfId="0" applyFont="1" applyBorder="1"/>
    <xf numFmtId="0" fontId="9" fillId="0" borderId="3" xfId="1" applyNumberFormat="1" applyFont="1" applyBorder="1" applyAlignment="1" applyProtection="1">
      <alignment horizontal="center"/>
    </xf>
    <xf numFmtId="0" fontId="9" fillId="0" borderId="0" xfId="1" applyNumberFormat="1" applyFont="1" applyBorder="1" applyAlignment="1" applyProtection="1">
      <alignment horizontal="center"/>
    </xf>
    <xf numFmtId="0" fontId="6" fillId="0" borderId="0" xfId="0" applyFont="1" applyBorder="1"/>
    <xf numFmtId="0" fontId="8" fillId="0" borderId="0" xfId="1" applyNumberFormat="1" applyFont="1" applyBorder="1" applyAlignment="1" applyProtection="1">
      <alignment horizontal="center"/>
    </xf>
    <xf numFmtId="0" fontId="5" fillId="0" borderId="0" xfId="1" applyNumberFormat="1" applyFont="1" applyBorder="1" applyAlignment="1" applyProtection="1">
      <alignment horizontal="center"/>
    </xf>
    <xf numFmtId="0" fontId="9" fillId="0" borderId="4" xfId="1" applyNumberFormat="1" applyFont="1" applyBorder="1" applyAlignment="1" applyProtection="1">
      <alignment horizontal="center"/>
    </xf>
    <xf numFmtId="0" fontId="9" fillId="0" borderId="0" xfId="1" applyNumberFormat="1" applyFont="1" applyAlignment="1" applyProtection="1">
      <alignment horizontal="center"/>
    </xf>
    <xf numFmtId="0" fontId="6" fillId="0" borderId="0" xfId="0" applyFont="1"/>
    <xf numFmtId="0" fontId="7" fillId="0" borderId="3" xfId="1" applyNumberFormat="1" applyFont="1" applyBorder="1" applyAlignment="1" applyProtection="1">
      <alignment horizontal="center"/>
    </xf>
    <xf numFmtId="0" fontId="8" fillId="0" borderId="0" xfId="1" applyNumberFormat="1" applyFont="1" applyBorder="1" applyAlignment="1" applyProtection="1">
      <alignment horizontal="left"/>
    </xf>
    <xf numFmtId="0" fontId="7" fillId="0" borderId="4" xfId="1" applyNumberFormat="1" applyFont="1" applyBorder="1" applyAlignment="1" applyProtection="1">
      <alignment horizontal="center"/>
    </xf>
    <xf numFmtId="0" fontId="7" fillId="0" borderId="0" xfId="1" applyNumberFormat="1" applyFont="1" applyBorder="1" applyAlignment="1" applyProtection="1">
      <alignment horizontal="left"/>
    </xf>
    <xf numFmtId="0" fontId="10" fillId="0" borderId="22" xfId="1" applyNumberFormat="1" applyFont="1" applyBorder="1" applyAlignment="1" applyProtection="1">
      <alignment horizontal="center" vertical="center"/>
    </xf>
    <xf numFmtId="0" fontId="12" fillId="2" borderId="8" xfId="1" applyNumberFormat="1" applyFont="1" applyFill="1" applyBorder="1" applyAlignment="1" applyProtection="1">
      <alignment horizontal="center" vertical="center"/>
      <protection locked="0"/>
    </xf>
    <xf numFmtId="0" fontId="10" fillId="0" borderId="22" xfId="1" quotePrefix="1" applyNumberFormat="1" applyFont="1" applyBorder="1" applyAlignment="1" applyProtection="1">
      <alignment horizontal="center" vertical="center"/>
    </xf>
    <xf numFmtId="0" fontId="10" fillId="0" borderId="23" xfId="1" applyNumberFormat="1" applyFont="1" applyBorder="1" applyAlignment="1" applyProtection="1">
      <alignment horizontal="center" vertical="center"/>
    </xf>
    <xf numFmtId="0" fontId="10" fillId="0" borderId="24" xfId="1" applyNumberFormat="1" applyFont="1" applyBorder="1" applyAlignment="1" applyProtection="1">
      <alignment horizontal="center" vertical="center"/>
    </xf>
    <xf numFmtId="176" fontId="10" fillId="2" borderId="25" xfId="1" applyNumberFormat="1" applyFont="1" applyFill="1" applyBorder="1" applyAlignment="1" applyProtection="1">
      <alignment horizontal="right" vertical="center"/>
      <protection locked="0"/>
    </xf>
    <xf numFmtId="176" fontId="10" fillId="2" borderId="23" xfId="1" applyNumberFormat="1" applyFont="1" applyFill="1" applyBorder="1" applyAlignment="1" applyProtection="1">
      <alignment horizontal="right" vertical="center"/>
      <protection locked="0"/>
    </xf>
    <xf numFmtId="176" fontId="10" fillId="2" borderId="9" xfId="1" applyNumberFormat="1" applyFont="1" applyFill="1" applyBorder="1" applyAlignment="1" applyProtection="1">
      <alignment horizontal="right" vertical="center"/>
      <protection locked="0"/>
    </xf>
    <xf numFmtId="176" fontId="10" fillId="2" borderId="29" xfId="1" applyNumberFormat="1" applyFont="1" applyFill="1" applyBorder="1" applyAlignment="1" applyProtection="1">
      <alignment horizontal="right" vertical="center"/>
      <protection locked="0"/>
    </xf>
    <xf numFmtId="0" fontId="10" fillId="0" borderId="30" xfId="1" quotePrefix="1" applyNumberFormat="1" applyFont="1" applyBorder="1" applyAlignment="1" applyProtection="1">
      <alignment horizontal="center" vertical="center"/>
    </xf>
    <xf numFmtId="0" fontId="10" fillId="0" borderId="2" xfId="1" quotePrefix="1" applyNumberFormat="1" applyFont="1" applyBorder="1" applyAlignment="1" applyProtection="1">
      <alignment horizontal="center" vertical="center"/>
    </xf>
    <xf numFmtId="0" fontId="10" fillId="0" borderId="32" xfId="1" quotePrefix="1" applyNumberFormat="1" applyFont="1" applyBorder="1" applyAlignment="1" applyProtection="1">
      <alignment horizontal="center" vertical="center"/>
    </xf>
    <xf numFmtId="0" fontId="10" fillId="0" borderId="28" xfId="1" quotePrefix="1" applyNumberFormat="1" applyFont="1" applyBorder="1" applyAlignment="1" applyProtection="1">
      <alignment horizontal="center" vertical="center"/>
    </xf>
    <xf numFmtId="0" fontId="10" fillId="0" borderId="33" xfId="1" quotePrefix="1" applyNumberFormat="1" applyFont="1" applyBorder="1" applyAlignment="1" applyProtection="1">
      <alignment horizontal="center" vertical="center"/>
    </xf>
    <xf numFmtId="0" fontId="10" fillId="0" borderId="33" xfId="1" quotePrefix="1" applyNumberFormat="1" applyFont="1" applyFill="1" applyBorder="1" applyAlignment="1" applyProtection="1">
      <alignment horizontal="center" vertical="center"/>
    </xf>
    <xf numFmtId="0" fontId="10" fillId="0" borderId="23" xfId="1" quotePrefix="1" applyNumberFormat="1" applyFont="1" applyBorder="1" applyAlignment="1" applyProtection="1">
      <alignment horizontal="center" vertical="center"/>
    </xf>
    <xf numFmtId="0" fontId="10" fillId="0" borderId="34" xfId="1" quotePrefix="1" applyNumberFormat="1" applyFont="1" applyBorder="1" applyAlignment="1" applyProtection="1">
      <alignment horizontal="center" vertical="center"/>
    </xf>
    <xf numFmtId="0" fontId="10" fillId="0" borderId="11" xfId="1" quotePrefix="1" applyNumberFormat="1" applyFont="1" applyBorder="1" applyAlignment="1" applyProtection="1">
      <alignment horizontal="center" vertical="center"/>
    </xf>
    <xf numFmtId="0" fontId="10" fillId="0" borderId="11" xfId="1" quotePrefix="1" applyNumberFormat="1" applyFont="1" applyFill="1" applyBorder="1" applyAlignment="1" applyProtection="1">
      <alignment horizontal="center" vertical="center"/>
    </xf>
    <xf numFmtId="0" fontId="10" fillId="0" borderId="36" xfId="1" quotePrefix="1" applyNumberFormat="1" applyFont="1" applyBorder="1" applyAlignment="1" applyProtection="1">
      <alignment horizontal="center" vertical="center"/>
    </xf>
    <xf numFmtId="0" fontId="13" fillId="2" borderId="0" xfId="1" applyNumberFormat="1" applyFont="1" applyFill="1" applyBorder="1" applyAlignment="1" applyProtection="1">
      <alignment horizontal="center"/>
    </xf>
    <xf numFmtId="181" fontId="7" fillId="0" borderId="0" xfId="1" applyNumberFormat="1" applyFont="1" applyBorder="1" applyAlignment="1" applyProtection="1">
      <alignment horizontal="center"/>
    </xf>
    <xf numFmtId="0" fontId="7" fillId="0" borderId="4" xfId="1" applyNumberFormat="1" applyFont="1" applyFill="1" applyBorder="1" applyAlignment="1" applyProtection="1">
      <alignment horizontal="center"/>
    </xf>
    <xf numFmtId="0" fontId="4" fillId="0" borderId="37" xfId="0" applyFont="1" applyBorder="1"/>
    <xf numFmtId="0" fontId="4" fillId="0" borderId="42" xfId="0" applyFont="1" applyBorder="1"/>
    <xf numFmtId="0" fontId="7" fillId="0" borderId="40" xfId="2" applyNumberFormat="1" applyFont="1" applyBorder="1" applyAlignment="1" applyProtection="1">
      <alignment horizontal="center"/>
    </xf>
    <xf numFmtId="0" fontId="11" fillId="0" borderId="30" xfId="1" applyNumberFormat="1" applyFont="1" applyBorder="1" applyAlignment="1" applyProtection="1">
      <alignment horizontal="center" vertical="center"/>
    </xf>
    <xf numFmtId="0" fontId="11" fillId="0" borderId="5" xfId="1" quotePrefix="1" applyNumberFormat="1" applyFont="1" applyBorder="1" applyAlignment="1" applyProtection="1">
      <alignment horizontal="center" vertical="center"/>
    </xf>
    <xf numFmtId="0" fontId="7" fillId="0" borderId="10" xfId="2" applyNumberFormat="1" applyFont="1" applyBorder="1" applyAlignment="1" applyProtection="1">
      <alignment horizontal="center"/>
    </xf>
    <xf numFmtId="0" fontId="4" fillId="0" borderId="41" xfId="0" applyFont="1" applyBorder="1"/>
    <xf numFmtId="181" fontId="7" fillId="0" borderId="11" xfId="1" applyNumberFormat="1" applyFont="1" applyFill="1" applyBorder="1" applyAlignment="1" applyProtection="1">
      <alignment horizontal="center"/>
    </xf>
    <xf numFmtId="181" fontId="7" fillId="0" borderId="11" xfId="1" applyNumberFormat="1" applyFont="1" applyBorder="1" applyAlignment="1" applyProtection="1">
      <alignment horizontal="center"/>
    </xf>
    <xf numFmtId="0" fontId="7" fillId="0" borderId="11" xfId="1" applyNumberFormat="1" applyFont="1" applyFill="1" applyBorder="1" applyAlignment="1" applyProtection="1">
      <alignment horizontal="center"/>
    </xf>
    <xf numFmtId="0" fontId="7" fillId="0" borderId="12" xfId="1" applyNumberFormat="1" applyFont="1" applyFill="1" applyBorder="1" applyAlignment="1" applyProtection="1">
      <alignment horizontal="center"/>
    </xf>
    <xf numFmtId="0" fontId="4" fillId="0" borderId="39" xfId="0" applyFont="1" applyBorder="1"/>
    <xf numFmtId="178" fontId="10" fillId="2" borderId="25" xfId="1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NumberFormat="1" applyFont="1" applyAlignment="1" applyProtection="1">
      <alignment horizontal="left"/>
    </xf>
    <xf numFmtId="0" fontId="7" fillId="0" borderId="0" xfId="1" applyNumberFormat="1" applyFont="1" applyFill="1" applyBorder="1" applyAlignment="1" applyProtection="1">
      <alignment horizontal="left"/>
    </xf>
    <xf numFmtId="177" fontId="7" fillId="0" borderId="0" xfId="1" applyNumberFormat="1" applyFont="1" applyFill="1" applyBorder="1" applyAlignment="1" applyProtection="1">
      <alignment horizontal="left"/>
    </xf>
    <xf numFmtId="182" fontId="7" fillId="0" borderId="0" xfId="1" applyNumberFormat="1" applyFont="1" applyFill="1" applyBorder="1" applyAlignment="1" applyProtection="1">
      <alignment horizontal="left"/>
    </xf>
    <xf numFmtId="177" fontId="4" fillId="0" borderId="0" xfId="0" applyNumberFormat="1" applyFont="1" applyAlignment="1">
      <alignment horizontal="left"/>
    </xf>
    <xf numFmtId="0" fontId="7" fillId="0" borderId="42" xfId="1" applyNumberFormat="1" applyFont="1" applyBorder="1" applyAlignment="1" applyProtection="1">
      <alignment horizontal="left"/>
    </xf>
    <xf numFmtId="0" fontId="7" fillId="0" borderId="15" xfId="1" applyNumberFormat="1" applyFont="1" applyFill="1" applyBorder="1" applyAlignment="1" applyProtection="1">
      <alignment horizontal="left"/>
    </xf>
    <xf numFmtId="0" fontId="7" fillId="0" borderId="16" xfId="1" applyNumberFormat="1" applyFont="1" applyFill="1" applyBorder="1" applyAlignment="1" applyProtection="1">
      <alignment horizontal="left"/>
    </xf>
    <xf numFmtId="0" fontId="10" fillId="0" borderId="0" xfId="1" applyNumberFormat="1" applyFont="1" applyBorder="1" applyAlignment="1" applyProtection="1">
      <alignment horizontal="left" vertical="center"/>
    </xf>
    <xf numFmtId="0" fontId="7" fillId="0" borderId="0" xfId="1" applyNumberFormat="1" applyFont="1" applyBorder="1" applyAlignment="1" applyProtection="1">
      <alignment horizontal="left" vertical="center"/>
    </xf>
    <xf numFmtId="180" fontId="11" fillId="0" borderId="0" xfId="1" applyNumberFormat="1" applyFont="1" applyBorder="1" applyAlignment="1" applyProtection="1">
      <alignment horizontal="left" vertical="center"/>
    </xf>
    <xf numFmtId="0" fontId="7" fillId="0" borderId="17" xfId="1" applyNumberFormat="1" applyFont="1" applyBorder="1" applyAlignment="1" applyProtection="1">
      <alignment horizontal="left"/>
    </xf>
    <xf numFmtId="0" fontId="10" fillId="0" borderId="18" xfId="1" applyNumberFormat="1" applyFont="1" applyBorder="1" applyAlignment="1" applyProtection="1">
      <alignment horizontal="left" vertical="center"/>
    </xf>
    <xf numFmtId="0" fontId="10" fillId="0" borderId="19" xfId="1" applyNumberFormat="1" applyFont="1" applyBorder="1" applyAlignment="1" applyProtection="1">
      <alignment horizontal="left" vertical="center"/>
    </xf>
    <xf numFmtId="177" fontId="10" fillId="2" borderId="20" xfId="1" applyNumberFormat="1" applyFont="1" applyFill="1" applyBorder="1" applyAlignment="1" applyProtection="1">
      <alignment horizontal="left" vertical="center"/>
      <protection locked="0"/>
    </xf>
    <xf numFmtId="0" fontId="10" fillId="0" borderId="20" xfId="1" applyNumberFormat="1" applyFont="1" applyBorder="1" applyAlignment="1" applyProtection="1">
      <alignment horizontal="left" vertical="center"/>
    </xf>
    <xf numFmtId="182" fontId="10" fillId="0" borderId="20" xfId="1" applyNumberFormat="1" applyFont="1" applyBorder="1" applyAlignment="1" applyProtection="1">
      <alignment horizontal="left" vertical="center"/>
    </xf>
    <xf numFmtId="0" fontId="10" fillId="0" borderId="21" xfId="1" applyNumberFormat="1" applyFont="1" applyBorder="1" applyAlignment="1" applyProtection="1">
      <alignment horizontal="left" vertical="center"/>
    </xf>
    <xf numFmtId="0" fontId="4" fillId="0" borderId="0" xfId="1" applyNumberFormat="1" applyFont="1" applyBorder="1" applyAlignment="1" applyProtection="1">
      <alignment horizontal="left"/>
    </xf>
    <xf numFmtId="0" fontId="10" fillId="0" borderId="3" xfId="1" applyNumberFormat="1" applyFont="1" applyBorder="1" applyAlignment="1" applyProtection="1">
      <alignment horizontal="left" vertical="center"/>
    </xf>
    <xf numFmtId="0" fontId="10" fillId="0" borderId="30" xfId="1" applyNumberFormat="1" applyFont="1" applyBorder="1" applyAlignment="1" applyProtection="1">
      <alignment horizontal="left" vertical="center"/>
    </xf>
    <xf numFmtId="0" fontId="10" fillId="2" borderId="31" xfId="1" applyNumberFormat="1" applyFont="1" applyFill="1" applyBorder="1" applyAlignment="1" applyProtection="1">
      <alignment horizontal="left" vertical="center"/>
      <protection locked="0"/>
    </xf>
    <xf numFmtId="0" fontId="10" fillId="0" borderId="7" xfId="1" applyNumberFormat="1" applyFont="1" applyBorder="1" applyAlignment="1" applyProtection="1">
      <alignment horizontal="left" vertical="center"/>
    </xf>
    <xf numFmtId="0" fontId="10" fillId="0" borderId="5" xfId="1" quotePrefix="1" applyNumberFormat="1" applyFont="1" applyBorder="1" applyAlignment="1" applyProtection="1">
      <alignment horizontal="left" vertical="center"/>
    </xf>
    <xf numFmtId="0" fontId="10" fillId="2" borderId="8" xfId="1" applyNumberFormat="1" applyFont="1" applyFill="1" applyBorder="1" applyAlignment="1" applyProtection="1">
      <alignment horizontal="left" vertical="center"/>
      <protection locked="0"/>
    </xf>
    <xf numFmtId="0" fontId="10" fillId="0" borderId="4" xfId="1" applyNumberFormat="1" applyFont="1" applyBorder="1" applyAlignment="1" applyProtection="1">
      <alignment horizontal="left" vertical="center"/>
    </xf>
    <xf numFmtId="0" fontId="10" fillId="0" borderId="28" xfId="1" applyNumberFormat="1" applyFont="1" applyBorder="1" applyAlignment="1" applyProtection="1">
      <alignment horizontal="left" vertical="center"/>
    </xf>
    <xf numFmtId="0" fontId="10" fillId="0" borderId="26" xfId="1" applyNumberFormat="1" applyFont="1" applyBorder="1" applyAlignment="1" applyProtection="1">
      <alignment horizontal="left" vertical="center"/>
    </xf>
    <xf numFmtId="0" fontId="10" fillId="0" borderId="45" xfId="1" applyNumberFormat="1" applyFont="1" applyBorder="1" applyAlignment="1" applyProtection="1">
      <alignment horizontal="left" vertical="center"/>
    </xf>
    <xf numFmtId="176" fontId="10" fillId="2" borderId="46" xfId="1" applyNumberFormat="1" applyFont="1" applyFill="1" applyBorder="1" applyAlignment="1" applyProtection="1">
      <alignment horizontal="left" vertical="center"/>
      <protection locked="0"/>
    </xf>
    <xf numFmtId="179" fontId="10" fillId="0" borderId="25" xfId="1" applyNumberFormat="1" applyFont="1" applyBorder="1" applyAlignment="1" applyProtection="1">
      <alignment horizontal="left" vertical="center"/>
    </xf>
    <xf numFmtId="0" fontId="10" fillId="0" borderId="27" xfId="1" applyNumberFormat="1" applyFont="1" applyBorder="1" applyAlignment="1" applyProtection="1">
      <alignment horizontal="left" vertical="center"/>
    </xf>
    <xf numFmtId="178" fontId="10" fillId="2" borderId="33" xfId="1" applyNumberFormat="1" applyFont="1" applyFill="1" applyBorder="1" applyAlignment="1" applyProtection="1">
      <alignment horizontal="left" vertical="center"/>
      <protection locked="0"/>
    </xf>
    <xf numFmtId="0" fontId="10" fillId="0" borderId="46" xfId="1" applyNumberFormat="1" applyFont="1" applyBorder="1" applyAlignment="1" applyProtection="1">
      <alignment horizontal="left" vertical="center"/>
    </xf>
    <xf numFmtId="176" fontId="10" fillId="2" borderId="47" xfId="1" applyNumberFormat="1" applyFont="1" applyFill="1" applyBorder="1" applyAlignment="1" applyProtection="1">
      <alignment horizontal="left" vertical="center"/>
      <protection locked="0"/>
    </xf>
    <xf numFmtId="0" fontId="10" fillId="0" borderId="1" xfId="1" quotePrefix="1" applyNumberFormat="1" applyFont="1" applyBorder="1" applyAlignment="1" applyProtection="1">
      <alignment horizontal="left" vertical="center"/>
    </xf>
    <xf numFmtId="179" fontId="10" fillId="0" borderId="31" xfId="1" applyNumberFormat="1" applyFont="1" applyBorder="1" applyAlignment="1" applyProtection="1">
      <alignment horizontal="left" vertical="center"/>
    </xf>
    <xf numFmtId="0" fontId="10" fillId="0" borderId="7" xfId="1" quotePrefix="1" applyNumberFormat="1" applyFont="1" applyBorder="1" applyAlignment="1" applyProtection="1">
      <alignment horizontal="left" vertical="center"/>
    </xf>
    <xf numFmtId="0" fontId="10" fillId="0" borderId="13" xfId="1" quotePrefix="1" applyNumberFormat="1" applyFont="1" applyBorder="1" applyAlignment="1" applyProtection="1">
      <alignment horizontal="left" vertical="center"/>
    </xf>
    <xf numFmtId="0" fontId="10" fillId="0" borderId="46" xfId="1" quotePrefix="1" applyNumberFormat="1" applyFont="1" applyBorder="1" applyAlignment="1" applyProtection="1">
      <alignment horizontal="left" vertical="center"/>
    </xf>
    <xf numFmtId="177" fontId="10" fillId="0" borderId="25" xfId="1" applyNumberFormat="1" applyFont="1" applyBorder="1" applyAlignment="1" applyProtection="1">
      <alignment horizontal="left" vertical="center"/>
    </xf>
    <xf numFmtId="0" fontId="10" fillId="0" borderId="27" xfId="1" quotePrefix="1" applyNumberFormat="1" applyFont="1" applyFill="1" applyBorder="1" applyAlignment="1" applyProtection="1">
      <alignment horizontal="left" vertical="center"/>
    </xf>
    <xf numFmtId="0" fontId="10" fillId="0" borderId="26" xfId="1" quotePrefix="1" applyNumberFormat="1" applyFont="1" applyBorder="1" applyAlignment="1" applyProtection="1">
      <alignment horizontal="left" vertical="center"/>
    </xf>
    <xf numFmtId="0" fontId="10" fillId="0" borderId="27" xfId="1" applyNumberFormat="1" applyFont="1" applyFill="1" applyBorder="1" applyAlignment="1" applyProtection="1">
      <alignment horizontal="left" vertical="center"/>
    </xf>
    <xf numFmtId="0" fontId="10" fillId="0" borderId="10" xfId="1" quotePrefix="1" applyNumberFormat="1" applyFont="1" applyBorder="1" applyAlignment="1" applyProtection="1">
      <alignment horizontal="left" vertical="center"/>
    </xf>
    <xf numFmtId="177" fontId="10" fillId="0" borderId="35" xfId="1" applyNumberFormat="1" applyFont="1" applyBorder="1" applyAlignment="1" applyProtection="1">
      <alignment horizontal="left" vertical="center"/>
    </xf>
    <xf numFmtId="0" fontId="10" fillId="0" borderId="12" xfId="1" quotePrefix="1" applyNumberFormat="1" applyFont="1" applyFill="1" applyBorder="1" applyAlignment="1" applyProtection="1">
      <alignment horizontal="left" vertical="center"/>
    </xf>
    <xf numFmtId="0" fontId="10" fillId="0" borderId="14" xfId="1" quotePrefix="1" applyNumberFormat="1" applyFont="1" applyBorder="1" applyAlignment="1" applyProtection="1">
      <alignment horizontal="left" vertical="center"/>
    </xf>
    <xf numFmtId="0" fontId="10" fillId="0" borderId="12" xfId="1" applyNumberFormat="1" applyFont="1" applyFill="1" applyBorder="1" applyAlignment="1" applyProtection="1">
      <alignment horizontal="left" vertical="center"/>
    </xf>
    <xf numFmtId="0" fontId="13" fillId="2" borderId="0" xfId="1" applyNumberFormat="1" applyFont="1" applyFill="1" applyAlignment="1" applyProtection="1">
      <alignment horizontal="left"/>
    </xf>
    <xf numFmtId="0" fontId="10" fillId="0" borderId="0" xfId="1" applyNumberFormat="1" applyFont="1" applyFill="1" applyBorder="1" applyAlignment="1" applyProtection="1">
      <alignment horizontal="left"/>
    </xf>
    <xf numFmtId="0" fontId="7" fillId="0" borderId="44" xfId="1" applyNumberFormat="1" applyFont="1" applyBorder="1" applyAlignment="1" applyProtection="1">
      <alignment horizontal="left"/>
    </xf>
    <xf numFmtId="0" fontId="7" fillId="0" borderId="37" xfId="1" applyNumberFormat="1" applyFont="1" applyBorder="1" applyAlignment="1" applyProtection="1">
      <alignment horizontal="left"/>
    </xf>
    <xf numFmtId="0" fontId="7" fillId="0" borderId="38" xfId="1" applyNumberFormat="1" applyFont="1" applyBorder="1" applyAlignment="1" applyProtection="1">
      <alignment horizontal="left"/>
    </xf>
    <xf numFmtId="181" fontId="7" fillId="0" borderId="0" xfId="1" applyNumberFormat="1" applyFont="1" applyFill="1" applyBorder="1" applyAlignment="1" applyProtection="1">
      <alignment horizontal="left"/>
    </xf>
    <xf numFmtId="181" fontId="7" fillId="0" borderId="0" xfId="1" applyNumberFormat="1" applyFont="1" applyAlignment="1" applyProtection="1">
      <alignment horizontal="left"/>
    </xf>
    <xf numFmtId="0" fontId="7" fillId="0" borderId="3" xfId="2" applyNumberFormat="1" applyFont="1" applyBorder="1" applyAlignment="1" applyProtection="1">
      <alignment horizontal="left"/>
    </xf>
    <xf numFmtId="0" fontId="13" fillId="2" borderId="0" xfId="1" applyNumberFormat="1" applyFont="1" applyFill="1" applyBorder="1" applyAlignment="1" applyProtection="1">
      <alignment horizontal="left"/>
    </xf>
    <xf numFmtId="0" fontId="7" fillId="0" borderId="4" xfId="1" applyNumberFormat="1" applyFont="1" applyBorder="1" applyAlignment="1" applyProtection="1">
      <alignment horizontal="left"/>
    </xf>
    <xf numFmtId="182" fontId="7" fillId="0" borderId="0" xfId="1" applyNumberFormat="1" applyFont="1" applyFill="1" applyBorder="1" applyAlignment="1" applyProtection="1">
      <alignment horizontal="left" vertical="center"/>
    </xf>
    <xf numFmtId="181" fontId="7" fillId="0" borderId="0" xfId="1" applyNumberFormat="1" applyFont="1" applyBorder="1" applyAlignment="1" applyProtection="1">
      <alignment horizontal="left"/>
    </xf>
    <xf numFmtId="0" fontId="7" fillId="0" borderId="4" xfId="1" applyNumberFormat="1" applyFont="1" applyFill="1" applyBorder="1" applyAlignment="1" applyProtection="1">
      <alignment horizontal="left"/>
    </xf>
    <xf numFmtId="0" fontId="4" fillId="0" borderId="0" xfId="1" applyNumberFormat="1" applyFont="1" applyFill="1" applyBorder="1" applyAlignment="1" applyProtection="1">
      <alignment horizontal="left"/>
    </xf>
    <xf numFmtId="0" fontId="7" fillId="0" borderId="3" xfId="1" applyNumberFormat="1" applyFont="1" applyBorder="1" applyAlignment="1" applyProtection="1">
      <alignment horizontal="left"/>
    </xf>
    <xf numFmtId="179" fontId="7" fillId="0" borderId="0" xfId="1" applyNumberFormat="1" applyFont="1" applyFill="1" applyBorder="1" applyAlignment="1" applyProtection="1">
      <alignment horizontal="left" vertical="center"/>
    </xf>
    <xf numFmtId="0" fontId="11" fillId="0" borderId="2" xfId="1" applyNumberFormat="1" applyFont="1" applyBorder="1" applyAlignment="1" applyProtection="1">
      <alignment horizontal="right"/>
    </xf>
    <xf numFmtId="0" fontId="10" fillId="0" borderId="25" xfId="1" quotePrefix="1" applyNumberFormat="1" applyFont="1" applyBorder="1" applyAlignment="1" applyProtection="1">
      <alignment horizontal="center" vertical="center"/>
    </xf>
    <xf numFmtId="0" fontId="10" fillId="0" borderId="26" xfId="1" quotePrefix="1" applyNumberFormat="1" applyFont="1" applyBorder="1" applyAlignment="1" applyProtection="1">
      <alignment horizontal="center" vertical="center"/>
    </xf>
    <xf numFmtId="0" fontId="10" fillId="0" borderId="27" xfId="1" quotePrefix="1" applyNumberFormat="1" applyFont="1" applyBorder="1" applyAlignment="1" applyProtection="1">
      <alignment horizontal="center" vertical="center"/>
    </xf>
    <xf numFmtId="0" fontId="7" fillId="0" borderId="0" xfId="1" applyNumberFormat="1" applyFont="1" applyAlignment="1" applyProtection="1">
      <alignment horizontal="left"/>
    </xf>
    <xf numFmtId="0" fontId="10" fillId="2" borderId="18" xfId="1" applyNumberFormat="1" applyFont="1" applyFill="1" applyBorder="1" applyAlignment="1" applyProtection="1">
      <alignment horizontal="center" vertical="center"/>
      <protection locked="0"/>
    </xf>
    <xf numFmtId="0" fontId="10" fillId="2" borderId="20" xfId="1" applyNumberFormat="1" applyFont="1" applyFill="1" applyBorder="1" applyAlignment="1" applyProtection="1">
      <alignment horizontal="center" vertical="center"/>
      <protection locked="0"/>
    </xf>
    <xf numFmtId="0" fontId="10" fillId="2" borderId="21" xfId="1" applyNumberFormat="1" applyFont="1" applyFill="1" applyBorder="1" applyAlignment="1" applyProtection="1">
      <alignment horizontal="center" vertical="center"/>
      <protection locked="0"/>
    </xf>
    <xf numFmtId="0" fontId="10" fillId="2" borderId="48" xfId="1" applyNumberFormat="1" applyFont="1" applyFill="1" applyBorder="1" applyAlignment="1" applyProtection="1">
      <alignment horizontal="center" vertical="center"/>
      <protection locked="0"/>
    </xf>
    <xf numFmtId="0" fontId="10" fillId="0" borderId="48" xfId="1" applyNumberFormat="1" applyFont="1" applyBorder="1" applyAlignment="1" applyProtection="1">
      <alignment horizontal="center" vertical="center"/>
    </xf>
    <xf numFmtId="0" fontId="10" fillId="0" borderId="49" xfId="1" applyNumberFormat="1" applyFont="1" applyBorder="1" applyAlignment="1" applyProtection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49" xfId="1" quotePrefix="1" applyNumberFormat="1" applyFont="1" applyBorder="1" applyAlignment="1" applyProtection="1">
      <alignment horizontal="center" vertical="center"/>
    </xf>
    <xf numFmtId="0" fontId="11" fillId="0" borderId="2" xfId="1" applyNumberFormat="1" applyFont="1" applyBorder="1" applyAlignment="1" applyProtection="1">
      <alignment horizontal="left"/>
    </xf>
    <xf numFmtId="0" fontId="9" fillId="0" borderId="0" xfId="1" applyNumberFormat="1" applyFont="1" applyAlignment="1" applyProtection="1">
      <alignment horizontal="left"/>
    </xf>
    <xf numFmtId="0" fontId="10" fillId="2" borderId="18" xfId="1" applyNumberFormat="1" applyFont="1" applyFill="1" applyBorder="1" applyAlignment="1" applyProtection="1">
      <alignment horizontal="left" vertical="center"/>
      <protection locked="0"/>
    </xf>
    <xf numFmtId="0" fontId="10" fillId="2" borderId="20" xfId="1" applyNumberFormat="1" applyFont="1" applyFill="1" applyBorder="1" applyAlignment="1" applyProtection="1">
      <alignment horizontal="left" vertical="center"/>
      <protection locked="0"/>
    </xf>
    <xf numFmtId="0" fontId="10" fillId="2" borderId="21" xfId="1" applyNumberFormat="1" applyFont="1" applyFill="1" applyBorder="1" applyAlignment="1" applyProtection="1">
      <alignment horizontal="left" vertical="center"/>
      <protection locked="0"/>
    </xf>
    <xf numFmtId="0" fontId="10" fillId="2" borderId="48" xfId="1" applyNumberFormat="1" applyFont="1" applyFill="1" applyBorder="1" applyAlignment="1" applyProtection="1">
      <alignment horizontal="left" vertical="center"/>
      <protection locked="0"/>
    </xf>
    <xf numFmtId="0" fontId="10" fillId="0" borderId="48" xfId="1" applyNumberFormat="1" applyFont="1" applyBorder="1" applyAlignment="1" applyProtection="1">
      <alignment horizontal="left" vertical="center"/>
    </xf>
    <xf numFmtId="0" fontId="10" fillId="0" borderId="49" xfId="1" applyNumberFormat="1" applyFont="1" applyBorder="1" applyAlignment="1" applyProtection="1">
      <alignment horizontal="left" vertical="center"/>
    </xf>
    <xf numFmtId="0" fontId="10" fillId="0" borderId="25" xfId="1" quotePrefix="1" applyNumberFormat="1" applyFont="1" applyBorder="1" applyAlignment="1" applyProtection="1">
      <alignment horizontal="left" vertical="center"/>
    </xf>
    <xf numFmtId="0" fontId="10" fillId="0" borderId="27" xfId="1" quotePrefix="1" applyNumberFormat="1" applyFont="1" applyBorder="1" applyAlignment="1" applyProtection="1">
      <alignment horizontal="left" vertical="center"/>
    </xf>
  </cellXfs>
  <cellStyles count="3">
    <cellStyle name="標準" xfId="0" builtinId="0"/>
    <cellStyle name="標準_ピペット_HGQC1308計算ｼｰﾄ1" xfId="1"/>
    <cellStyle name="標準_ピペット結果シート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5</xdr:row>
      <xdr:rowOff>38100</xdr:rowOff>
    </xdr:from>
    <xdr:to>
      <xdr:col>11</xdr:col>
      <xdr:colOff>209550</xdr:colOff>
      <xdr:row>32</xdr:row>
      <xdr:rowOff>9525</xdr:rowOff>
    </xdr:to>
    <xdr:sp macro="" textlink="">
      <xdr:nvSpPr>
        <xdr:cNvPr id="20481" name="Rectangle 1"/>
        <xdr:cNvSpPr>
          <a:spLocks noChangeArrowheads="1"/>
        </xdr:cNvSpPr>
      </xdr:nvSpPr>
      <xdr:spPr bwMode="auto">
        <a:xfrm>
          <a:off x="419100" y="1047750"/>
          <a:ext cx="6438900" cy="4238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ＤＦＧ新細丸ゴシック体"/>
            </a:rPr>
            <a:t>　　　       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ＤＦＧ新細丸ゴシック体"/>
            </a:rPr>
            <a:t>            　</a:t>
          </a:r>
          <a:r>
            <a:rPr lang="ja-JP" altLang="en-US" sz="1100" b="0" i="0" u="sng" strike="noStrike" baseline="0">
              <a:solidFill>
                <a:srgbClr val="000000"/>
              </a:solidFill>
              <a:latin typeface="ＤＦＧ新細丸ゴシック体"/>
            </a:rPr>
            <a:t>検定最大容量　　　　  　  　　　　μL　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ＤＦＧ新細丸ゴシック体"/>
            </a:rPr>
            <a:t>　　　　　　　　　　　</a:t>
          </a:r>
          <a:r>
            <a:rPr lang="ja-JP" altLang="en-US" sz="1100" b="0" i="0" u="sng" strike="noStrike" baseline="0">
              <a:solidFill>
                <a:srgbClr val="000000"/>
              </a:solidFill>
              <a:latin typeface="ＤＦＧ新細丸ゴシック体"/>
            </a:rPr>
            <a:t>検定最小容量　　 　   　　　　　　μL</a:t>
          </a:r>
          <a:endParaRPr lang="ja-JP" altLang="en-US" sz="1100" b="0" i="0" u="none" strike="noStrike" baseline="0">
            <a:solidFill>
              <a:srgbClr val="000000"/>
            </a:solidFill>
            <a:latin typeface="ＤＦＧ新細丸ゴシック体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ＤＦＧ新細丸ゴシック体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ＤＦＧ新細丸ゴシック体"/>
            </a:rPr>
            <a:t>                 　　　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5</xdr:row>
      <xdr:rowOff>0</xdr:rowOff>
    </xdr:from>
    <xdr:to>
      <xdr:col>26</xdr:col>
      <xdr:colOff>19050</xdr:colOff>
      <xdr:row>5</xdr:row>
      <xdr:rowOff>0</xdr:rowOff>
    </xdr:to>
    <xdr:sp macro="" textlink="">
      <xdr:nvSpPr>
        <xdr:cNvPr id="19457" name="Rectangle 1"/>
        <xdr:cNvSpPr>
          <a:spLocks noChangeArrowheads="1"/>
        </xdr:cNvSpPr>
      </xdr:nvSpPr>
      <xdr:spPr bwMode="auto">
        <a:xfrm>
          <a:off x="10125075" y="942975"/>
          <a:ext cx="65627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ＤＦＧ新細丸ゴシック体"/>
            </a:rPr>
            <a:t>　　　       　</a:t>
          </a:r>
          <a:r>
            <a:rPr lang="ja-JP" altLang="en-US" sz="1100" b="0" i="0" u="sng" strike="noStrike" baseline="0">
              <a:solidFill>
                <a:srgbClr val="000000"/>
              </a:solidFill>
              <a:latin typeface="ＤＦＧ新細丸ゴシック体"/>
            </a:rPr>
            <a:t>設定値　　　　  　  　  　　　</a:t>
          </a:r>
          <a:r>
            <a:rPr lang="el-GR" altLang="ja-JP" sz="1100" b="0" i="0" u="sng" strike="noStrike" baseline="0">
              <a:solidFill>
                <a:srgbClr val="000000"/>
              </a:solidFill>
              <a:latin typeface="ＤＦＧ新細丸ゴシック体"/>
            </a:rPr>
            <a:t>μ</a:t>
          </a:r>
          <a:r>
            <a:rPr lang="en-US" altLang="ja-JP" sz="1100" b="0" i="0" u="sng" strike="noStrike" baseline="0">
              <a:solidFill>
                <a:srgbClr val="000000"/>
              </a:solidFill>
              <a:latin typeface="ＤＦＧ新細丸ゴシック体"/>
            </a:rPr>
            <a:t>L</a:t>
          </a:r>
          <a:r>
            <a:rPr lang="ja-JP" altLang="en-US" sz="1100" b="0" i="0" u="sng" strike="noStrike" baseline="0">
              <a:solidFill>
                <a:srgbClr val="000000"/>
              </a:solidFill>
              <a:latin typeface="ＤＦＧ新細丸ゴシック体"/>
            </a:rPr>
            <a:t>　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ＤＦＧ新細丸ゴシック体"/>
            </a:rPr>
            <a:t>　　　　　　　　　　　　　　　　</a:t>
          </a:r>
          <a:r>
            <a:rPr lang="ja-JP" altLang="en-US" sz="1100" b="0" i="0" u="sng" strike="noStrike" baseline="0">
              <a:solidFill>
                <a:srgbClr val="000000"/>
              </a:solidFill>
              <a:latin typeface="ＤＦＧ新細丸ゴシック体"/>
            </a:rPr>
            <a:t>設定値　  　　    　　　　　　</a:t>
          </a:r>
          <a:r>
            <a:rPr lang="el-GR" altLang="ja-JP" sz="1100" b="0" i="0" u="sng" strike="noStrike" baseline="0">
              <a:solidFill>
                <a:srgbClr val="000000"/>
              </a:solidFill>
              <a:latin typeface="ＤＦＧ新細丸ゴシック体"/>
            </a:rPr>
            <a:t>μ</a:t>
          </a:r>
          <a:r>
            <a:rPr lang="en-US" altLang="ja-JP" sz="1100" b="0" i="0" u="sng" strike="noStrike" baseline="0">
              <a:solidFill>
                <a:srgbClr val="000000"/>
              </a:solidFill>
              <a:latin typeface="ＤＦＧ新細丸ゴシック体"/>
            </a:rPr>
            <a:t>L</a:t>
          </a:r>
          <a:endParaRPr lang="en-US" altLang="ja-JP" sz="1100" b="0" i="0" u="none" strike="noStrike" baseline="0">
            <a:solidFill>
              <a:srgbClr val="000000"/>
            </a:solidFill>
            <a:latin typeface="ＤＦＧ新細丸ゴシック体"/>
          </a:endParaRP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ＤＦＧ新細丸ゴシック体"/>
          </a:endParaRP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ＤＦＧ新細丸ゴシック体"/>
            </a:rPr>
            <a:t>                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ＤＦＧ新細丸ゴシック体"/>
            </a:rPr>
            <a:t>　　　　</a:t>
          </a:r>
        </a:p>
      </xdr:txBody>
    </xdr:sp>
    <xdr:clientData/>
  </xdr:twoCellAnchor>
  <xdr:twoCellAnchor>
    <xdr:from>
      <xdr:col>1</xdr:col>
      <xdr:colOff>209550</xdr:colOff>
      <xdr:row>5</xdr:row>
      <xdr:rowOff>214681</xdr:rowOff>
    </xdr:from>
    <xdr:to>
      <xdr:col>11</xdr:col>
      <xdr:colOff>371475</xdr:colOff>
      <xdr:row>28</xdr:row>
      <xdr:rowOff>85725</xdr:rowOff>
    </xdr:to>
    <xdr:sp macro="" textlink="">
      <xdr:nvSpPr>
        <xdr:cNvPr id="19458" name="Rectangle 2"/>
        <xdr:cNvSpPr>
          <a:spLocks noChangeArrowheads="1"/>
        </xdr:cNvSpPr>
      </xdr:nvSpPr>
      <xdr:spPr bwMode="auto">
        <a:xfrm>
          <a:off x="476250" y="1243381"/>
          <a:ext cx="6638925" cy="401441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ＤＦＧ新細丸ゴシック体"/>
            </a:rPr>
            <a:t>　　　       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ＤＦＧ新細丸ゴシック体"/>
            </a:rPr>
            <a:t>          　  </a:t>
          </a:r>
          <a:r>
            <a:rPr lang="ja-JP" altLang="en-US" sz="1100" b="0" i="0" u="sng" strike="noStrike" baseline="0">
              <a:solidFill>
                <a:srgbClr val="000000"/>
              </a:solidFill>
              <a:latin typeface="ＤＦＧ新細丸ゴシック体"/>
            </a:rPr>
            <a:t>検定最大容量　　　　  　  　　　　μL　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ＤＦＧ新細丸ゴシック体"/>
            </a:rPr>
            <a:t>　　　　　　　　　　　</a:t>
          </a:r>
          <a:r>
            <a:rPr lang="ja-JP" altLang="en-US" sz="1100" b="0" i="0" u="sng" strike="noStrike" baseline="0">
              <a:solidFill>
                <a:srgbClr val="000000"/>
              </a:solidFill>
              <a:latin typeface="ＤＦＧ新細丸ゴシック体"/>
            </a:rPr>
            <a:t>検定最小容量　　 　    　　　　　　μL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ＤＦＧ新細丸ゴシック体"/>
            </a:rPr>
            <a:t>　　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B1:P86"/>
  <sheetViews>
    <sheetView tabSelected="1" view="pageBreakPreview" topLeftCell="B1" zoomScaleNormal="100" zoomScaleSheetLayoutView="100" workbookViewId="0">
      <selection activeCell="I56" sqref="I56"/>
    </sheetView>
  </sheetViews>
  <sheetFormatPr defaultRowHeight="13.5" outlineLevelRow="1" outlineLevelCol="1"/>
  <cols>
    <col min="1" max="1" width="2.75" style="1" customWidth="1"/>
    <col min="2" max="2" width="7" style="74" customWidth="1"/>
    <col min="3" max="3" width="2.125" style="1" customWidth="1"/>
    <col min="4" max="4" width="12.625" style="1" customWidth="1"/>
    <col min="5" max="5" width="9.625" style="1" customWidth="1"/>
    <col min="6" max="6" width="12.625" style="1" customWidth="1"/>
    <col min="7" max="7" width="8.125" style="1" customWidth="1"/>
    <col min="8" max="8" width="9.625" style="1" customWidth="1"/>
    <col min="9" max="9" width="12.625" style="1" customWidth="1"/>
    <col min="10" max="10" width="8.125" style="1" customWidth="1"/>
    <col min="11" max="11" width="2" style="1" customWidth="1"/>
    <col min="12" max="12" width="7.875" style="1" customWidth="1"/>
    <col min="13" max="13" width="6.625" style="1" customWidth="1" outlineLevel="1"/>
    <col min="14" max="14" width="14.625" style="1" customWidth="1" outlineLevel="1"/>
    <col min="15" max="16384" width="9" style="1"/>
  </cols>
  <sheetData>
    <row r="1" spans="2:16" ht="14.25" thickBot="1"/>
    <row r="2" spans="2:16">
      <c r="B2" s="75"/>
      <c r="C2" s="76"/>
      <c r="D2" s="76"/>
      <c r="E2" s="76"/>
      <c r="F2" s="76"/>
      <c r="G2" s="76"/>
      <c r="H2" s="76"/>
      <c r="I2" s="76"/>
      <c r="J2" s="76"/>
      <c r="K2" s="76"/>
      <c r="L2" s="77"/>
      <c r="M2" s="79"/>
    </row>
    <row r="3" spans="2:16" ht="14.25">
      <c r="B3" s="78"/>
      <c r="C3" s="79"/>
      <c r="D3" s="79"/>
      <c r="E3" s="79"/>
      <c r="F3" s="79"/>
      <c r="G3" s="79"/>
      <c r="H3" s="80" t="s">
        <v>31</v>
      </c>
      <c r="I3" s="80"/>
      <c r="J3" s="79"/>
      <c r="K3" s="79"/>
      <c r="L3" s="81"/>
      <c r="M3" s="79"/>
    </row>
    <row r="4" spans="2:16" s="89" customFormat="1" ht="24.75" customHeight="1">
      <c r="B4" s="82"/>
      <c r="C4" s="83"/>
      <c r="D4" s="84"/>
      <c r="E4" s="85" t="s">
        <v>46</v>
      </c>
      <c r="F4" s="83"/>
      <c r="G4" s="83"/>
      <c r="H4" s="83"/>
      <c r="I4" s="86" t="s">
        <v>47</v>
      </c>
      <c r="J4" s="83"/>
      <c r="K4" s="83"/>
      <c r="L4" s="87"/>
      <c r="M4" s="83"/>
      <c r="N4" s="88"/>
      <c r="O4" s="88"/>
      <c r="P4" s="88"/>
    </row>
    <row r="5" spans="2:16" ht="12.75" customHeight="1">
      <c r="B5" s="90"/>
      <c r="C5" s="8"/>
      <c r="D5" s="91"/>
      <c r="E5" s="8"/>
      <c r="F5" s="8"/>
      <c r="G5" s="8"/>
      <c r="H5" s="8"/>
      <c r="I5" s="8"/>
      <c r="J5" s="8"/>
      <c r="K5" s="8"/>
      <c r="L5" s="92"/>
      <c r="M5" s="8"/>
      <c r="N5" s="2"/>
      <c r="O5" s="2"/>
      <c r="P5" s="2"/>
    </row>
    <row r="6" spans="2:16" ht="12.75" customHeight="1">
      <c r="B6" s="90"/>
      <c r="C6" s="8"/>
      <c r="D6" s="91"/>
      <c r="E6" s="8"/>
      <c r="F6" s="8"/>
      <c r="G6" s="8"/>
      <c r="H6" s="8"/>
      <c r="I6" s="8"/>
      <c r="J6" s="8"/>
      <c r="K6" s="8"/>
      <c r="L6" s="92"/>
      <c r="M6" s="8"/>
      <c r="N6" s="2"/>
      <c r="O6" s="2"/>
      <c r="P6" s="2"/>
    </row>
    <row r="7" spans="2:16" ht="12.75" customHeight="1">
      <c r="B7" s="90"/>
      <c r="C7" s="8"/>
      <c r="D7" s="91"/>
      <c r="E7" s="8"/>
      <c r="F7" s="8"/>
      <c r="G7" s="8"/>
      <c r="H7" s="8"/>
      <c r="I7" s="8"/>
      <c r="J7" s="8"/>
      <c r="K7" s="8"/>
      <c r="L7" s="92"/>
      <c r="M7" s="8"/>
      <c r="N7" s="2"/>
      <c r="O7" s="2"/>
      <c r="P7" s="2"/>
    </row>
    <row r="8" spans="2:16" ht="12.75" customHeight="1">
      <c r="B8" s="90"/>
      <c r="C8" s="8"/>
      <c r="D8" s="91"/>
      <c r="E8" s="8"/>
      <c r="F8" s="8"/>
      <c r="G8" s="8"/>
      <c r="H8" s="8"/>
      <c r="I8" s="8"/>
      <c r="J8" s="8"/>
      <c r="K8" s="8"/>
      <c r="L8" s="92"/>
      <c r="M8" s="8"/>
      <c r="N8" s="2"/>
      <c r="O8" s="2"/>
      <c r="P8" s="2"/>
    </row>
    <row r="9" spans="2:16" ht="12.75" customHeight="1">
      <c r="B9" s="90"/>
      <c r="C9" s="8"/>
      <c r="D9" s="91"/>
      <c r="E9" s="8"/>
      <c r="F9" s="8"/>
      <c r="G9" s="8"/>
      <c r="H9" s="8"/>
      <c r="I9" s="8"/>
      <c r="J9" s="8"/>
      <c r="K9" s="8"/>
      <c r="L9" s="92"/>
      <c r="M9" s="8"/>
      <c r="N9" s="2"/>
      <c r="O9" s="2"/>
      <c r="P9" s="2"/>
    </row>
    <row r="10" spans="2:16" ht="12.75" customHeight="1">
      <c r="B10" s="90"/>
      <c r="C10" s="8"/>
      <c r="D10" s="91"/>
      <c r="E10" s="8"/>
      <c r="F10" s="8"/>
      <c r="G10" s="8"/>
      <c r="H10" s="8"/>
      <c r="I10" s="8"/>
      <c r="J10" s="8"/>
      <c r="K10" s="8"/>
      <c r="L10" s="92"/>
      <c r="M10" s="8"/>
      <c r="N10" s="2"/>
      <c r="O10" s="2"/>
      <c r="P10" s="2"/>
    </row>
    <row r="11" spans="2:16" ht="12.75" customHeight="1">
      <c r="B11" s="90"/>
      <c r="C11" s="8"/>
      <c r="D11" s="91"/>
      <c r="E11" s="8"/>
      <c r="F11" s="8"/>
      <c r="G11" s="8"/>
      <c r="H11" s="8"/>
      <c r="I11" s="8"/>
      <c r="J11" s="8"/>
      <c r="K11" s="8"/>
      <c r="L11" s="92"/>
      <c r="M11" s="8"/>
      <c r="N11" s="2"/>
      <c r="O11" s="2"/>
      <c r="P11" s="2"/>
    </row>
    <row r="12" spans="2:16" ht="12.75" customHeight="1">
      <c r="B12" s="90"/>
      <c r="C12" s="8"/>
      <c r="D12" s="91"/>
      <c r="E12" s="8"/>
      <c r="F12" s="8"/>
      <c r="G12" s="8"/>
      <c r="H12" s="8"/>
      <c r="I12" s="8"/>
      <c r="J12" s="8"/>
      <c r="K12" s="8"/>
      <c r="L12" s="92"/>
      <c r="M12" s="8"/>
      <c r="N12" s="2"/>
      <c r="O12" s="2"/>
      <c r="P12" s="2"/>
    </row>
    <row r="13" spans="2:16" ht="12.75" customHeight="1">
      <c r="B13" s="90"/>
      <c r="C13" s="8"/>
      <c r="D13" s="91"/>
      <c r="E13" s="8"/>
      <c r="F13" s="8"/>
      <c r="G13" s="8"/>
      <c r="H13" s="8"/>
      <c r="I13" s="8"/>
      <c r="J13" s="8"/>
      <c r="K13" s="8"/>
      <c r="L13" s="92"/>
      <c r="M13" s="8"/>
      <c r="N13" s="2"/>
      <c r="O13" s="2"/>
      <c r="P13" s="2"/>
    </row>
    <row r="14" spans="2:16" ht="12.75" customHeight="1">
      <c r="B14" s="90"/>
      <c r="C14" s="8"/>
      <c r="D14" s="91"/>
      <c r="E14" s="8"/>
      <c r="F14" s="8"/>
      <c r="G14" s="8"/>
      <c r="H14" s="8"/>
      <c r="I14" s="8"/>
      <c r="J14" s="8"/>
      <c r="K14" s="8"/>
      <c r="L14" s="92"/>
      <c r="M14" s="8"/>
      <c r="N14" s="2"/>
      <c r="O14" s="2"/>
      <c r="P14" s="2"/>
    </row>
    <row r="15" spans="2:16" ht="12.75" customHeight="1">
      <c r="B15" s="90"/>
      <c r="C15" s="8"/>
      <c r="D15" s="91"/>
      <c r="E15" s="8"/>
      <c r="F15" s="8"/>
      <c r="G15" s="8"/>
      <c r="H15" s="8"/>
      <c r="I15" s="8"/>
      <c r="J15" s="8"/>
      <c r="K15" s="8"/>
      <c r="L15" s="92"/>
      <c r="M15" s="8"/>
      <c r="N15" s="2"/>
      <c r="O15" s="2"/>
      <c r="P15" s="2"/>
    </row>
    <row r="16" spans="2:16" ht="12.75" customHeight="1">
      <c r="B16" s="90"/>
      <c r="C16" s="8"/>
      <c r="D16" s="91"/>
      <c r="E16" s="8"/>
      <c r="F16" s="8"/>
      <c r="G16" s="8"/>
      <c r="H16" s="8"/>
      <c r="I16" s="8"/>
      <c r="J16" s="8"/>
      <c r="K16" s="8"/>
      <c r="L16" s="92"/>
      <c r="M16" s="8"/>
      <c r="N16" s="2"/>
      <c r="O16" s="2"/>
      <c r="P16" s="2"/>
    </row>
    <row r="17" spans="2:16" ht="12.75" customHeight="1">
      <c r="B17" s="90"/>
      <c r="C17" s="8"/>
      <c r="D17" s="91"/>
      <c r="E17" s="8"/>
      <c r="F17" s="8"/>
      <c r="G17" s="8"/>
      <c r="H17" s="8"/>
      <c r="I17" s="8"/>
      <c r="J17" s="8"/>
      <c r="K17" s="8"/>
      <c r="L17" s="92"/>
      <c r="M17" s="8"/>
      <c r="N17" s="2"/>
      <c r="O17" s="2"/>
      <c r="P17" s="2"/>
    </row>
    <row r="18" spans="2:16" ht="12.75" customHeight="1">
      <c r="B18" s="90"/>
      <c r="C18" s="8"/>
      <c r="D18" s="91"/>
      <c r="E18" s="8"/>
      <c r="F18" s="8"/>
      <c r="G18" s="8"/>
      <c r="H18" s="8"/>
      <c r="I18" s="8"/>
      <c r="J18" s="8"/>
      <c r="K18" s="8"/>
      <c r="L18" s="92"/>
      <c r="M18" s="8"/>
      <c r="N18" s="2"/>
      <c r="O18" s="2"/>
      <c r="P18" s="2"/>
    </row>
    <row r="19" spans="2:16" ht="12.75" customHeight="1">
      <c r="B19" s="90"/>
      <c r="C19" s="8"/>
      <c r="D19" s="91"/>
      <c r="E19" s="8"/>
      <c r="F19" s="8"/>
      <c r="G19" s="8"/>
      <c r="H19" s="8"/>
      <c r="I19" s="8"/>
      <c r="J19" s="8"/>
      <c r="K19" s="8"/>
      <c r="L19" s="92"/>
      <c r="M19" s="8"/>
      <c r="N19" s="2"/>
      <c r="O19" s="2"/>
      <c r="P19" s="2"/>
    </row>
    <row r="20" spans="2:16" ht="12.75" customHeight="1">
      <c r="B20" s="90"/>
      <c r="C20" s="8"/>
      <c r="D20" s="91"/>
      <c r="E20" s="8"/>
      <c r="F20" s="8"/>
      <c r="G20" s="8"/>
      <c r="H20" s="8"/>
      <c r="I20" s="8"/>
      <c r="J20" s="8"/>
      <c r="K20" s="8"/>
      <c r="L20" s="92"/>
      <c r="M20" s="8"/>
      <c r="N20" s="2"/>
      <c r="O20" s="2"/>
      <c r="P20" s="2"/>
    </row>
    <row r="21" spans="2:16" ht="12.75" customHeight="1">
      <c r="B21" s="195"/>
      <c r="C21" s="93"/>
      <c r="D21" s="91"/>
      <c r="E21" s="93"/>
      <c r="F21" s="93"/>
      <c r="G21" s="93"/>
      <c r="H21" s="93"/>
      <c r="I21" s="93"/>
      <c r="J21" s="93"/>
      <c r="K21" s="93"/>
      <c r="L21" s="190"/>
      <c r="M21" s="93"/>
      <c r="N21" s="132"/>
      <c r="O21" s="132"/>
      <c r="P21" s="2"/>
    </row>
    <row r="22" spans="2:16" ht="12" customHeight="1">
      <c r="B22" s="195"/>
      <c r="C22" s="93"/>
      <c r="D22" s="186"/>
      <c r="E22" s="186"/>
      <c r="F22" s="192"/>
      <c r="G22" s="192"/>
      <c r="H22" s="186"/>
      <c r="I22" s="133"/>
      <c r="J22" s="133"/>
      <c r="K22" s="133"/>
      <c r="L22" s="193"/>
      <c r="M22" s="133"/>
      <c r="N22" s="133"/>
      <c r="O22" s="196"/>
      <c r="P22" s="2"/>
    </row>
    <row r="23" spans="2:16" ht="12" customHeight="1">
      <c r="B23" s="195"/>
      <c r="C23" s="93"/>
      <c r="D23" s="186"/>
      <c r="E23" s="186"/>
      <c r="F23" s="192"/>
      <c r="G23" s="192"/>
      <c r="H23" s="186"/>
      <c r="I23" s="133"/>
      <c r="J23" s="133"/>
      <c r="K23" s="133"/>
      <c r="L23" s="193"/>
      <c r="M23" s="133"/>
      <c r="N23" s="133"/>
      <c r="O23" s="196"/>
      <c r="P23" s="2"/>
    </row>
    <row r="24" spans="2:16" ht="12" customHeight="1">
      <c r="B24" s="195"/>
      <c r="C24" s="93"/>
      <c r="D24" s="186"/>
      <c r="E24" s="186"/>
      <c r="F24" s="192"/>
      <c r="G24" s="192"/>
      <c r="H24" s="186"/>
      <c r="I24" s="133"/>
      <c r="J24" s="133"/>
      <c r="K24" s="133"/>
      <c r="L24" s="193"/>
      <c r="M24" s="133"/>
      <c r="N24" s="133"/>
      <c r="O24" s="196"/>
      <c r="P24" s="2"/>
    </row>
    <row r="25" spans="2:16" ht="12" customHeight="1">
      <c r="B25" s="195"/>
      <c r="C25" s="93"/>
      <c r="D25" s="186"/>
      <c r="E25" s="186"/>
      <c r="F25" s="192"/>
      <c r="G25" s="192"/>
      <c r="H25" s="186"/>
      <c r="I25" s="133"/>
      <c r="J25" s="133"/>
      <c r="K25" s="194"/>
      <c r="L25" s="193"/>
      <c r="M25" s="133"/>
      <c r="N25" s="133"/>
      <c r="O25" s="196"/>
      <c r="P25" s="2"/>
    </row>
    <row r="26" spans="2:16" ht="12" customHeight="1">
      <c r="B26" s="195"/>
      <c r="C26" s="93"/>
      <c r="D26" s="186"/>
      <c r="E26" s="186"/>
      <c r="F26" s="192"/>
      <c r="G26" s="192"/>
      <c r="H26" s="186"/>
      <c r="I26" s="133"/>
      <c r="J26" s="133"/>
      <c r="K26" s="133"/>
      <c r="L26" s="193"/>
      <c r="M26" s="133"/>
      <c r="N26" s="133"/>
      <c r="O26" s="196"/>
      <c r="P26" s="2"/>
    </row>
    <row r="27" spans="2:16" ht="12" customHeight="1">
      <c r="B27" s="195"/>
      <c r="C27" s="93"/>
      <c r="D27" s="186"/>
      <c r="E27" s="186"/>
      <c r="F27" s="192"/>
      <c r="G27" s="192"/>
      <c r="H27" s="186"/>
      <c r="I27" s="133"/>
      <c r="J27" s="133"/>
      <c r="K27" s="133"/>
      <c r="L27" s="193"/>
      <c r="M27" s="133"/>
      <c r="N27" s="133"/>
      <c r="O27" s="196"/>
      <c r="P27" s="2"/>
    </row>
    <row r="28" spans="2:16" ht="12" customHeight="1">
      <c r="B28" s="195"/>
      <c r="C28" s="93"/>
      <c r="D28" s="186"/>
      <c r="E28" s="186"/>
      <c r="F28" s="192"/>
      <c r="G28" s="192"/>
      <c r="H28" s="186"/>
      <c r="I28" s="133"/>
      <c r="J28" s="133"/>
      <c r="K28" s="133"/>
      <c r="L28" s="193"/>
      <c r="M28" s="133"/>
      <c r="N28" s="133"/>
      <c r="O28" s="196"/>
      <c r="P28" s="2"/>
    </row>
    <row r="29" spans="2:16" ht="12" customHeight="1">
      <c r="B29" s="195"/>
      <c r="C29" s="93"/>
      <c r="D29" s="186"/>
      <c r="E29" s="186"/>
      <c r="F29" s="192"/>
      <c r="G29" s="192"/>
      <c r="H29" s="186"/>
      <c r="I29" s="133"/>
      <c r="J29" s="133"/>
      <c r="K29" s="133"/>
      <c r="L29" s="193"/>
      <c r="M29" s="133"/>
      <c r="N29" s="133"/>
      <c r="O29" s="196"/>
      <c r="P29" s="2"/>
    </row>
    <row r="30" spans="2:16" ht="12" customHeight="1">
      <c r="B30" s="195"/>
      <c r="C30" s="93"/>
      <c r="D30" s="186"/>
      <c r="E30" s="186"/>
      <c r="F30" s="192"/>
      <c r="G30" s="192"/>
      <c r="H30" s="186"/>
      <c r="I30" s="133"/>
      <c r="J30" s="133"/>
      <c r="K30" s="133"/>
      <c r="L30" s="193"/>
      <c r="M30" s="133"/>
      <c r="N30" s="133"/>
      <c r="O30" s="196"/>
      <c r="P30" s="2"/>
    </row>
    <row r="31" spans="2:16" ht="12" customHeight="1">
      <c r="B31" s="195"/>
      <c r="C31" s="93"/>
      <c r="D31" s="186"/>
      <c r="E31" s="186"/>
      <c r="F31" s="192"/>
      <c r="G31" s="192"/>
      <c r="H31" s="186"/>
      <c r="I31" s="133"/>
      <c r="J31" s="133"/>
      <c r="K31" s="133"/>
      <c r="L31" s="193"/>
      <c r="M31" s="133"/>
      <c r="N31" s="133"/>
      <c r="O31" s="196"/>
      <c r="P31" s="2"/>
    </row>
    <row r="32" spans="2:16" ht="12" customHeight="1">
      <c r="B32" s="195"/>
      <c r="C32" s="93"/>
      <c r="D32" s="186"/>
      <c r="E32" s="186"/>
      <c r="F32" s="192"/>
      <c r="G32" s="192"/>
      <c r="H32" s="186"/>
      <c r="I32" s="133"/>
      <c r="J32" s="133"/>
      <c r="K32" s="133"/>
      <c r="L32" s="193"/>
      <c r="M32" s="133"/>
      <c r="N32" s="133"/>
      <c r="O32" s="196"/>
      <c r="P32" s="2"/>
    </row>
    <row r="33" spans="2:16" ht="12" customHeight="1">
      <c r="B33" s="195"/>
      <c r="C33" s="93"/>
      <c r="D33" s="186"/>
      <c r="E33" s="186"/>
      <c r="F33" s="192"/>
      <c r="G33" s="192"/>
      <c r="H33" s="186"/>
      <c r="I33" s="133"/>
      <c r="J33" s="133"/>
      <c r="K33" s="133"/>
      <c r="L33" s="193"/>
      <c r="M33" s="133"/>
      <c r="N33" s="133"/>
      <c r="O33" s="196"/>
      <c r="P33" s="2"/>
    </row>
    <row r="34" spans="2:16" ht="12" customHeight="1">
      <c r="B34" s="195"/>
      <c r="C34" s="93"/>
      <c r="D34" s="186"/>
      <c r="E34" s="186"/>
      <c r="F34" s="192"/>
      <c r="G34" s="192"/>
      <c r="H34" s="186"/>
      <c r="I34" s="133"/>
      <c r="J34" s="133"/>
      <c r="K34" s="133"/>
      <c r="L34" s="193"/>
      <c r="M34" s="133"/>
      <c r="N34" s="133"/>
      <c r="O34" s="196"/>
      <c r="P34" s="2"/>
    </row>
    <row r="35" spans="2:16" ht="12" customHeight="1">
      <c r="B35" s="195"/>
      <c r="C35" s="93"/>
      <c r="D35" s="186"/>
      <c r="E35" s="186"/>
      <c r="F35" s="192"/>
      <c r="G35" s="192"/>
      <c r="H35" s="186"/>
      <c r="I35" s="133"/>
      <c r="J35" s="133"/>
      <c r="K35" s="133"/>
      <c r="L35" s="193"/>
      <c r="M35" s="133"/>
      <c r="N35" s="133"/>
      <c r="O35" s="196"/>
      <c r="P35" s="2"/>
    </row>
    <row r="36" spans="2:16" ht="12" customHeight="1">
      <c r="B36" s="195"/>
      <c r="C36" s="93"/>
      <c r="D36" s="186"/>
      <c r="E36" s="186"/>
      <c r="F36" s="192"/>
      <c r="G36" s="192"/>
      <c r="H36" s="186"/>
      <c r="I36" s="133"/>
      <c r="J36" s="133"/>
      <c r="K36" s="133"/>
      <c r="L36" s="193"/>
      <c r="M36" s="133"/>
      <c r="N36" s="133"/>
      <c r="O36" s="196"/>
      <c r="P36" s="2"/>
    </row>
    <row r="37" spans="2:16" ht="12" customHeight="1">
      <c r="B37" s="195"/>
      <c r="C37" s="93"/>
      <c r="D37" s="186"/>
      <c r="E37" s="186"/>
      <c r="F37" s="192"/>
      <c r="G37" s="192"/>
      <c r="H37" s="186"/>
      <c r="I37" s="133"/>
      <c r="J37" s="133"/>
      <c r="K37" s="133"/>
      <c r="L37" s="193"/>
      <c r="M37" s="133"/>
      <c r="N37" s="133"/>
      <c r="O37" s="196"/>
      <c r="P37" s="2"/>
    </row>
    <row r="38" spans="2:16" ht="12" customHeight="1">
      <c r="B38" s="195"/>
      <c r="C38" s="93"/>
      <c r="D38" s="186"/>
      <c r="E38" s="186"/>
      <c r="F38" s="192"/>
      <c r="G38" s="192"/>
      <c r="H38" s="186"/>
      <c r="I38" s="133"/>
      <c r="J38" s="133"/>
      <c r="K38" s="133"/>
      <c r="L38" s="193"/>
      <c r="M38" s="133"/>
      <c r="N38" s="133"/>
      <c r="O38" s="196"/>
      <c r="P38" s="2"/>
    </row>
    <row r="39" spans="2:16" ht="12" customHeight="1">
      <c r="B39" s="195"/>
      <c r="C39" s="93"/>
      <c r="D39" s="186"/>
      <c r="E39" s="186"/>
      <c r="F39" s="192"/>
      <c r="G39" s="192"/>
      <c r="H39" s="186"/>
      <c r="I39" s="133"/>
      <c r="J39" s="133"/>
      <c r="K39" s="133"/>
      <c r="L39" s="193"/>
      <c r="M39" s="133"/>
      <c r="N39" s="133"/>
      <c r="O39" s="196"/>
      <c r="P39" s="2"/>
    </row>
    <row r="40" spans="2:16" ht="12" customHeight="1">
      <c r="B40" s="195"/>
      <c r="C40" s="93"/>
      <c r="D40" s="186"/>
      <c r="E40" s="186"/>
      <c r="F40" s="192"/>
      <c r="G40" s="192"/>
      <c r="H40" s="186"/>
      <c r="I40" s="133"/>
      <c r="J40" s="133"/>
      <c r="K40" s="133"/>
      <c r="L40" s="193"/>
      <c r="M40" s="133"/>
      <c r="N40" s="133"/>
      <c r="O40" s="196"/>
      <c r="P40" s="2"/>
    </row>
    <row r="41" spans="2:16" ht="12" customHeight="1">
      <c r="B41" s="195"/>
      <c r="C41" s="93"/>
      <c r="D41" s="186"/>
      <c r="E41" s="186"/>
      <c r="F41" s="192"/>
      <c r="G41" s="192"/>
      <c r="H41" s="186"/>
      <c r="I41" s="133"/>
      <c r="J41" s="133"/>
      <c r="K41" s="133"/>
      <c r="L41" s="193"/>
      <c r="M41" s="133"/>
      <c r="N41" s="133"/>
      <c r="O41" s="196"/>
      <c r="P41" s="2"/>
    </row>
    <row r="42" spans="2:16" ht="12" customHeight="1">
      <c r="B42" s="90"/>
      <c r="C42" s="8"/>
      <c r="D42" s="65"/>
      <c r="E42" s="65"/>
      <c r="F42" s="115"/>
      <c r="G42" s="115"/>
      <c r="H42" s="65"/>
      <c r="I42" s="19"/>
      <c r="J42" s="19"/>
      <c r="K42" s="19"/>
      <c r="L42" s="116"/>
      <c r="M42" s="19"/>
      <c r="N42" s="19"/>
      <c r="O42" s="20"/>
      <c r="P42" s="2"/>
    </row>
    <row r="43" spans="2:16" ht="12" customHeight="1">
      <c r="B43" s="90"/>
      <c r="C43" s="8"/>
      <c r="D43" s="65"/>
      <c r="E43" s="65"/>
      <c r="F43" s="115"/>
      <c r="G43" s="115"/>
      <c r="H43" s="65"/>
      <c r="I43" s="19"/>
      <c r="J43" s="19"/>
      <c r="K43" s="19"/>
      <c r="L43" s="116"/>
      <c r="M43" s="19"/>
      <c r="N43" s="19"/>
      <c r="O43" s="20"/>
      <c r="P43" s="2"/>
    </row>
    <row r="44" spans="2:16" ht="12" customHeight="1">
      <c r="B44" s="90"/>
      <c r="C44" s="8"/>
      <c r="D44" s="65"/>
      <c r="E44" s="65"/>
      <c r="F44" s="115"/>
      <c r="G44" s="115"/>
      <c r="H44" s="65"/>
      <c r="I44" s="19"/>
      <c r="J44" s="19"/>
      <c r="K44" s="19"/>
      <c r="L44" s="116"/>
      <c r="M44" s="19"/>
      <c r="N44" s="19"/>
      <c r="O44" s="20"/>
      <c r="P44" s="2"/>
    </row>
    <row r="45" spans="2:16" ht="12" customHeight="1">
      <c r="B45" s="90"/>
      <c r="C45" s="8"/>
      <c r="D45" s="65"/>
      <c r="E45" s="65"/>
      <c r="F45" s="115"/>
      <c r="G45" s="115"/>
      <c r="H45" s="65"/>
      <c r="I45" s="19"/>
      <c r="J45" s="19"/>
      <c r="K45" s="19"/>
      <c r="L45" s="116"/>
      <c r="M45" s="19"/>
      <c r="N45" s="19"/>
      <c r="O45" s="20"/>
      <c r="P45" s="2"/>
    </row>
    <row r="46" spans="2:16">
      <c r="B46" s="78"/>
      <c r="C46" s="79"/>
      <c r="D46" s="93"/>
      <c r="E46" s="8"/>
      <c r="F46" s="8"/>
      <c r="G46" s="8"/>
      <c r="H46" s="8"/>
      <c r="I46" s="8"/>
      <c r="J46" s="8"/>
      <c r="K46" s="8"/>
      <c r="L46" s="92"/>
      <c r="M46" s="201" t="s">
        <v>19</v>
      </c>
      <c r="N46" s="201"/>
    </row>
    <row r="47" spans="2:16">
      <c r="B47" s="78"/>
      <c r="C47" s="128"/>
      <c r="D47" s="5"/>
      <c r="E47" s="6"/>
      <c r="F47" s="6"/>
      <c r="G47" s="6"/>
      <c r="H47" s="6"/>
      <c r="I47" s="6"/>
      <c r="J47" s="6"/>
      <c r="K47" s="7"/>
      <c r="L47" s="92"/>
      <c r="M47" s="2"/>
      <c r="N47" s="2"/>
    </row>
    <row r="48" spans="2:16" ht="14.25" thickBot="1">
      <c r="B48" s="119"/>
      <c r="C48" s="79"/>
      <c r="D48" s="10" t="s">
        <v>1</v>
      </c>
      <c r="E48" s="11"/>
      <c r="F48" s="12"/>
      <c r="G48" s="12"/>
      <c r="H48" s="11"/>
      <c r="I48" s="13" t="s">
        <v>37</v>
      </c>
      <c r="J48" s="14">
        <f ca="1">TODAY()</f>
        <v>42683</v>
      </c>
      <c r="K48" s="15"/>
      <c r="L48" s="92"/>
      <c r="M48" s="208" t="s">
        <v>21</v>
      </c>
      <c r="N48" s="208"/>
    </row>
    <row r="49" spans="2:14" ht="14.25" thickBot="1">
      <c r="B49" s="119"/>
      <c r="C49" s="79"/>
      <c r="D49" s="17" t="s">
        <v>3</v>
      </c>
      <c r="E49" s="202"/>
      <c r="F49" s="203"/>
      <c r="G49" s="204"/>
      <c r="H49" s="18" t="s">
        <v>4</v>
      </c>
      <c r="I49" s="205"/>
      <c r="J49" s="204"/>
      <c r="K49" s="15"/>
      <c r="L49" s="92"/>
      <c r="M49" s="19" t="s">
        <v>2</v>
      </c>
      <c r="N49" s="20" t="s">
        <v>22</v>
      </c>
    </row>
    <row r="50" spans="2:14" ht="14.25" thickBot="1">
      <c r="B50" s="119"/>
      <c r="C50" s="79"/>
      <c r="D50" s="18" t="s">
        <v>43</v>
      </c>
      <c r="E50" s="21"/>
      <c r="F50" s="22" t="s">
        <v>2</v>
      </c>
      <c r="G50" s="206" t="s">
        <v>44</v>
      </c>
      <c r="H50" s="209"/>
      <c r="I50" s="23" t="e">
        <f>VLOOKUP(MROUND(E50,0.5),M50:N80,2)</f>
        <v>#N/A</v>
      </c>
      <c r="J50" s="24" t="s">
        <v>45</v>
      </c>
      <c r="K50" s="15"/>
      <c r="L50" s="92"/>
      <c r="M50" s="25">
        <v>16</v>
      </c>
      <c r="N50" s="26">
        <v>1.0021</v>
      </c>
    </row>
    <row r="51" spans="2:14">
      <c r="B51" s="119"/>
      <c r="C51" s="79"/>
      <c r="D51" s="28" t="s">
        <v>5</v>
      </c>
      <c r="E51" s="120" t="s">
        <v>33</v>
      </c>
      <c r="F51" s="30"/>
      <c r="G51" s="31" t="s">
        <v>7</v>
      </c>
      <c r="H51" s="121" t="s">
        <v>36</v>
      </c>
      <c r="I51" s="33"/>
      <c r="J51" s="34" t="s">
        <v>7</v>
      </c>
      <c r="K51" s="15"/>
      <c r="L51" s="92"/>
      <c r="M51" s="25">
        <v>16.5</v>
      </c>
      <c r="N51" s="26">
        <v>1.0022</v>
      </c>
    </row>
    <row r="52" spans="2:14">
      <c r="B52" s="119"/>
      <c r="C52" s="79"/>
      <c r="D52" s="28" t="s">
        <v>9</v>
      </c>
      <c r="E52" s="35" t="s">
        <v>10</v>
      </c>
      <c r="F52" s="198" t="s">
        <v>42</v>
      </c>
      <c r="G52" s="200"/>
      <c r="H52" s="36" t="s">
        <v>10</v>
      </c>
      <c r="I52" s="198" t="s">
        <v>42</v>
      </c>
      <c r="J52" s="200"/>
      <c r="K52" s="15"/>
      <c r="L52" s="92"/>
      <c r="M52" s="25">
        <v>17</v>
      </c>
      <c r="N52" s="26">
        <v>1.0023</v>
      </c>
    </row>
    <row r="53" spans="2:14">
      <c r="B53" s="119"/>
      <c r="C53" s="79"/>
      <c r="D53" s="37">
        <v>1</v>
      </c>
      <c r="E53" s="38"/>
      <c r="F53" s="39" t="e">
        <f>E53*$I$50</f>
        <v>#N/A</v>
      </c>
      <c r="G53" s="40" t="s">
        <v>7</v>
      </c>
      <c r="H53" s="41"/>
      <c r="I53" s="39" t="e">
        <f>H53*$I$50</f>
        <v>#N/A</v>
      </c>
      <c r="J53" s="40" t="s">
        <v>7</v>
      </c>
      <c r="K53" s="15"/>
      <c r="L53" s="92"/>
      <c r="M53" s="25">
        <v>17.5</v>
      </c>
      <c r="N53" s="26">
        <v>1.0024</v>
      </c>
    </row>
    <row r="54" spans="2:14">
      <c r="B54" s="119"/>
      <c r="C54" s="79"/>
      <c r="D54" s="37">
        <v>2</v>
      </c>
      <c r="E54" s="38"/>
      <c r="F54" s="39" t="e">
        <f>E54*$I$50</f>
        <v>#N/A</v>
      </c>
      <c r="G54" s="40" t="s">
        <v>7</v>
      </c>
      <c r="H54" s="41"/>
      <c r="I54" s="39" t="e">
        <f>H54*$I$50</f>
        <v>#N/A</v>
      </c>
      <c r="J54" s="40" t="s">
        <v>7</v>
      </c>
      <c r="K54" s="15"/>
      <c r="L54" s="92"/>
      <c r="M54" s="25">
        <v>18</v>
      </c>
      <c r="N54" s="26">
        <v>1.0024999999999999</v>
      </c>
    </row>
    <row r="55" spans="2:14">
      <c r="B55" s="119"/>
      <c r="C55" s="79"/>
      <c r="D55" s="37">
        <v>3</v>
      </c>
      <c r="E55" s="38"/>
      <c r="F55" s="39" t="e">
        <f>E55*$I$50</f>
        <v>#N/A</v>
      </c>
      <c r="G55" s="40" t="s">
        <v>7</v>
      </c>
      <c r="H55" s="41"/>
      <c r="I55" s="39" t="e">
        <f>H55*$I$50</f>
        <v>#N/A</v>
      </c>
      <c r="J55" s="40" t="s">
        <v>7</v>
      </c>
      <c r="K55" s="15"/>
      <c r="L55" s="92"/>
      <c r="M55" s="25">
        <v>18.5</v>
      </c>
      <c r="N55" s="26">
        <v>1.0025999999999999</v>
      </c>
    </row>
    <row r="56" spans="2:14">
      <c r="B56" s="119"/>
      <c r="C56" s="79"/>
      <c r="D56" s="37">
        <v>4</v>
      </c>
      <c r="E56" s="38"/>
      <c r="F56" s="39" t="e">
        <f>E56*$I$50</f>
        <v>#N/A</v>
      </c>
      <c r="G56" s="40" t="s">
        <v>7</v>
      </c>
      <c r="H56" s="41"/>
      <c r="I56" s="39" t="e">
        <f>H56*$I$50</f>
        <v>#N/A</v>
      </c>
      <c r="J56" s="40" t="s">
        <v>7</v>
      </c>
      <c r="K56" s="15"/>
      <c r="L56" s="92"/>
      <c r="M56" s="25">
        <v>19</v>
      </c>
      <c r="N56" s="26">
        <v>1.0026999999999999</v>
      </c>
    </row>
    <row r="57" spans="2:14" ht="14.25" thickBot="1">
      <c r="B57" s="119"/>
      <c r="C57" s="79"/>
      <c r="D57" s="42">
        <v>5</v>
      </c>
      <c r="E57" s="43"/>
      <c r="F57" s="39" t="e">
        <f>E57*$I$50</f>
        <v>#N/A</v>
      </c>
      <c r="G57" s="40" t="s">
        <v>7</v>
      </c>
      <c r="H57" s="44"/>
      <c r="I57" s="39" t="e">
        <f>H57*$I$50</f>
        <v>#N/A</v>
      </c>
      <c r="J57" s="40" t="s">
        <v>7</v>
      </c>
      <c r="K57" s="15"/>
      <c r="L57" s="92"/>
      <c r="M57" s="25">
        <v>19.5</v>
      </c>
      <c r="N57" s="26">
        <v>1.0027999999999999</v>
      </c>
    </row>
    <row r="58" spans="2:14">
      <c r="B58" s="119"/>
      <c r="C58" s="79"/>
      <c r="D58" s="45" t="s">
        <v>11</v>
      </c>
      <c r="E58" s="45" t="s">
        <v>12</v>
      </c>
      <c r="F58" s="46" t="e">
        <f>AVERAGE(F53:F57)</f>
        <v>#N/A</v>
      </c>
      <c r="G58" s="47" t="s">
        <v>13</v>
      </c>
      <c r="H58" s="48" t="s">
        <v>12</v>
      </c>
      <c r="I58" s="46" t="e">
        <f>AVERAGE(I53:I57)</f>
        <v>#N/A</v>
      </c>
      <c r="J58" s="47" t="s">
        <v>13</v>
      </c>
      <c r="K58" s="15"/>
      <c r="L58" s="92"/>
      <c r="M58" s="25">
        <v>20</v>
      </c>
      <c r="N58" s="26">
        <v>1.0028999999999999</v>
      </c>
    </row>
    <row r="59" spans="2:14">
      <c r="B59" s="119"/>
      <c r="C59" s="79"/>
      <c r="D59" s="49" t="s">
        <v>14</v>
      </c>
      <c r="E59" s="49" t="s">
        <v>12</v>
      </c>
      <c r="F59" s="50" t="e">
        <f>ROUND((F58-F51)/F51*100,1)</f>
        <v>#N/A</v>
      </c>
      <c r="G59" s="51" t="e">
        <f>IF(ABS(F59)&lt;=D63,"適","不適")</f>
        <v>#N/A</v>
      </c>
      <c r="H59" s="52" t="s">
        <v>12</v>
      </c>
      <c r="I59" s="50" t="e">
        <f>ROUND((I58-I51)/I51*100,1)</f>
        <v>#N/A</v>
      </c>
      <c r="J59" s="53" t="e">
        <f>IF(ABS(I59)&lt;=H63,"適","不適")</f>
        <v>#N/A</v>
      </c>
      <c r="K59" s="15"/>
      <c r="L59" s="92"/>
      <c r="M59" s="25">
        <v>20.5</v>
      </c>
      <c r="N59" s="26">
        <v>1.0029999999999999</v>
      </c>
    </row>
    <row r="60" spans="2:14" ht="14.25" thickBot="1">
      <c r="B60" s="119"/>
      <c r="C60" s="79"/>
      <c r="D60" s="54" t="s">
        <v>15</v>
      </c>
      <c r="E60" s="54" t="s">
        <v>12</v>
      </c>
      <c r="F60" s="55" t="e">
        <f>ROUND(STDEV(F53:F57)/F58*100,1)</f>
        <v>#N/A</v>
      </c>
      <c r="G60" s="56" t="e">
        <f>IF(ABS(F60)&lt;=D64,"適","不適")</f>
        <v>#N/A</v>
      </c>
      <c r="H60" s="57" t="s">
        <v>12</v>
      </c>
      <c r="I60" s="55" t="e">
        <f>ROUND(STDEV(I53:I57)/I58*100,1)</f>
        <v>#N/A</v>
      </c>
      <c r="J60" s="58" t="e">
        <f>IF(ABS(I60)&lt;=H64,"適","不適")</f>
        <v>#N/A</v>
      </c>
      <c r="K60" s="15"/>
      <c r="L60" s="92"/>
      <c r="M60" s="25">
        <v>21</v>
      </c>
      <c r="N60" s="26">
        <v>1.0031000000000001</v>
      </c>
    </row>
    <row r="61" spans="2:14">
      <c r="B61" s="119"/>
      <c r="C61" s="79"/>
      <c r="D61" s="114"/>
      <c r="E61" s="60" t="s">
        <v>16</v>
      </c>
      <c r="F61" s="11"/>
      <c r="G61" s="11"/>
      <c r="H61" s="11"/>
      <c r="I61" s="197"/>
      <c r="J61" s="197"/>
      <c r="K61" s="15"/>
      <c r="L61" s="92"/>
      <c r="M61" s="25">
        <v>21.5</v>
      </c>
      <c r="N61" s="26">
        <v>1.0032000000000001</v>
      </c>
    </row>
    <row r="62" spans="2:14">
      <c r="B62" s="119"/>
      <c r="C62" s="79"/>
      <c r="D62" s="62"/>
      <c r="E62" s="62"/>
      <c r="F62" s="62"/>
      <c r="G62" s="62"/>
      <c r="H62" s="62"/>
      <c r="I62" s="62"/>
      <c r="J62" s="63"/>
      <c r="K62" s="64"/>
      <c r="L62" s="92"/>
      <c r="M62" s="25"/>
      <c r="N62" s="26"/>
    </row>
    <row r="63" spans="2:14" ht="14.25" thickBot="1">
      <c r="B63" s="122"/>
      <c r="C63" s="123"/>
      <c r="D63" s="124">
        <v>5</v>
      </c>
      <c r="E63" s="124"/>
      <c r="F63" s="125"/>
      <c r="G63" s="125"/>
      <c r="H63" s="124">
        <v>5</v>
      </c>
      <c r="I63" s="126"/>
      <c r="J63" s="126"/>
      <c r="K63" s="126"/>
      <c r="L63" s="127"/>
      <c r="M63" s="25">
        <v>22</v>
      </c>
      <c r="N63" s="26">
        <v>1.0033000000000001</v>
      </c>
    </row>
    <row r="64" spans="2:14" hidden="1" outlineLevel="1">
      <c r="D64" s="65">
        <v>2</v>
      </c>
      <c r="E64" s="19"/>
      <c r="F64" s="2"/>
      <c r="G64" s="2"/>
      <c r="H64" s="65">
        <v>2</v>
      </c>
      <c r="I64" s="19"/>
      <c r="J64" s="19"/>
      <c r="K64" s="19"/>
      <c r="L64" s="19"/>
      <c r="M64" s="25">
        <v>22.5</v>
      </c>
      <c r="N64" s="67">
        <v>1.0034000000000001</v>
      </c>
    </row>
    <row r="65" spans="4:14" hidden="1" outlineLevel="1">
      <c r="D65" s="2"/>
      <c r="E65" s="19"/>
      <c r="F65" s="2"/>
      <c r="G65" s="2"/>
      <c r="H65" s="19"/>
      <c r="I65" s="19"/>
      <c r="J65" s="19"/>
      <c r="K65" s="19"/>
      <c r="L65" s="19"/>
      <c r="M65" s="25">
        <v>23</v>
      </c>
      <c r="N65" s="67">
        <v>1.0035000000000001</v>
      </c>
    </row>
    <row r="66" spans="4:14" hidden="1" outlineLevel="1">
      <c r="D66" s="6"/>
      <c r="E66" s="68"/>
      <c r="F66" s="6"/>
      <c r="G66" s="6"/>
      <c r="H66" s="68"/>
      <c r="I66" s="68"/>
      <c r="J66" s="68"/>
      <c r="K66" s="69"/>
      <c r="L66" s="19"/>
      <c r="M66" s="25"/>
      <c r="N66" s="67"/>
    </row>
    <row r="67" spans="4:14" ht="14.25" hidden="1" outlineLevel="1" thickBot="1">
      <c r="D67" s="10" t="s">
        <v>17</v>
      </c>
      <c r="E67" s="11"/>
      <c r="F67" s="12"/>
      <c r="G67" s="12"/>
      <c r="H67" s="11"/>
      <c r="I67" s="13" t="s">
        <v>26</v>
      </c>
      <c r="J67" s="14">
        <f ca="1">TODAY()</f>
        <v>42683</v>
      </c>
      <c r="K67" s="15"/>
      <c r="L67" s="8"/>
      <c r="M67" s="25">
        <v>23.5</v>
      </c>
      <c r="N67" s="67">
        <v>1.0036</v>
      </c>
    </row>
    <row r="68" spans="4:14" ht="14.25" hidden="1" outlineLevel="1" thickBot="1">
      <c r="D68" s="17" t="s">
        <v>3</v>
      </c>
      <c r="E68" s="202"/>
      <c r="F68" s="203"/>
      <c r="G68" s="204"/>
      <c r="H68" s="18" t="s">
        <v>4</v>
      </c>
      <c r="I68" s="205"/>
      <c r="J68" s="204"/>
      <c r="K68" s="15"/>
      <c r="L68" s="8"/>
      <c r="M68" s="25">
        <v>24</v>
      </c>
      <c r="N68" s="67">
        <v>1.0038</v>
      </c>
    </row>
    <row r="69" spans="4:14" ht="14.25" hidden="1" outlineLevel="1" thickBot="1">
      <c r="D69" s="18" t="s">
        <v>23</v>
      </c>
      <c r="E69" s="21">
        <v>25</v>
      </c>
      <c r="F69" s="22" t="s">
        <v>2</v>
      </c>
      <c r="G69" s="206" t="s">
        <v>24</v>
      </c>
      <c r="H69" s="207"/>
      <c r="I69" s="23">
        <f>VLOOKUP(MROUND(E69,0.5),M50:N80,2)</f>
        <v>1.004</v>
      </c>
      <c r="J69" s="24" t="s">
        <v>22</v>
      </c>
      <c r="K69" s="15"/>
      <c r="L69" s="8"/>
      <c r="M69" s="25">
        <v>24.5</v>
      </c>
      <c r="N69" s="67">
        <v>1.0039</v>
      </c>
    </row>
    <row r="70" spans="4:14" hidden="1" outlineLevel="1">
      <c r="D70" s="28" t="s">
        <v>5</v>
      </c>
      <c r="E70" s="94" t="s">
        <v>6</v>
      </c>
      <c r="F70" s="33">
        <v>100</v>
      </c>
      <c r="G70" s="12" t="s">
        <v>7</v>
      </c>
      <c r="H70" s="94" t="s">
        <v>6</v>
      </c>
      <c r="I70" s="33">
        <v>200</v>
      </c>
      <c r="J70" s="34" t="s">
        <v>29</v>
      </c>
      <c r="K70" s="15"/>
      <c r="L70" s="8"/>
      <c r="M70" s="25">
        <v>25</v>
      </c>
      <c r="N70" s="67">
        <v>1.004</v>
      </c>
    </row>
    <row r="71" spans="4:14" hidden="1" outlineLevel="1">
      <c r="D71" s="28" t="s">
        <v>9</v>
      </c>
      <c r="E71" s="97" t="s">
        <v>10</v>
      </c>
      <c r="F71" s="198" t="s">
        <v>28</v>
      </c>
      <c r="G71" s="199"/>
      <c r="H71" s="97" t="s">
        <v>10</v>
      </c>
      <c r="I71" s="198" t="s">
        <v>28</v>
      </c>
      <c r="J71" s="200"/>
      <c r="K71" s="15"/>
      <c r="L71" s="8"/>
      <c r="M71" s="25">
        <v>25.5</v>
      </c>
      <c r="N71" s="67">
        <v>1.0041</v>
      </c>
    </row>
    <row r="72" spans="4:14" hidden="1" outlineLevel="1">
      <c r="D72" s="98">
        <v>1</v>
      </c>
      <c r="E72" s="99">
        <v>100</v>
      </c>
      <c r="F72" s="71">
        <f>E72*$I$69</f>
        <v>100.4</v>
      </c>
      <c r="G72" s="36" t="s">
        <v>7</v>
      </c>
      <c r="H72" s="129">
        <v>200</v>
      </c>
      <c r="I72" s="71">
        <f>H72*$I$69</f>
        <v>200.8</v>
      </c>
      <c r="J72" s="40" t="s">
        <v>7</v>
      </c>
      <c r="K72" s="15"/>
      <c r="L72" s="8"/>
      <c r="M72" s="25">
        <v>26</v>
      </c>
      <c r="N72" s="67">
        <v>1.0043</v>
      </c>
    </row>
    <row r="73" spans="4:14" hidden="1" outlineLevel="1">
      <c r="D73" s="98">
        <v>2</v>
      </c>
      <c r="E73" s="99">
        <v>100</v>
      </c>
      <c r="F73" s="71">
        <f>E73*$I$69</f>
        <v>100.4</v>
      </c>
      <c r="G73" s="36" t="s">
        <v>7</v>
      </c>
      <c r="H73" s="129">
        <v>200</v>
      </c>
      <c r="I73" s="71">
        <f>H73*$I$69</f>
        <v>200.8</v>
      </c>
      <c r="J73" s="40" t="s">
        <v>7</v>
      </c>
      <c r="K73" s="15"/>
      <c r="L73" s="8"/>
      <c r="M73" s="25">
        <v>26.5</v>
      </c>
      <c r="N73" s="67">
        <v>1.0044</v>
      </c>
    </row>
    <row r="74" spans="4:14" hidden="1" outlineLevel="1">
      <c r="D74" s="98">
        <v>3</v>
      </c>
      <c r="E74" s="99">
        <v>100</v>
      </c>
      <c r="F74" s="71">
        <f>E74*$I$69</f>
        <v>100.4</v>
      </c>
      <c r="G74" s="36" t="s">
        <v>7</v>
      </c>
      <c r="H74" s="129">
        <v>200</v>
      </c>
      <c r="I74" s="71">
        <f>H74*$I$69</f>
        <v>200.8</v>
      </c>
      <c r="J74" s="40" t="s">
        <v>7</v>
      </c>
      <c r="K74" s="15"/>
      <c r="L74" s="8"/>
      <c r="M74" s="25">
        <v>27</v>
      </c>
      <c r="N74" s="67">
        <v>1.0044999999999999</v>
      </c>
    </row>
    <row r="75" spans="4:14" hidden="1" outlineLevel="1">
      <c r="D75" s="98">
        <v>4</v>
      </c>
      <c r="E75" s="99">
        <v>100</v>
      </c>
      <c r="F75" s="71">
        <f>E75*$I$69</f>
        <v>100.4</v>
      </c>
      <c r="G75" s="36" t="s">
        <v>7</v>
      </c>
      <c r="H75" s="129">
        <v>200</v>
      </c>
      <c r="I75" s="71">
        <f>H75*$I$69</f>
        <v>200.8</v>
      </c>
      <c r="J75" s="40" t="s">
        <v>7</v>
      </c>
      <c r="K75" s="15"/>
      <c r="L75" s="8"/>
      <c r="M75" s="25">
        <v>27.5</v>
      </c>
      <c r="N75" s="67">
        <v>1.0046999999999999</v>
      </c>
    </row>
    <row r="76" spans="4:14" ht="14.25" hidden="1" outlineLevel="1" thickBot="1">
      <c r="D76" s="35">
        <v>5</v>
      </c>
      <c r="E76" s="101">
        <v>100</v>
      </c>
      <c r="F76" s="71">
        <f>E76*$I$69</f>
        <v>100.4</v>
      </c>
      <c r="G76" s="36" t="s">
        <v>7</v>
      </c>
      <c r="H76" s="129">
        <v>200</v>
      </c>
      <c r="I76" s="71">
        <f>H76*$I$69</f>
        <v>200.8</v>
      </c>
      <c r="J76" s="40" t="s">
        <v>7</v>
      </c>
      <c r="K76" s="15"/>
      <c r="L76" s="8"/>
      <c r="M76" s="25">
        <v>28</v>
      </c>
      <c r="N76" s="67">
        <v>1.0047999999999999</v>
      </c>
    </row>
    <row r="77" spans="4:14" hidden="1" outlineLevel="1">
      <c r="D77" s="103" t="s">
        <v>11</v>
      </c>
      <c r="E77" s="104" t="s">
        <v>12</v>
      </c>
      <c r="F77" s="73">
        <f>AVERAGE(F72:F76)</f>
        <v>100.4</v>
      </c>
      <c r="G77" s="104" t="s">
        <v>13</v>
      </c>
      <c r="H77" s="105" t="s">
        <v>12</v>
      </c>
      <c r="I77" s="73">
        <f>AVERAGE(I72:I76)</f>
        <v>200.8</v>
      </c>
      <c r="J77" s="47" t="s">
        <v>13</v>
      </c>
      <c r="K77" s="15"/>
      <c r="L77" s="8"/>
      <c r="M77" s="25">
        <v>28.5</v>
      </c>
      <c r="N77" s="67">
        <v>1.0049999999999999</v>
      </c>
    </row>
    <row r="78" spans="4:14" hidden="1" outlineLevel="1">
      <c r="D78" s="106" t="s">
        <v>14</v>
      </c>
      <c r="E78" s="107" t="s">
        <v>12</v>
      </c>
      <c r="F78" s="50">
        <f>ROUND((F77-F70)/F70*100,1)</f>
        <v>0.4</v>
      </c>
      <c r="G78" s="108" t="str">
        <f>IF(ABS(F78)&lt;=D82,"適","不適")</f>
        <v>適</v>
      </c>
      <c r="H78" s="109" t="s">
        <v>12</v>
      </c>
      <c r="I78" s="50">
        <f>ROUND((I77-I70)/I70*100,1)</f>
        <v>0.4</v>
      </c>
      <c r="J78" s="53" t="str">
        <f>IF(ABS(I78)&lt;=H82,"適","不適")</f>
        <v>適</v>
      </c>
      <c r="K78" s="15"/>
      <c r="L78" s="8"/>
      <c r="M78" s="25">
        <v>29</v>
      </c>
      <c r="N78" s="67">
        <v>1.0051000000000001</v>
      </c>
    </row>
    <row r="79" spans="4:14" ht="14.25" hidden="1" outlineLevel="1" thickBot="1">
      <c r="D79" s="110" t="s">
        <v>15</v>
      </c>
      <c r="E79" s="111" t="s">
        <v>12</v>
      </c>
      <c r="F79" s="55">
        <f>ROUND(STDEV(F72:F76)/F77*100,1)</f>
        <v>0</v>
      </c>
      <c r="G79" s="112" t="str">
        <f>IF(ABS(F79)&lt;=D83,"適","不適")</f>
        <v>適</v>
      </c>
      <c r="H79" s="113" t="s">
        <v>12</v>
      </c>
      <c r="I79" s="55">
        <f>ROUND(STDEV(I72:I76)/I77*100,1)</f>
        <v>0</v>
      </c>
      <c r="J79" s="58" t="str">
        <f>IF(ABS(I79)&lt;=H83,"適","不適")</f>
        <v>適</v>
      </c>
      <c r="K79" s="15"/>
      <c r="L79" s="8"/>
      <c r="M79" s="25">
        <v>29.5</v>
      </c>
      <c r="N79" s="67">
        <v>1.0052000000000001</v>
      </c>
    </row>
    <row r="80" spans="4:14" hidden="1" outlineLevel="1">
      <c r="D80" s="59"/>
      <c r="E80" s="60" t="s">
        <v>16</v>
      </c>
      <c r="F80" s="11"/>
      <c r="G80" s="11"/>
      <c r="H80" s="11"/>
      <c r="I80" s="197" t="s">
        <v>27</v>
      </c>
      <c r="J80" s="197"/>
      <c r="K80" s="15"/>
      <c r="L80" s="8"/>
      <c r="M80" s="25">
        <v>30</v>
      </c>
      <c r="N80" s="67">
        <v>1.0054000000000001</v>
      </c>
    </row>
    <row r="81" spans="4:14" hidden="1" outlineLevel="1">
      <c r="D81" s="62"/>
      <c r="E81" s="62"/>
      <c r="F81" s="62"/>
      <c r="G81" s="62"/>
      <c r="H81" s="62"/>
      <c r="I81" s="62"/>
      <c r="J81" s="63"/>
      <c r="K81" s="64"/>
      <c r="L81" s="8"/>
      <c r="M81" s="19"/>
      <c r="N81" s="19"/>
    </row>
    <row r="82" spans="4:14" hidden="1" outlineLevel="1">
      <c r="D82" s="65">
        <f>IF(F70&lt;=20,5,2)</f>
        <v>2</v>
      </c>
      <c r="E82" s="65"/>
      <c r="F82" s="66"/>
      <c r="G82" s="66"/>
      <c r="H82" s="65">
        <f>IF(I70&lt;=20,5,2)</f>
        <v>2</v>
      </c>
      <c r="I82" s="19"/>
      <c r="J82" s="19"/>
      <c r="K82" s="19"/>
      <c r="L82" s="19"/>
      <c r="M82" s="19"/>
      <c r="N82" s="19"/>
    </row>
    <row r="83" spans="4:14" hidden="1" outlineLevel="1">
      <c r="D83" s="65">
        <f>IF(F70&lt;=20,2,1)</f>
        <v>1</v>
      </c>
      <c r="E83" s="2"/>
      <c r="F83" s="19"/>
      <c r="G83" s="19"/>
      <c r="H83" s="65">
        <f>IF(I70&lt;=20,2,1)</f>
        <v>1</v>
      </c>
      <c r="I83" s="19"/>
      <c r="J83" s="19"/>
      <c r="K83" s="19"/>
      <c r="L83" s="19"/>
      <c r="M83" s="2"/>
      <c r="N83" s="2"/>
    </row>
    <row r="84" spans="4:14" hidden="1" outlineLevel="1">
      <c r="D84" s="19"/>
      <c r="E84" s="19"/>
      <c r="F84" s="19"/>
      <c r="G84" s="19"/>
      <c r="H84" s="19"/>
      <c r="I84" s="19"/>
      <c r="J84" s="19"/>
      <c r="K84" s="19"/>
      <c r="L84" s="19"/>
      <c r="M84" s="2"/>
      <c r="N84" s="2"/>
    </row>
    <row r="85" spans="4:14" hidden="1" outlineLevel="1">
      <c r="D85" s="19"/>
      <c r="E85" s="19"/>
      <c r="F85" s="19"/>
      <c r="G85" s="19"/>
      <c r="H85" s="19"/>
      <c r="I85" s="19"/>
      <c r="J85" s="19"/>
      <c r="K85" s="19"/>
      <c r="L85" s="19"/>
      <c r="M85" s="2"/>
      <c r="N85" s="2"/>
    </row>
    <row r="86" spans="4:14" collapsed="1"/>
  </sheetData>
  <dataConsolidate/>
  <mergeCells count="14">
    <mergeCell ref="I80:J80"/>
    <mergeCell ref="I61:J61"/>
    <mergeCell ref="F71:G71"/>
    <mergeCell ref="I71:J71"/>
    <mergeCell ref="M46:N46"/>
    <mergeCell ref="E68:G68"/>
    <mergeCell ref="I68:J68"/>
    <mergeCell ref="G69:H69"/>
    <mergeCell ref="M48:N48"/>
    <mergeCell ref="E49:G49"/>
    <mergeCell ref="I49:J49"/>
    <mergeCell ref="G50:H50"/>
    <mergeCell ref="F52:G52"/>
    <mergeCell ref="I52:J52"/>
  </mergeCells>
  <phoneticPr fontId="1"/>
  <pageMargins left="0.51181102362204722" right="0.23622047244094491" top="0.62992125984251968" bottom="0.86614173228346458" header="0.51181102362204722" footer="0.51181102362204722"/>
  <pageSetup paperSize="9" orientation="portrait" r:id="rId1"/>
  <headerFooter alignWithMargins="0">
    <oddFooter>&amp;L製薬研究部 生物技術担当 オートピペット性能試験標準手順書 報告書Rev3.0-B-C014&amp;R&amp;P/&amp;N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pageSetUpPr fitToPage="1"/>
  </sheetPr>
  <dimension ref="B1:P65"/>
  <sheetViews>
    <sheetView topLeftCell="A37" zoomScaleNormal="100" zoomScaleSheetLayoutView="130" workbookViewId="0">
      <selection activeCell="Q57" sqref="Q57"/>
    </sheetView>
  </sheetViews>
  <sheetFormatPr defaultRowHeight="13.5" outlineLevelCol="1"/>
  <cols>
    <col min="1" max="1" width="3.5" style="1" customWidth="1"/>
    <col min="2" max="2" width="7" style="74" customWidth="1"/>
    <col min="3" max="3" width="2.25" style="1" customWidth="1"/>
    <col min="4" max="4" width="12.625" style="1" customWidth="1"/>
    <col min="5" max="5" width="9.625" style="1" customWidth="1"/>
    <col min="6" max="6" width="12.625" style="1" customWidth="1"/>
    <col min="7" max="7" width="8.125" style="1" customWidth="1"/>
    <col min="8" max="8" width="9.625" style="1" customWidth="1"/>
    <col min="9" max="9" width="12.625" style="1" customWidth="1"/>
    <col min="10" max="10" width="8.125" style="1" customWidth="1"/>
    <col min="11" max="11" width="2.375" style="1" customWidth="1"/>
    <col min="12" max="12" width="7.25" style="1" customWidth="1"/>
    <col min="13" max="14" width="9" style="1" customWidth="1" outlineLevel="1"/>
    <col min="15" max="16384" width="9" style="1"/>
  </cols>
  <sheetData>
    <row r="1" spans="2:15" ht="14.25" thickBot="1"/>
    <row r="2" spans="2:15">
      <c r="B2" s="75"/>
      <c r="C2" s="76"/>
      <c r="D2" s="76"/>
      <c r="E2" s="76"/>
      <c r="F2" s="76"/>
      <c r="G2" s="76"/>
      <c r="H2" s="76"/>
      <c r="I2" s="76"/>
      <c r="J2" s="76"/>
      <c r="K2" s="76"/>
      <c r="L2" s="77"/>
    </row>
    <row r="3" spans="2:15" ht="14.25">
      <c r="B3" s="78"/>
      <c r="C3" s="79"/>
      <c r="D3" s="79"/>
      <c r="E3" s="79"/>
      <c r="F3" s="79"/>
      <c r="G3" s="79"/>
      <c r="H3" s="80" t="s">
        <v>34</v>
      </c>
      <c r="I3" s="80"/>
      <c r="J3" s="79"/>
      <c r="K3" s="79"/>
      <c r="L3" s="81"/>
    </row>
    <row r="4" spans="2:15" s="89" customFormat="1" ht="24.75" customHeight="1">
      <c r="B4" s="82"/>
      <c r="C4" s="83"/>
      <c r="D4" s="84"/>
      <c r="E4" s="85" t="s">
        <v>18</v>
      </c>
      <c r="F4" s="83"/>
      <c r="G4" s="83"/>
      <c r="H4" s="83"/>
      <c r="I4" s="86" t="s">
        <v>0</v>
      </c>
      <c r="J4" s="83"/>
      <c r="K4" s="83"/>
      <c r="L4" s="87"/>
      <c r="M4" s="88"/>
      <c r="N4" s="88"/>
      <c r="O4" s="88"/>
    </row>
    <row r="5" spans="2:15" ht="14.25" customHeight="1">
      <c r="B5" s="90"/>
      <c r="C5" s="8"/>
      <c r="D5" s="91"/>
      <c r="E5" s="8"/>
      <c r="F5" s="8"/>
      <c r="G5" s="8"/>
      <c r="H5" s="8"/>
      <c r="I5" s="8"/>
      <c r="J5" s="8"/>
      <c r="K5" s="8"/>
      <c r="L5" s="92"/>
      <c r="M5" s="2"/>
      <c r="N5" s="2"/>
      <c r="O5" s="2"/>
    </row>
    <row r="6" spans="2:15" ht="25.5" customHeight="1">
      <c r="B6" s="90"/>
      <c r="C6" s="8"/>
      <c r="D6" s="93"/>
      <c r="E6" s="8"/>
      <c r="F6" s="8"/>
      <c r="G6" s="8"/>
      <c r="H6" s="8"/>
      <c r="I6" s="8"/>
      <c r="J6" s="8"/>
      <c r="K6" s="8"/>
      <c r="L6" s="92"/>
      <c r="M6" s="201" t="s">
        <v>19</v>
      </c>
      <c r="N6" s="201"/>
      <c r="O6" s="2"/>
    </row>
    <row r="7" spans="2:15">
      <c r="B7" s="90"/>
      <c r="C7" s="8"/>
      <c r="D7" s="5"/>
      <c r="E7" s="6"/>
      <c r="F7" s="6"/>
      <c r="G7" s="6"/>
      <c r="H7" s="6"/>
      <c r="I7" s="6"/>
      <c r="J7" s="6"/>
      <c r="K7" s="7"/>
      <c r="L7" s="92"/>
      <c r="M7" s="2"/>
      <c r="N7" s="2"/>
      <c r="O7" s="2"/>
    </row>
    <row r="8" spans="2:15" ht="14.25" thickBot="1">
      <c r="B8" s="78"/>
      <c r="C8" s="79"/>
      <c r="D8" s="10" t="s">
        <v>1</v>
      </c>
      <c r="E8" s="11"/>
      <c r="F8" s="12"/>
      <c r="G8" s="12"/>
      <c r="H8" s="11"/>
      <c r="I8" s="13" t="s">
        <v>20</v>
      </c>
      <c r="J8" s="14">
        <f ca="1">TODAY()</f>
        <v>42683</v>
      </c>
      <c r="K8" s="15"/>
      <c r="L8" s="92"/>
      <c r="M8" s="208" t="s">
        <v>21</v>
      </c>
      <c r="N8" s="208"/>
    </row>
    <row r="9" spans="2:15" ht="14.25" thickBot="1">
      <c r="B9" s="78"/>
      <c r="C9" s="79"/>
      <c r="D9" s="17" t="s">
        <v>3</v>
      </c>
      <c r="E9" s="202">
        <v>1111</v>
      </c>
      <c r="F9" s="203"/>
      <c r="G9" s="204"/>
      <c r="H9" s="18" t="s">
        <v>4</v>
      </c>
      <c r="I9" s="205">
        <v>1111</v>
      </c>
      <c r="J9" s="204"/>
      <c r="K9" s="15"/>
      <c r="L9" s="92"/>
      <c r="M9" s="19" t="s">
        <v>2</v>
      </c>
      <c r="N9" s="20" t="s">
        <v>22</v>
      </c>
    </row>
    <row r="10" spans="2:15" ht="14.25" thickBot="1">
      <c r="B10" s="78"/>
      <c r="C10" s="79"/>
      <c r="D10" s="18" t="s">
        <v>23</v>
      </c>
      <c r="E10" s="21">
        <v>25</v>
      </c>
      <c r="F10" s="22" t="s">
        <v>2</v>
      </c>
      <c r="G10" s="206" t="s">
        <v>24</v>
      </c>
      <c r="H10" s="209"/>
      <c r="I10" s="23">
        <f>VLOOKUP(MROUND(E10,0.5),M10:N58,2)</f>
        <v>1.004</v>
      </c>
      <c r="J10" s="24" t="s">
        <v>22</v>
      </c>
      <c r="K10" s="15"/>
      <c r="L10" s="92"/>
      <c r="M10" s="25">
        <v>16</v>
      </c>
      <c r="N10" s="26">
        <v>1.0021</v>
      </c>
    </row>
    <row r="11" spans="2:15">
      <c r="B11" s="78"/>
      <c r="C11" s="79"/>
      <c r="D11" s="28" t="s">
        <v>5</v>
      </c>
      <c r="E11" s="94" t="s">
        <v>6</v>
      </c>
      <c r="F11" s="95">
        <v>5</v>
      </c>
      <c r="G11" s="12" t="s">
        <v>7</v>
      </c>
      <c r="H11" s="96" t="s">
        <v>8</v>
      </c>
      <c r="I11" s="33">
        <v>10</v>
      </c>
      <c r="J11" s="34" t="s">
        <v>7</v>
      </c>
      <c r="K11" s="15"/>
      <c r="L11" s="92"/>
      <c r="M11" s="25">
        <v>16.5</v>
      </c>
      <c r="N11" s="26">
        <v>1.0022</v>
      </c>
    </row>
    <row r="12" spans="2:15">
      <c r="B12" s="78"/>
      <c r="C12" s="79"/>
      <c r="D12" s="28" t="s">
        <v>9</v>
      </c>
      <c r="E12" s="97" t="s">
        <v>10</v>
      </c>
      <c r="F12" s="198" t="s">
        <v>30</v>
      </c>
      <c r="G12" s="199"/>
      <c r="H12" s="97" t="s">
        <v>10</v>
      </c>
      <c r="I12" s="198" t="s">
        <v>30</v>
      </c>
      <c r="J12" s="200"/>
      <c r="K12" s="15"/>
      <c r="L12" s="92"/>
      <c r="M12" s="25">
        <v>17</v>
      </c>
      <c r="N12" s="26">
        <v>1.0023</v>
      </c>
    </row>
    <row r="13" spans="2:15">
      <c r="B13" s="78"/>
      <c r="C13" s="79"/>
      <c r="D13" s="98">
        <v>1</v>
      </c>
      <c r="E13" s="99">
        <v>5</v>
      </c>
      <c r="F13" s="39">
        <f>E13*$I$10</f>
        <v>5.0199999999999996</v>
      </c>
      <c r="G13" s="36" t="s">
        <v>7</v>
      </c>
      <c r="H13" s="100">
        <v>10</v>
      </c>
      <c r="I13" s="39">
        <f>H13*$I$10</f>
        <v>10.039999999999999</v>
      </c>
      <c r="J13" s="40" t="s">
        <v>7</v>
      </c>
      <c r="K13" s="15"/>
      <c r="L13" s="92"/>
      <c r="M13" s="25">
        <v>17.5</v>
      </c>
      <c r="N13" s="26">
        <v>1.0024</v>
      </c>
    </row>
    <row r="14" spans="2:15">
      <c r="B14" s="78"/>
      <c r="C14" s="79"/>
      <c r="D14" s="98">
        <v>2</v>
      </c>
      <c r="E14" s="99">
        <v>5</v>
      </c>
      <c r="F14" s="39">
        <f>E14*$I$10</f>
        <v>5.0199999999999996</v>
      </c>
      <c r="G14" s="36" t="s">
        <v>7</v>
      </c>
      <c r="H14" s="100">
        <v>10</v>
      </c>
      <c r="I14" s="39">
        <f>H14*$I$10</f>
        <v>10.039999999999999</v>
      </c>
      <c r="J14" s="40" t="s">
        <v>7</v>
      </c>
      <c r="K14" s="15"/>
      <c r="L14" s="92"/>
      <c r="M14" s="25">
        <v>18</v>
      </c>
      <c r="N14" s="26">
        <v>1.0024999999999999</v>
      </c>
    </row>
    <row r="15" spans="2:15">
      <c r="B15" s="78"/>
      <c r="C15" s="79"/>
      <c r="D15" s="98">
        <v>3</v>
      </c>
      <c r="E15" s="99">
        <v>5</v>
      </c>
      <c r="F15" s="39">
        <f>E15*$I$10</f>
        <v>5.0199999999999996</v>
      </c>
      <c r="G15" s="36" t="s">
        <v>7</v>
      </c>
      <c r="H15" s="100">
        <v>10</v>
      </c>
      <c r="I15" s="39">
        <f>H15*$I$10</f>
        <v>10.039999999999999</v>
      </c>
      <c r="J15" s="40" t="s">
        <v>7</v>
      </c>
      <c r="K15" s="15"/>
      <c r="L15" s="92"/>
      <c r="M15" s="25">
        <v>18.5</v>
      </c>
      <c r="N15" s="26">
        <v>1.0025999999999999</v>
      </c>
    </row>
    <row r="16" spans="2:15">
      <c r="B16" s="78"/>
      <c r="C16" s="79"/>
      <c r="D16" s="98">
        <v>4</v>
      </c>
      <c r="E16" s="99">
        <v>5</v>
      </c>
      <c r="F16" s="39">
        <f>E16*$I$10</f>
        <v>5.0199999999999996</v>
      </c>
      <c r="G16" s="36" t="s">
        <v>7</v>
      </c>
      <c r="H16" s="100">
        <v>10</v>
      </c>
      <c r="I16" s="39">
        <f>H16*$I$10</f>
        <v>10.039999999999999</v>
      </c>
      <c r="J16" s="40" t="s">
        <v>7</v>
      </c>
      <c r="K16" s="15"/>
      <c r="L16" s="92"/>
      <c r="M16" s="25">
        <v>19</v>
      </c>
      <c r="N16" s="26">
        <v>1.0026999999999999</v>
      </c>
    </row>
    <row r="17" spans="2:16" ht="14.25" thickBot="1">
      <c r="B17" s="78"/>
      <c r="C17" s="79"/>
      <c r="D17" s="35">
        <v>5</v>
      </c>
      <c r="E17" s="101">
        <v>5</v>
      </c>
      <c r="F17" s="39">
        <f>E17*$I$10</f>
        <v>5.0199999999999996</v>
      </c>
      <c r="G17" s="36" t="s">
        <v>7</v>
      </c>
      <c r="H17" s="102">
        <v>10</v>
      </c>
      <c r="I17" s="39">
        <f>H17*$I$10</f>
        <v>10.039999999999999</v>
      </c>
      <c r="J17" s="40" t="s">
        <v>7</v>
      </c>
      <c r="K17" s="15"/>
      <c r="L17" s="92"/>
      <c r="M17" s="25">
        <v>19.5</v>
      </c>
      <c r="N17" s="26">
        <v>1.0027999999999999</v>
      </c>
    </row>
    <row r="18" spans="2:16">
      <c r="B18" s="78"/>
      <c r="C18" s="79"/>
      <c r="D18" s="103" t="s">
        <v>11</v>
      </c>
      <c r="E18" s="104" t="s">
        <v>12</v>
      </c>
      <c r="F18" s="46">
        <f>AVERAGE(F13:F17)</f>
        <v>5.0199999999999996</v>
      </c>
      <c r="G18" s="104" t="s">
        <v>13</v>
      </c>
      <c r="H18" s="105" t="s">
        <v>12</v>
      </c>
      <c r="I18" s="46">
        <f>AVERAGE(I13:I17)</f>
        <v>10.039999999999999</v>
      </c>
      <c r="J18" s="47" t="s">
        <v>13</v>
      </c>
      <c r="K18" s="15"/>
      <c r="L18" s="92"/>
      <c r="M18" s="25">
        <v>20</v>
      </c>
      <c r="N18" s="26">
        <v>1.0028999999999999</v>
      </c>
    </row>
    <row r="19" spans="2:16">
      <c r="B19" s="78"/>
      <c r="C19" s="79"/>
      <c r="D19" s="106" t="s">
        <v>14</v>
      </c>
      <c r="E19" s="107" t="s">
        <v>12</v>
      </c>
      <c r="F19" s="50">
        <f>ROUND((F18-F11)/F11*100,1)</f>
        <v>0.4</v>
      </c>
      <c r="G19" s="108" t="str">
        <f>IF(ABS(F19)&lt;=D23,"適","不適")</f>
        <v>適</v>
      </c>
      <c r="H19" s="109" t="s">
        <v>12</v>
      </c>
      <c r="I19" s="50">
        <f>ROUND((I18-I11)/I11*100,1)</f>
        <v>0.4</v>
      </c>
      <c r="J19" s="53" t="str">
        <f>IF(ABS(I19)&lt;=H23,"適","不適")</f>
        <v>適</v>
      </c>
      <c r="K19" s="15"/>
      <c r="L19" s="92"/>
      <c r="M19" s="25">
        <v>20.5</v>
      </c>
      <c r="N19" s="26">
        <v>1.0029999999999999</v>
      </c>
    </row>
    <row r="20" spans="2:16" ht="14.25" thickBot="1">
      <c r="B20" s="78"/>
      <c r="C20" s="79"/>
      <c r="D20" s="110" t="s">
        <v>15</v>
      </c>
      <c r="E20" s="111" t="s">
        <v>12</v>
      </c>
      <c r="F20" s="55">
        <f>ROUND(STDEV(F13:F17)/F18*100,1)</f>
        <v>0</v>
      </c>
      <c r="G20" s="112" t="str">
        <f>IF(ABS(F20)&lt;=D24,"適","不適")</f>
        <v>適</v>
      </c>
      <c r="H20" s="113" t="s">
        <v>12</v>
      </c>
      <c r="I20" s="55">
        <f>ROUND(STDEV(I13:I17)/I18*100,1)</f>
        <v>0</v>
      </c>
      <c r="J20" s="58" t="str">
        <f>IF(ABS(I20)&lt;=H24,"適","不適")</f>
        <v>適</v>
      </c>
      <c r="K20" s="15"/>
      <c r="L20" s="92"/>
      <c r="M20" s="25">
        <v>21</v>
      </c>
      <c r="N20" s="26">
        <v>1.0031000000000001</v>
      </c>
    </row>
    <row r="21" spans="2:16">
      <c r="B21" s="188"/>
      <c r="C21" s="130"/>
      <c r="D21" s="189"/>
      <c r="E21" s="182" t="s">
        <v>16</v>
      </c>
      <c r="F21" s="10"/>
      <c r="G21" s="10"/>
      <c r="H21" s="10"/>
      <c r="I21" s="210" t="s">
        <v>25</v>
      </c>
      <c r="J21" s="210"/>
      <c r="K21" s="143"/>
      <c r="L21" s="190"/>
      <c r="M21" s="134">
        <v>21.5</v>
      </c>
      <c r="N21" s="191">
        <v>1.0032000000000001</v>
      </c>
      <c r="O21" s="131"/>
    </row>
    <row r="22" spans="2:16">
      <c r="B22" s="188"/>
      <c r="C22" s="130"/>
      <c r="D22" s="184"/>
      <c r="E22" s="184"/>
      <c r="F22" s="184"/>
      <c r="G22" s="184"/>
      <c r="H22" s="184"/>
      <c r="I22" s="184"/>
      <c r="J22" s="184"/>
      <c r="K22" s="185"/>
      <c r="L22" s="190"/>
      <c r="M22" s="134"/>
      <c r="N22" s="191"/>
      <c r="O22" s="131"/>
    </row>
    <row r="23" spans="2:16">
      <c r="B23" s="188"/>
      <c r="C23" s="130"/>
      <c r="D23" s="186">
        <v>5</v>
      </c>
      <c r="E23" s="186"/>
      <c r="F23" s="192"/>
      <c r="G23" s="192"/>
      <c r="H23" s="186">
        <v>5</v>
      </c>
      <c r="I23" s="133"/>
      <c r="J23" s="133"/>
      <c r="K23" s="133"/>
      <c r="L23" s="193"/>
      <c r="M23" s="134">
        <v>22</v>
      </c>
      <c r="N23" s="191">
        <v>1.0033000000000001</v>
      </c>
      <c r="O23" s="131"/>
    </row>
    <row r="24" spans="2:16">
      <c r="B24" s="188"/>
      <c r="C24" s="130"/>
      <c r="D24" s="186">
        <v>2</v>
      </c>
      <c r="E24" s="133"/>
      <c r="F24" s="93"/>
      <c r="G24" s="93"/>
      <c r="H24" s="186">
        <v>2</v>
      </c>
      <c r="I24" s="133"/>
      <c r="J24" s="133"/>
      <c r="K24" s="133"/>
      <c r="L24" s="193"/>
      <c r="M24" s="134">
        <v>22.5</v>
      </c>
      <c r="N24" s="135">
        <v>1.0034000000000001</v>
      </c>
      <c r="O24" s="131"/>
    </row>
    <row r="25" spans="2:16">
      <c r="B25" s="188"/>
      <c r="C25" s="130"/>
      <c r="D25" s="93"/>
      <c r="E25" s="133"/>
      <c r="F25" s="93"/>
      <c r="G25" s="93"/>
      <c r="H25" s="133"/>
      <c r="I25" s="133"/>
      <c r="J25" s="133"/>
      <c r="K25" s="194"/>
      <c r="L25" s="193"/>
      <c r="M25" s="134">
        <v>23</v>
      </c>
      <c r="N25" s="135">
        <v>1.0035000000000001</v>
      </c>
      <c r="O25" s="131"/>
    </row>
    <row r="26" spans="2:16">
      <c r="B26" s="188"/>
      <c r="C26" s="130"/>
      <c r="D26" s="93"/>
      <c r="E26" s="133"/>
      <c r="F26" s="93"/>
      <c r="G26" s="93"/>
      <c r="H26" s="133"/>
      <c r="I26" s="133"/>
      <c r="J26" s="133"/>
      <c r="K26" s="133"/>
      <c r="L26" s="193"/>
      <c r="M26" s="134"/>
      <c r="N26" s="135"/>
      <c r="O26" s="131"/>
    </row>
    <row r="27" spans="2:16">
      <c r="B27" s="188"/>
      <c r="C27" s="130"/>
      <c r="D27" s="93"/>
      <c r="E27" s="133"/>
      <c r="F27" s="93"/>
      <c r="G27" s="93"/>
      <c r="H27" s="133"/>
      <c r="I27" s="133"/>
      <c r="J27" s="133"/>
      <c r="K27" s="133"/>
      <c r="L27" s="193"/>
      <c r="M27" s="134"/>
      <c r="N27" s="135"/>
      <c r="O27" s="131"/>
    </row>
    <row r="28" spans="2:16">
      <c r="B28" s="188"/>
      <c r="C28" s="130"/>
      <c r="D28" s="93"/>
      <c r="E28" s="133"/>
      <c r="F28" s="93"/>
      <c r="G28" s="93"/>
      <c r="H28" s="133"/>
      <c r="I28" s="133"/>
      <c r="J28" s="133"/>
      <c r="K28" s="133"/>
      <c r="L28" s="193"/>
      <c r="M28" s="134"/>
      <c r="N28" s="135"/>
      <c r="O28" s="131"/>
    </row>
    <row r="29" spans="2:16">
      <c r="B29" s="188"/>
      <c r="C29" s="130"/>
      <c r="D29" s="93"/>
      <c r="E29" s="133"/>
      <c r="F29" s="93"/>
      <c r="G29" s="93"/>
      <c r="H29" s="133"/>
      <c r="I29" s="133"/>
      <c r="J29" s="133"/>
      <c r="K29" s="133"/>
      <c r="L29" s="193"/>
      <c r="M29" s="134"/>
      <c r="N29" s="135"/>
      <c r="O29" s="131"/>
    </row>
    <row r="30" spans="2:16" ht="12" customHeight="1">
      <c r="B30" s="195"/>
      <c r="C30" s="93"/>
      <c r="D30" s="186"/>
      <c r="E30" s="186"/>
      <c r="F30" s="192"/>
      <c r="G30" s="192"/>
      <c r="H30" s="186"/>
      <c r="I30" s="133"/>
      <c r="J30" s="133"/>
      <c r="K30" s="133"/>
      <c r="L30" s="193"/>
      <c r="M30" s="133"/>
      <c r="N30" s="133"/>
      <c r="O30" s="196"/>
      <c r="P30" s="2"/>
    </row>
    <row r="31" spans="2:16" ht="12" customHeight="1">
      <c r="B31" s="195"/>
      <c r="C31" s="93"/>
      <c r="D31" s="186"/>
      <c r="E31" s="186"/>
      <c r="F31" s="192"/>
      <c r="G31" s="192"/>
      <c r="H31" s="186"/>
      <c r="I31" s="133"/>
      <c r="J31" s="133"/>
      <c r="K31" s="133"/>
      <c r="L31" s="193"/>
      <c r="M31" s="133"/>
      <c r="N31" s="133"/>
      <c r="O31" s="196"/>
      <c r="P31" s="2"/>
    </row>
    <row r="32" spans="2:16" ht="12" customHeight="1">
      <c r="B32" s="195"/>
      <c r="C32" s="93"/>
      <c r="D32" s="186"/>
      <c r="E32" s="186"/>
      <c r="F32" s="192"/>
      <c r="G32" s="192"/>
      <c r="H32" s="186"/>
      <c r="I32" s="133"/>
      <c r="J32" s="133"/>
      <c r="K32" s="133"/>
      <c r="L32" s="193"/>
      <c r="M32" s="133"/>
      <c r="N32" s="133"/>
      <c r="O32" s="196"/>
      <c r="P32" s="2"/>
    </row>
    <row r="33" spans="2:16" ht="12" customHeight="1">
      <c r="B33" s="195"/>
      <c r="C33" s="93"/>
      <c r="D33" s="186"/>
      <c r="E33" s="186"/>
      <c r="F33" s="192"/>
      <c r="G33" s="192"/>
      <c r="H33" s="186"/>
      <c r="I33" s="133"/>
      <c r="J33" s="133"/>
      <c r="K33" s="133"/>
      <c r="L33" s="193"/>
      <c r="M33" s="133"/>
      <c r="N33" s="133"/>
      <c r="O33" s="196"/>
      <c r="P33" s="2"/>
    </row>
    <row r="34" spans="2:16" ht="12" customHeight="1">
      <c r="B34" s="195"/>
      <c r="C34" s="93"/>
      <c r="D34" s="186"/>
      <c r="E34" s="186"/>
      <c r="F34" s="192"/>
      <c r="G34" s="192"/>
      <c r="H34" s="186"/>
      <c r="I34" s="133"/>
      <c r="J34" s="133"/>
      <c r="K34" s="133"/>
      <c r="L34" s="193"/>
      <c r="M34" s="133"/>
      <c r="N34" s="133"/>
      <c r="O34" s="196"/>
      <c r="P34" s="2"/>
    </row>
    <row r="35" spans="2:16" ht="12" customHeight="1">
      <c r="B35" s="195"/>
      <c r="C35" s="93"/>
      <c r="D35" s="186"/>
      <c r="E35" s="186"/>
      <c r="F35" s="192"/>
      <c r="G35" s="192"/>
      <c r="H35" s="186"/>
      <c r="I35" s="133"/>
      <c r="J35" s="133"/>
      <c r="K35" s="133"/>
      <c r="L35" s="193"/>
      <c r="M35" s="133"/>
      <c r="N35" s="133"/>
      <c r="O35" s="196"/>
      <c r="P35" s="2"/>
    </row>
    <row r="36" spans="2:16" ht="12" customHeight="1">
      <c r="B36" s="195"/>
      <c r="C36" s="93"/>
      <c r="D36" s="186"/>
      <c r="E36" s="186"/>
      <c r="F36" s="192"/>
      <c r="G36" s="192"/>
      <c r="H36" s="186"/>
      <c r="I36" s="133"/>
      <c r="J36" s="133"/>
      <c r="K36" s="133"/>
      <c r="L36" s="193"/>
      <c r="M36" s="133"/>
      <c r="N36" s="133"/>
      <c r="O36" s="196"/>
      <c r="P36" s="2"/>
    </row>
    <row r="37" spans="2:16" ht="12" customHeight="1">
      <c r="B37" s="195"/>
      <c r="C37" s="93"/>
      <c r="D37" s="186"/>
      <c r="E37" s="186"/>
      <c r="F37" s="192"/>
      <c r="G37" s="192"/>
      <c r="H37" s="186"/>
      <c r="I37" s="133"/>
      <c r="J37" s="133"/>
      <c r="K37" s="133"/>
      <c r="L37" s="193"/>
      <c r="M37" s="133"/>
      <c r="N37" s="133"/>
      <c r="O37" s="196"/>
      <c r="P37" s="2"/>
    </row>
    <row r="38" spans="2:16" ht="12" customHeight="1">
      <c r="B38" s="195"/>
      <c r="C38" s="93"/>
      <c r="D38" s="186"/>
      <c r="E38" s="186"/>
      <c r="F38" s="192"/>
      <c r="G38" s="192"/>
      <c r="H38" s="186"/>
      <c r="I38" s="133"/>
      <c r="J38" s="133"/>
      <c r="K38" s="133"/>
      <c r="L38" s="193"/>
      <c r="M38" s="133"/>
      <c r="N38" s="133"/>
      <c r="O38" s="196"/>
      <c r="P38" s="2"/>
    </row>
    <row r="39" spans="2:16">
      <c r="B39" s="188"/>
      <c r="C39" s="130"/>
      <c r="D39" s="93"/>
      <c r="E39" s="133"/>
      <c r="F39" s="93"/>
      <c r="G39" s="93"/>
      <c r="H39" s="133"/>
      <c r="I39" s="133"/>
      <c r="J39" s="133"/>
      <c r="K39" s="133"/>
      <c r="L39" s="193"/>
      <c r="M39" s="134"/>
      <c r="N39" s="135"/>
      <c r="O39" s="131"/>
    </row>
    <row r="40" spans="2:16">
      <c r="B40" s="188"/>
      <c r="C40" s="130"/>
      <c r="D40" s="93"/>
      <c r="E40" s="133"/>
      <c r="F40" s="93"/>
      <c r="G40" s="93"/>
      <c r="H40" s="133"/>
      <c r="I40" s="133"/>
      <c r="J40" s="133"/>
      <c r="K40" s="133"/>
      <c r="L40" s="193"/>
      <c r="M40" s="134"/>
      <c r="N40" s="135"/>
      <c r="O40" s="131"/>
    </row>
    <row r="41" spans="2:16">
      <c r="B41" s="188"/>
      <c r="C41" s="130"/>
      <c r="D41" s="93"/>
      <c r="E41" s="133"/>
      <c r="F41" s="93"/>
      <c r="G41" s="93"/>
      <c r="H41" s="133"/>
      <c r="I41" s="133"/>
      <c r="J41" s="133"/>
      <c r="K41" s="133"/>
      <c r="L41" s="193"/>
      <c r="M41" s="134"/>
      <c r="N41" s="135"/>
      <c r="O41" s="131"/>
    </row>
    <row r="42" spans="2:16">
      <c r="B42" s="78"/>
      <c r="C42" s="79"/>
      <c r="D42" s="8"/>
      <c r="E42" s="19"/>
      <c r="F42" s="8"/>
      <c r="G42" s="8"/>
      <c r="H42" s="19"/>
      <c r="I42" s="19"/>
      <c r="J42" s="19"/>
      <c r="K42" s="19"/>
      <c r="L42" s="116"/>
      <c r="M42" s="25"/>
      <c r="N42" s="67"/>
    </row>
    <row r="43" spans="2:16">
      <c r="B43" s="78"/>
      <c r="C43" s="117"/>
      <c r="D43" s="8"/>
      <c r="E43" s="19"/>
      <c r="F43" s="8"/>
      <c r="G43" s="8"/>
      <c r="H43" s="19"/>
      <c r="I43" s="19"/>
      <c r="J43" s="19"/>
      <c r="K43" s="19"/>
      <c r="L43" s="116"/>
      <c r="M43" s="25"/>
      <c r="N43" s="67"/>
    </row>
    <row r="44" spans="2:16">
      <c r="B44" s="78"/>
      <c r="C44" s="118"/>
      <c r="D44" s="6"/>
      <c r="E44" s="68"/>
      <c r="F44" s="6"/>
      <c r="G44" s="6"/>
      <c r="H44" s="68"/>
      <c r="I44" s="68"/>
      <c r="J44" s="68"/>
      <c r="K44" s="69"/>
      <c r="L44" s="116"/>
      <c r="M44" s="25"/>
      <c r="N44" s="67"/>
    </row>
    <row r="45" spans="2:16" ht="14.25" thickBot="1">
      <c r="B45" s="119"/>
      <c r="C45" s="79"/>
      <c r="D45" s="10" t="s">
        <v>17</v>
      </c>
      <c r="E45" s="11"/>
      <c r="F45" s="12"/>
      <c r="G45" s="12"/>
      <c r="H45" s="11"/>
      <c r="I45" s="13" t="s">
        <v>37</v>
      </c>
      <c r="J45" s="14">
        <f ca="1">TODAY()</f>
        <v>42683</v>
      </c>
      <c r="K45" s="15"/>
      <c r="L45" s="92"/>
      <c r="M45" s="25">
        <v>23.5</v>
      </c>
      <c r="N45" s="67">
        <v>1.0036</v>
      </c>
    </row>
    <row r="46" spans="2:16" ht="14.25" thickBot="1">
      <c r="B46" s="119"/>
      <c r="C46" s="79"/>
      <c r="D46" s="17" t="s">
        <v>3</v>
      </c>
      <c r="E46" s="202"/>
      <c r="F46" s="203"/>
      <c r="G46" s="204"/>
      <c r="H46" s="18" t="s">
        <v>4</v>
      </c>
      <c r="I46" s="205"/>
      <c r="J46" s="204"/>
      <c r="K46" s="15"/>
      <c r="L46" s="92"/>
      <c r="M46" s="25">
        <v>24</v>
      </c>
      <c r="N46" s="67">
        <v>1.0038</v>
      </c>
    </row>
    <row r="47" spans="2:16" ht="14.25" thickBot="1">
      <c r="B47" s="119"/>
      <c r="C47" s="79"/>
      <c r="D47" s="18" t="s">
        <v>38</v>
      </c>
      <c r="E47" s="21"/>
      <c r="F47" s="22" t="s">
        <v>2</v>
      </c>
      <c r="G47" s="206" t="s">
        <v>39</v>
      </c>
      <c r="H47" s="207"/>
      <c r="I47" s="23" t="e">
        <f>VLOOKUP(MROUND(E47,0.5),M10:N58,2)</f>
        <v>#N/A</v>
      </c>
      <c r="J47" s="24" t="s">
        <v>40</v>
      </c>
      <c r="K47" s="15"/>
      <c r="L47" s="92"/>
      <c r="M47" s="25">
        <v>24.5</v>
      </c>
      <c r="N47" s="67">
        <v>1.0039</v>
      </c>
    </row>
    <row r="48" spans="2:16">
      <c r="B48" s="119"/>
      <c r="C48" s="79"/>
      <c r="D48" s="28" t="s">
        <v>5</v>
      </c>
      <c r="E48" s="120" t="s">
        <v>33</v>
      </c>
      <c r="F48" s="70"/>
      <c r="G48" s="31" t="s">
        <v>7</v>
      </c>
      <c r="H48" s="121" t="s">
        <v>36</v>
      </c>
      <c r="I48" s="33"/>
      <c r="J48" s="34" t="s">
        <v>41</v>
      </c>
      <c r="K48" s="15"/>
      <c r="L48" s="92"/>
      <c r="M48" s="25">
        <v>25</v>
      </c>
      <c r="N48" s="67">
        <v>1.004</v>
      </c>
    </row>
    <row r="49" spans="2:14">
      <c r="B49" s="119"/>
      <c r="C49" s="79"/>
      <c r="D49" s="28" t="s">
        <v>9</v>
      </c>
      <c r="E49" s="35" t="s">
        <v>10</v>
      </c>
      <c r="F49" s="198" t="s">
        <v>42</v>
      </c>
      <c r="G49" s="200"/>
      <c r="H49" s="36" t="s">
        <v>10</v>
      </c>
      <c r="I49" s="198" t="s">
        <v>42</v>
      </c>
      <c r="J49" s="200"/>
      <c r="K49" s="15"/>
      <c r="L49" s="92"/>
      <c r="M49" s="25">
        <v>25.5</v>
      </c>
      <c r="N49" s="67">
        <v>1.0041</v>
      </c>
    </row>
    <row r="50" spans="2:14">
      <c r="B50" s="119"/>
      <c r="C50" s="79"/>
      <c r="D50" s="37">
        <v>1</v>
      </c>
      <c r="E50" s="38"/>
      <c r="F50" s="71" t="e">
        <f>E50*$I$47</f>
        <v>#N/A</v>
      </c>
      <c r="G50" s="40" t="s">
        <v>7</v>
      </c>
      <c r="H50" s="72"/>
      <c r="I50" s="71" t="e">
        <f>H50*$I$47</f>
        <v>#N/A</v>
      </c>
      <c r="J50" s="40" t="s">
        <v>7</v>
      </c>
      <c r="K50" s="15"/>
      <c r="L50" s="92"/>
      <c r="M50" s="25">
        <v>26</v>
      </c>
      <c r="N50" s="67">
        <v>1.0043</v>
      </c>
    </row>
    <row r="51" spans="2:14">
      <c r="B51" s="119"/>
      <c r="C51" s="79"/>
      <c r="D51" s="37">
        <v>2</v>
      </c>
      <c r="E51" s="38"/>
      <c r="F51" s="71" t="e">
        <f>E51*$I$47</f>
        <v>#N/A</v>
      </c>
      <c r="G51" s="40" t="s">
        <v>7</v>
      </c>
      <c r="H51" s="72"/>
      <c r="I51" s="71" t="e">
        <f>H51*$I$47</f>
        <v>#N/A</v>
      </c>
      <c r="J51" s="40" t="s">
        <v>7</v>
      </c>
      <c r="K51" s="15"/>
      <c r="L51" s="92"/>
      <c r="M51" s="25">
        <v>26.5</v>
      </c>
      <c r="N51" s="67">
        <v>1.0044</v>
      </c>
    </row>
    <row r="52" spans="2:14">
      <c r="B52" s="119"/>
      <c r="C52" s="79"/>
      <c r="D52" s="37">
        <v>3</v>
      </c>
      <c r="E52" s="38"/>
      <c r="F52" s="71" t="e">
        <f>E52*$I$47</f>
        <v>#N/A</v>
      </c>
      <c r="G52" s="40" t="s">
        <v>7</v>
      </c>
      <c r="H52" s="72"/>
      <c r="I52" s="71" t="e">
        <f>H52*$I$47</f>
        <v>#N/A</v>
      </c>
      <c r="J52" s="40" t="s">
        <v>7</v>
      </c>
      <c r="K52" s="15"/>
      <c r="L52" s="92"/>
      <c r="M52" s="25">
        <v>27</v>
      </c>
      <c r="N52" s="67">
        <v>1.0044999999999999</v>
      </c>
    </row>
    <row r="53" spans="2:14">
      <c r="B53" s="119"/>
      <c r="C53" s="79"/>
      <c r="D53" s="37">
        <v>4</v>
      </c>
      <c r="E53" s="38"/>
      <c r="F53" s="71" t="e">
        <f>E53*$I$47</f>
        <v>#N/A</v>
      </c>
      <c r="G53" s="40" t="s">
        <v>7</v>
      </c>
      <c r="H53" s="72"/>
      <c r="I53" s="71" t="e">
        <f>H53*$I$47</f>
        <v>#N/A</v>
      </c>
      <c r="J53" s="40" t="s">
        <v>7</v>
      </c>
      <c r="K53" s="15"/>
      <c r="L53" s="92"/>
      <c r="M53" s="25">
        <v>27.5</v>
      </c>
      <c r="N53" s="67">
        <v>1.0046999999999999</v>
      </c>
    </row>
    <row r="54" spans="2:14" ht="14.25" thickBot="1">
      <c r="B54" s="119"/>
      <c r="C54" s="79"/>
      <c r="D54" s="42">
        <v>5</v>
      </c>
      <c r="E54" s="43"/>
      <c r="F54" s="71" t="e">
        <f>E54*$I$47</f>
        <v>#N/A</v>
      </c>
      <c r="G54" s="40" t="s">
        <v>7</v>
      </c>
      <c r="H54" s="72"/>
      <c r="I54" s="71" t="e">
        <f>H54*$I$47</f>
        <v>#N/A</v>
      </c>
      <c r="J54" s="40" t="s">
        <v>7</v>
      </c>
      <c r="K54" s="15"/>
      <c r="L54" s="92"/>
      <c r="M54" s="25">
        <v>28</v>
      </c>
      <c r="N54" s="67">
        <v>1.0047999999999999</v>
      </c>
    </row>
    <row r="55" spans="2:14">
      <c r="B55" s="119"/>
      <c r="C55" s="79"/>
      <c r="D55" s="45" t="s">
        <v>11</v>
      </c>
      <c r="E55" s="45" t="s">
        <v>12</v>
      </c>
      <c r="F55" s="73" t="e">
        <f>AVERAGE(F50:F54)</f>
        <v>#N/A</v>
      </c>
      <c r="G55" s="47" t="s">
        <v>13</v>
      </c>
      <c r="H55" s="48" t="s">
        <v>12</v>
      </c>
      <c r="I55" s="73" t="e">
        <f>AVERAGE(I50:I54)</f>
        <v>#N/A</v>
      </c>
      <c r="J55" s="47" t="s">
        <v>13</v>
      </c>
      <c r="K55" s="15"/>
      <c r="L55" s="92"/>
      <c r="M55" s="25">
        <v>28.5</v>
      </c>
      <c r="N55" s="67">
        <v>1.0049999999999999</v>
      </c>
    </row>
    <row r="56" spans="2:14">
      <c r="B56" s="119"/>
      <c r="C56" s="79"/>
      <c r="D56" s="49" t="s">
        <v>14</v>
      </c>
      <c r="E56" s="49" t="s">
        <v>12</v>
      </c>
      <c r="F56" s="50" t="e">
        <f>ROUND((F55-F48)/F48*100,1)</f>
        <v>#N/A</v>
      </c>
      <c r="G56" s="51" t="e">
        <f>IF(ABS(F56)&lt;=D60,"適","不適")</f>
        <v>#N/A</v>
      </c>
      <c r="H56" s="52" t="s">
        <v>12</v>
      </c>
      <c r="I56" s="50" t="e">
        <f>ROUND((I55-I48)/I48*100,1)</f>
        <v>#N/A</v>
      </c>
      <c r="J56" s="53" t="e">
        <f>IF(ABS(I56)&lt;=H60,"適","不適")</f>
        <v>#N/A</v>
      </c>
      <c r="K56" s="15"/>
      <c r="L56" s="92"/>
      <c r="M56" s="25">
        <v>29</v>
      </c>
      <c r="N56" s="67">
        <v>1.0051000000000001</v>
      </c>
    </row>
    <row r="57" spans="2:14" ht="14.25" thickBot="1">
      <c r="B57" s="119"/>
      <c r="C57" s="79"/>
      <c r="D57" s="54" t="s">
        <v>15</v>
      </c>
      <c r="E57" s="54" t="s">
        <v>12</v>
      </c>
      <c r="F57" s="55" t="e">
        <f>ROUND(STDEV(F50:F54)/F55*100,1)</f>
        <v>#N/A</v>
      </c>
      <c r="G57" s="56" t="e">
        <f>IF(ABS(F57)&lt;=D61,"適","不適")</f>
        <v>#N/A</v>
      </c>
      <c r="H57" s="57" t="s">
        <v>12</v>
      </c>
      <c r="I57" s="55" t="e">
        <f>ROUND(STDEV(I50:I54)/I55*100,1)</f>
        <v>#N/A</v>
      </c>
      <c r="J57" s="58" t="e">
        <f>IF(ABS(I57)&lt;=H61,"適","不適")</f>
        <v>#N/A</v>
      </c>
      <c r="K57" s="15"/>
      <c r="L57" s="92"/>
      <c r="M57" s="25">
        <v>29.5</v>
      </c>
      <c r="N57" s="67">
        <v>1.0052000000000001</v>
      </c>
    </row>
    <row r="58" spans="2:14">
      <c r="B58" s="119"/>
      <c r="C58" s="79"/>
      <c r="D58" s="114"/>
      <c r="E58" s="60" t="s">
        <v>16</v>
      </c>
      <c r="F58" s="11"/>
      <c r="G58" s="11"/>
      <c r="H58" s="11"/>
      <c r="I58" s="197"/>
      <c r="J58" s="197"/>
      <c r="K58" s="15"/>
      <c r="L58" s="92"/>
      <c r="M58" s="25">
        <v>30</v>
      </c>
      <c r="N58" s="67">
        <v>1.0054000000000001</v>
      </c>
    </row>
    <row r="59" spans="2:14">
      <c r="B59" s="119"/>
      <c r="C59" s="79"/>
      <c r="D59" s="62"/>
      <c r="E59" s="62"/>
      <c r="F59" s="62"/>
      <c r="G59" s="62"/>
      <c r="H59" s="62"/>
      <c r="I59" s="62"/>
      <c r="J59" s="63"/>
      <c r="K59" s="64"/>
      <c r="L59" s="92"/>
      <c r="M59" s="19"/>
      <c r="N59" s="19"/>
    </row>
    <row r="60" spans="2:14" ht="14.25" thickBot="1">
      <c r="B60" s="122"/>
      <c r="C60" s="123"/>
      <c r="D60" s="124">
        <f>IF(F48&lt;=20,5,2)</f>
        <v>5</v>
      </c>
      <c r="E60" s="124"/>
      <c r="F60" s="125"/>
      <c r="G60" s="125"/>
      <c r="H60" s="124">
        <f>IF(I48&lt;=20,5,2)</f>
        <v>5</v>
      </c>
      <c r="I60" s="126"/>
      <c r="J60" s="126"/>
      <c r="K60" s="126"/>
      <c r="L60" s="127"/>
      <c r="M60" s="19"/>
      <c r="N60" s="19"/>
    </row>
    <row r="61" spans="2:14">
      <c r="D61" s="65">
        <f>IF(F48&lt;=20,2,1)</f>
        <v>2</v>
      </c>
      <c r="E61" s="2"/>
      <c r="F61" s="19"/>
      <c r="G61" s="19"/>
      <c r="H61" s="65">
        <f>IF(I48&lt;=20,2,1)</f>
        <v>2</v>
      </c>
      <c r="I61" s="19"/>
      <c r="J61" s="19"/>
      <c r="K61" s="19"/>
      <c r="L61" s="19"/>
      <c r="M61" s="2"/>
      <c r="N61" s="2"/>
    </row>
    <row r="62" spans="2:14">
      <c r="D62" s="19"/>
      <c r="E62" s="19"/>
      <c r="F62" s="19"/>
      <c r="G62" s="19"/>
      <c r="H62" s="19"/>
      <c r="I62" s="19"/>
      <c r="J62" s="19"/>
      <c r="K62" s="19"/>
      <c r="L62" s="19"/>
      <c r="M62" s="2"/>
      <c r="N62" s="2"/>
    </row>
    <row r="63" spans="2:14">
      <c r="D63" s="19"/>
      <c r="E63" s="19"/>
      <c r="F63" s="19"/>
      <c r="G63" s="19"/>
      <c r="H63" s="19"/>
      <c r="I63" s="19"/>
      <c r="J63" s="19"/>
      <c r="K63" s="19"/>
      <c r="L63" s="19"/>
      <c r="M63" s="2"/>
      <c r="N63" s="2"/>
    </row>
    <row r="64" spans="2:14">
      <c r="D64" s="19"/>
      <c r="E64" s="19"/>
      <c r="F64" s="19"/>
      <c r="G64" s="19"/>
      <c r="H64" s="19"/>
      <c r="I64" s="19"/>
      <c r="J64" s="19"/>
      <c r="K64" s="19"/>
      <c r="L64" s="19"/>
      <c r="M64" s="2"/>
      <c r="N64" s="2"/>
    </row>
    <row r="65" spans="4:14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</sheetData>
  <mergeCells count="14">
    <mergeCell ref="I58:J58"/>
    <mergeCell ref="E46:G46"/>
    <mergeCell ref="I46:J46"/>
    <mergeCell ref="G47:H47"/>
    <mergeCell ref="F49:G49"/>
    <mergeCell ref="I49:J49"/>
    <mergeCell ref="I21:J21"/>
    <mergeCell ref="M6:N6"/>
    <mergeCell ref="M8:N8"/>
    <mergeCell ref="E9:G9"/>
    <mergeCell ref="I9:J9"/>
    <mergeCell ref="G10:H10"/>
    <mergeCell ref="F12:G12"/>
    <mergeCell ref="I12:J12"/>
  </mergeCells>
  <phoneticPr fontId="1"/>
  <pageMargins left="0.51181102362204722" right="0.23622047244094491" top="0.62992125984251968" bottom="0.86614173228346458" header="0.51181102362204722" footer="0.51181102362204722"/>
  <pageSetup paperSize="9" scale="99" orientation="portrait" r:id="rId1"/>
  <headerFooter alignWithMargins="0">
    <oddFooter>&amp;L製薬研究部 生物技術担当 オートピペット性能試験標準手順書 報告書Rev3.0-B-C014&amp;R&amp;P/&amp;N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P43"/>
  <sheetViews>
    <sheetView showFormulas="1" view="pageBreakPreview" zoomScaleNormal="100" zoomScaleSheetLayoutView="100" workbookViewId="0">
      <selection activeCell="E11" sqref="E11"/>
    </sheetView>
  </sheetViews>
  <sheetFormatPr defaultRowHeight="13.5"/>
  <cols>
    <col min="1" max="1" width="1.125" style="74" customWidth="1"/>
    <col min="2" max="2" width="1.125" style="1" customWidth="1"/>
    <col min="3" max="3" width="8.5" style="1" bestFit="1" customWidth="1"/>
    <col min="4" max="4" width="6.875" style="1" customWidth="1"/>
    <col min="5" max="5" width="14.625" style="1" bestFit="1" customWidth="1"/>
    <col min="6" max="6" width="13.25" style="1" bestFit="1" customWidth="1"/>
    <col min="7" max="7" width="7.875" style="1" customWidth="1"/>
    <col min="8" max="8" width="15" style="1" customWidth="1"/>
    <col min="9" max="9" width="13.25" style="1" bestFit="1" customWidth="1"/>
    <col min="10" max="10" width="2" style="1" customWidth="1"/>
    <col min="11" max="11" width="1" style="1" customWidth="1"/>
    <col min="12" max="13" width="7" style="1" customWidth="1"/>
    <col min="14" max="15" width="12.375" style="1" customWidth="1"/>
    <col min="16" max="16384" width="9" style="1"/>
  </cols>
  <sheetData>
    <row r="1" spans="1:16" ht="12.75" customHeight="1">
      <c r="A1" s="2"/>
      <c r="B1" s="2"/>
      <c r="C1" s="211" t="s">
        <v>32</v>
      </c>
      <c r="D1" s="21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ht="14.25" customHeight="1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01" t="s">
        <v>48</v>
      </c>
      <c r="M2" s="201"/>
      <c r="N2" s="2"/>
    </row>
    <row r="3" spans="1:16" ht="14.25" customHeight="1">
      <c r="A3" s="2"/>
      <c r="B3" s="4"/>
      <c r="C3" s="5"/>
      <c r="D3" s="6"/>
      <c r="E3" s="6"/>
      <c r="F3" s="6"/>
      <c r="G3" s="6"/>
      <c r="H3" s="6"/>
      <c r="I3" s="6"/>
      <c r="J3" s="7"/>
      <c r="K3" s="8"/>
      <c r="L3" s="2"/>
      <c r="M3" s="2"/>
      <c r="N3" s="2"/>
    </row>
    <row r="4" spans="1:16" ht="14.25" customHeight="1" thickBot="1">
      <c r="A4" s="2"/>
      <c r="B4" s="9"/>
      <c r="C4" s="10" t="s">
        <v>1</v>
      </c>
      <c r="D4" s="11"/>
      <c r="E4" s="12"/>
      <c r="F4" s="12"/>
      <c r="G4" s="11"/>
      <c r="H4" s="13" t="s">
        <v>37</v>
      </c>
      <c r="I4" s="14">
        <f ca="1">TODAY()</f>
        <v>42683</v>
      </c>
      <c r="J4" s="15"/>
      <c r="K4" s="8"/>
      <c r="L4" s="208" t="s">
        <v>49</v>
      </c>
      <c r="M4" s="208"/>
      <c r="N4" s="2"/>
    </row>
    <row r="5" spans="1:16" ht="13.5" customHeight="1" thickBot="1">
      <c r="A5" s="2"/>
      <c r="B5" s="16"/>
      <c r="C5" s="17" t="s">
        <v>3</v>
      </c>
      <c r="D5" s="202"/>
      <c r="E5" s="203"/>
      <c r="F5" s="204"/>
      <c r="G5" s="18" t="s">
        <v>4</v>
      </c>
      <c r="H5" s="205"/>
      <c r="I5" s="204"/>
      <c r="J5" s="15"/>
      <c r="K5" s="8"/>
      <c r="L5" s="19" t="s">
        <v>2</v>
      </c>
      <c r="M5" s="20" t="s">
        <v>45</v>
      </c>
      <c r="N5" s="2"/>
    </row>
    <row r="6" spans="1:16" ht="13.5" customHeight="1" thickBot="1">
      <c r="A6" s="2"/>
      <c r="B6" s="16"/>
      <c r="C6" s="18" t="s">
        <v>43</v>
      </c>
      <c r="D6" s="21"/>
      <c r="E6" s="22" t="s">
        <v>2</v>
      </c>
      <c r="F6" s="206" t="s">
        <v>44</v>
      </c>
      <c r="G6" s="209"/>
      <c r="H6" s="23" t="e">
        <f>VLOOKUP(MROUND(D6,0.5),L6:M36,2)</f>
        <v>#N/A</v>
      </c>
      <c r="I6" s="24" t="s">
        <v>45</v>
      </c>
      <c r="J6" s="15"/>
      <c r="K6" s="8"/>
      <c r="L6" s="25">
        <v>16</v>
      </c>
      <c r="M6" s="26">
        <v>1.0021</v>
      </c>
      <c r="N6" s="2"/>
      <c r="O6" s="27"/>
      <c r="P6" s="27"/>
    </row>
    <row r="7" spans="1:16" ht="13.5" customHeight="1">
      <c r="A7" s="2"/>
      <c r="B7" s="16"/>
      <c r="C7" s="28" t="s">
        <v>5</v>
      </c>
      <c r="D7" s="29" t="s">
        <v>33</v>
      </c>
      <c r="E7" s="30"/>
      <c r="F7" s="31" t="s">
        <v>7</v>
      </c>
      <c r="G7" s="32" t="s">
        <v>35</v>
      </c>
      <c r="H7" s="33"/>
      <c r="I7" s="34" t="s">
        <v>7</v>
      </c>
      <c r="J7" s="15"/>
      <c r="K7" s="8"/>
      <c r="L7" s="25">
        <v>16.5</v>
      </c>
      <c r="M7" s="26">
        <v>1.0022</v>
      </c>
      <c r="N7" s="2"/>
      <c r="O7" s="27"/>
      <c r="P7" s="27"/>
    </row>
    <row r="8" spans="1:16" ht="13.5" customHeight="1">
      <c r="A8" s="2"/>
      <c r="B8" s="16"/>
      <c r="C8" s="28" t="s">
        <v>9</v>
      </c>
      <c r="D8" s="35" t="s">
        <v>10</v>
      </c>
      <c r="E8" s="198" t="s">
        <v>42</v>
      </c>
      <c r="F8" s="200"/>
      <c r="G8" s="36" t="s">
        <v>10</v>
      </c>
      <c r="H8" s="198" t="s">
        <v>42</v>
      </c>
      <c r="I8" s="200"/>
      <c r="J8" s="15"/>
      <c r="K8" s="8"/>
      <c r="L8" s="25">
        <v>17</v>
      </c>
      <c r="M8" s="26">
        <v>1.0023</v>
      </c>
      <c r="N8" s="2"/>
      <c r="O8" s="27"/>
      <c r="P8" s="27"/>
    </row>
    <row r="9" spans="1:16" ht="13.5" customHeight="1">
      <c r="A9" s="2"/>
      <c r="B9" s="16"/>
      <c r="C9" s="37">
        <v>1</v>
      </c>
      <c r="D9" s="38"/>
      <c r="E9" s="39" t="e">
        <f>D9*$H$6</f>
        <v>#N/A</v>
      </c>
      <c r="F9" s="40" t="s">
        <v>7</v>
      </c>
      <c r="G9" s="41"/>
      <c r="H9" s="39" t="e">
        <f>G9*$H$6</f>
        <v>#N/A</v>
      </c>
      <c r="I9" s="40" t="s">
        <v>7</v>
      </c>
      <c r="J9" s="15"/>
      <c r="K9" s="8"/>
      <c r="L9" s="25">
        <v>17.5</v>
      </c>
      <c r="M9" s="26">
        <v>1.0024</v>
      </c>
      <c r="N9" s="2"/>
      <c r="O9" s="27"/>
      <c r="P9" s="27"/>
    </row>
    <row r="10" spans="1:16" ht="13.5" customHeight="1">
      <c r="A10" s="2"/>
      <c r="B10" s="16"/>
      <c r="C10" s="37">
        <v>2</v>
      </c>
      <c r="D10" s="38"/>
      <c r="E10" s="39" t="e">
        <f>D10*$H$6</f>
        <v>#N/A</v>
      </c>
      <c r="F10" s="40" t="s">
        <v>7</v>
      </c>
      <c r="G10" s="41"/>
      <c r="H10" s="39" t="e">
        <f>G10*$H$6</f>
        <v>#N/A</v>
      </c>
      <c r="I10" s="40" t="s">
        <v>7</v>
      </c>
      <c r="J10" s="15"/>
      <c r="K10" s="8"/>
      <c r="L10" s="25">
        <v>18</v>
      </c>
      <c r="M10" s="26">
        <v>1.0024999999999999</v>
      </c>
      <c r="N10" s="2"/>
      <c r="O10" s="27"/>
      <c r="P10" s="27"/>
    </row>
    <row r="11" spans="1:16" ht="13.5" customHeight="1">
      <c r="A11" s="2"/>
      <c r="B11" s="16"/>
      <c r="C11" s="37">
        <v>3</v>
      </c>
      <c r="D11" s="38"/>
      <c r="E11" s="39" t="e">
        <f>D11*$H$6</f>
        <v>#N/A</v>
      </c>
      <c r="F11" s="40" t="s">
        <v>7</v>
      </c>
      <c r="G11" s="41"/>
      <c r="H11" s="39" t="e">
        <f>G11*$H$6</f>
        <v>#N/A</v>
      </c>
      <c r="I11" s="40" t="s">
        <v>7</v>
      </c>
      <c r="J11" s="15"/>
      <c r="K11" s="8"/>
      <c r="L11" s="25">
        <v>18.5</v>
      </c>
      <c r="M11" s="26">
        <v>1.0025999999999999</v>
      </c>
      <c r="N11" s="2"/>
      <c r="O11" s="27"/>
      <c r="P11" s="27"/>
    </row>
    <row r="12" spans="1:16" ht="13.5" customHeight="1">
      <c r="A12" s="2"/>
      <c r="B12" s="16"/>
      <c r="C12" s="37">
        <v>4</v>
      </c>
      <c r="D12" s="38"/>
      <c r="E12" s="39" t="e">
        <f>D12*$H$6</f>
        <v>#N/A</v>
      </c>
      <c r="F12" s="40" t="s">
        <v>7</v>
      </c>
      <c r="G12" s="41"/>
      <c r="H12" s="39" t="e">
        <f>G12*$H$6</f>
        <v>#N/A</v>
      </c>
      <c r="I12" s="40" t="s">
        <v>7</v>
      </c>
      <c r="J12" s="15"/>
      <c r="K12" s="8"/>
      <c r="L12" s="25">
        <v>19</v>
      </c>
      <c r="M12" s="26">
        <v>1.0026999999999999</v>
      </c>
      <c r="N12" s="2"/>
      <c r="O12" s="27"/>
      <c r="P12" s="27"/>
    </row>
    <row r="13" spans="1:16" ht="13.5" customHeight="1" thickBot="1">
      <c r="A13" s="2"/>
      <c r="B13" s="16"/>
      <c r="C13" s="42">
        <v>5</v>
      </c>
      <c r="D13" s="43"/>
      <c r="E13" s="39" t="e">
        <f>D13*$H$6</f>
        <v>#N/A</v>
      </c>
      <c r="F13" s="40" t="s">
        <v>7</v>
      </c>
      <c r="G13" s="44"/>
      <c r="H13" s="39" t="e">
        <f>G13*$H$6</f>
        <v>#N/A</v>
      </c>
      <c r="I13" s="40" t="s">
        <v>7</v>
      </c>
      <c r="J13" s="15"/>
      <c r="K13" s="8"/>
      <c r="L13" s="25">
        <v>19.5</v>
      </c>
      <c r="M13" s="26">
        <v>1.0027999999999999</v>
      </c>
      <c r="N13" s="2"/>
      <c r="O13" s="27"/>
      <c r="P13" s="27"/>
    </row>
    <row r="14" spans="1:16" ht="13.5" customHeight="1">
      <c r="A14" s="2"/>
      <c r="B14" s="16"/>
      <c r="C14" s="45" t="s">
        <v>11</v>
      </c>
      <c r="D14" s="45" t="s">
        <v>12</v>
      </c>
      <c r="E14" s="46" t="e">
        <f>AVERAGE(E9:E13)</f>
        <v>#N/A</v>
      </c>
      <c r="F14" s="47" t="s">
        <v>13</v>
      </c>
      <c r="G14" s="48" t="s">
        <v>12</v>
      </c>
      <c r="H14" s="46" t="e">
        <f>AVERAGE(H9:H13)</f>
        <v>#N/A</v>
      </c>
      <c r="I14" s="47" t="s">
        <v>13</v>
      </c>
      <c r="J14" s="15"/>
      <c r="K14" s="8"/>
      <c r="L14" s="25">
        <v>20</v>
      </c>
      <c r="M14" s="26">
        <v>1.0028999999999999</v>
      </c>
      <c r="N14" s="2"/>
      <c r="O14" s="27"/>
      <c r="P14" s="27"/>
    </row>
    <row r="15" spans="1:16" ht="13.5" customHeight="1">
      <c r="A15" s="2"/>
      <c r="B15" s="16"/>
      <c r="C15" s="49" t="s">
        <v>14</v>
      </c>
      <c r="D15" s="49" t="s">
        <v>12</v>
      </c>
      <c r="E15" s="50" t="e">
        <f>ROUND((E14-E7)/E7*100,1)</f>
        <v>#N/A</v>
      </c>
      <c r="F15" s="51" t="e">
        <f>IF(ABS(E15)&lt;=C19,"適","不適")</f>
        <v>#N/A</v>
      </c>
      <c r="G15" s="52" t="s">
        <v>12</v>
      </c>
      <c r="H15" s="50" t="e">
        <f>ROUND((H14-H7)/H7*100,1)</f>
        <v>#N/A</v>
      </c>
      <c r="I15" s="53" t="e">
        <f>IF(ABS(H15)&lt;=G19,"適","不適")</f>
        <v>#N/A</v>
      </c>
      <c r="J15" s="15"/>
      <c r="K15" s="8"/>
      <c r="L15" s="25">
        <v>20.5</v>
      </c>
      <c r="M15" s="26">
        <v>1.0029999999999999</v>
      </c>
      <c r="N15" s="2"/>
      <c r="O15" s="27"/>
      <c r="P15" s="27"/>
    </row>
    <row r="16" spans="1:16" ht="13.5" customHeight="1" thickBot="1">
      <c r="A16" s="2"/>
      <c r="B16" s="16"/>
      <c r="C16" s="54" t="s">
        <v>15</v>
      </c>
      <c r="D16" s="54" t="s">
        <v>12</v>
      </c>
      <c r="E16" s="55" t="e">
        <f>ROUND(STDEV(E9:E13)/E14*100,1)</f>
        <v>#N/A</v>
      </c>
      <c r="F16" s="56" t="e">
        <f>IF(ABS(E16)&lt;=C20,"適","不適")</f>
        <v>#N/A</v>
      </c>
      <c r="G16" s="57" t="s">
        <v>12</v>
      </c>
      <c r="H16" s="55" t="e">
        <f>ROUND(STDEV(H9:H13)/H14*100,1)</f>
        <v>#N/A</v>
      </c>
      <c r="I16" s="58" t="e">
        <f>IF(ABS(H16)&lt;=G20,"適","不適")</f>
        <v>#N/A</v>
      </c>
      <c r="J16" s="15"/>
      <c r="K16" s="8"/>
      <c r="L16" s="25">
        <v>21</v>
      </c>
      <c r="M16" s="26">
        <v>1.0031000000000001</v>
      </c>
      <c r="N16" s="2"/>
      <c r="O16" s="27"/>
      <c r="P16" s="27"/>
    </row>
    <row r="17" spans="1:16" ht="13.5" customHeight="1">
      <c r="A17" s="2"/>
      <c r="B17" s="16"/>
      <c r="C17" s="59"/>
      <c r="D17" s="60" t="s">
        <v>16</v>
      </c>
      <c r="E17" s="11"/>
      <c r="F17" s="11"/>
      <c r="G17" s="11"/>
      <c r="H17" s="197"/>
      <c r="I17" s="197"/>
      <c r="J17" s="15"/>
      <c r="K17" s="8"/>
      <c r="L17" s="25">
        <v>21.5</v>
      </c>
      <c r="M17" s="26">
        <v>1.0032000000000001</v>
      </c>
      <c r="N17" s="2"/>
      <c r="O17" s="27"/>
      <c r="P17" s="27"/>
    </row>
    <row r="18" spans="1:16" ht="0.75" customHeight="1">
      <c r="A18" s="2"/>
      <c r="B18" s="61"/>
      <c r="C18" s="62"/>
      <c r="D18" s="62"/>
      <c r="E18" s="62"/>
      <c r="F18" s="62"/>
      <c r="G18" s="62"/>
      <c r="H18" s="62"/>
      <c r="I18" s="63"/>
      <c r="J18" s="64"/>
      <c r="K18" s="8"/>
      <c r="L18" s="25">
        <v>22</v>
      </c>
      <c r="M18" s="26"/>
      <c r="N18" s="2"/>
      <c r="O18" s="27"/>
      <c r="P18" s="27"/>
    </row>
    <row r="19" spans="1:16" ht="12" customHeight="1">
      <c r="A19" s="2"/>
      <c r="B19" s="2"/>
      <c r="C19" s="65">
        <v>5</v>
      </c>
      <c r="D19" s="65"/>
      <c r="E19" s="66"/>
      <c r="F19" s="66"/>
      <c r="G19" s="65">
        <v>5</v>
      </c>
      <c r="H19" s="19"/>
      <c r="I19" s="19"/>
      <c r="J19" s="19"/>
      <c r="K19" s="19"/>
      <c r="L19" s="25">
        <v>22</v>
      </c>
      <c r="M19" s="26">
        <v>1.0033000000000001</v>
      </c>
      <c r="N19" s="2"/>
      <c r="O19" s="27"/>
      <c r="P19" s="27"/>
    </row>
    <row r="20" spans="1:16" ht="12" customHeight="1">
      <c r="A20" s="2"/>
      <c r="B20" s="2"/>
      <c r="C20" s="65">
        <v>2</v>
      </c>
      <c r="D20" s="19"/>
      <c r="E20" s="2"/>
      <c r="F20" s="2"/>
      <c r="G20" s="65">
        <v>2</v>
      </c>
      <c r="H20" s="19"/>
      <c r="I20" s="19"/>
      <c r="J20" s="19"/>
      <c r="K20" s="19"/>
      <c r="L20" s="25">
        <v>22.5</v>
      </c>
      <c r="M20" s="67">
        <v>1.0034000000000001</v>
      </c>
      <c r="N20" s="2"/>
      <c r="O20" s="27"/>
      <c r="P20" s="27"/>
    </row>
    <row r="21" spans="1:16" ht="12" customHeight="1">
      <c r="A21" s="2"/>
      <c r="B21" s="132"/>
      <c r="C21" s="132"/>
      <c r="D21" s="133"/>
      <c r="E21" s="132"/>
      <c r="F21" s="132"/>
      <c r="G21" s="133"/>
      <c r="H21" s="133"/>
      <c r="I21" s="133"/>
      <c r="J21" s="133"/>
      <c r="K21" s="133"/>
      <c r="L21" s="134">
        <v>23</v>
      </c>
      <c r="M21" s="135">
        <v>1.0035000000000001</v>
      </c>
      <c r="N21" s="132"/>
      <c r="O21" s="136"/>
      <c r="P21" s="27"/>
    </row>
    <row r="22" spans="1:16" ht="0.75" customHeight="1">
      <c r="A22" s="2"/>
      <c r="B22" s="137"/>
      <c r="C22" s="5"/>
      <c r="D22" s="138"/>
      <c r="E22" s="5"/>
      <c r="F22" s="5"/>
      <c r="G22" s="138"/>
      <c r="H22" s="138"/>
      <c r="I22" s="138"/>
      <c r="J22" s="139"/>
      <c r="K22" s="133"/>
      <c r="L22" s="134"/>
      <c r="M22" s="135"/>
      <c r="N22" s="132"/>
      <c r="O22" s="136"/>
      <c r="P22" s="27"/>
    </row>
    <row r="23" spans="1:16" ht="15" customHeight="1" thickBot="1">
      <c r="A23" s="2"/>
      <c r="B23" s="9"/>
      <c r="C23" s="10" t="s">
        <v>17</v>
      </c>
      <c r="D23" s="10"/>
      <c r="E23" s="140"/>
      <c r="F23" s="140"/>
      <c r="G23" s="10"/>
      <c r="H23" s="141" t="s">
        <v>37</v>
      </c>
      <c r="I23" s="142">
        <f ca="1">TODAY()</f>
        <v>42683</v>
      </c>
      <c r="J23" s="143"/>
      <c r="K23" s="93"/>
      <c r="L23" s="134">
        <v>23.5</v>
      </c>
      <c r="M23" s="135">
        <v>1.0036</v>
      </c>
      <c r="N23" s="132"/>
      <c r="O23" s="136"/>
      <c r="P23" s="27"/>
    </row>
    <row r="24" spans="1:16" ht="13.5" customHeight="1" thickBot="1">
      <c r="A24" s="2"/>
      <c r="B24" s="9"/>
      <c r="C24" s="144" t="s">
        <v>3</v>
      </c>
      <c r="D24" s="212"/>
      <c r="E24" s="213"/>
      <c r="F24" s="214"/>
      <c r="G24" s="145" t="s">
        <v>4</v>
      </c>
      <c r="H24" s="215"/>
      <c r="I24" s="214"/>
      <c r="J24" s="143"/>
      <c r="K24" s="93"/>
      <c r="L24" s="134">
        <v>24</v>
      </c>
      <c r="M24" s="135">
        <v>1.0038</v>
      </c>
      <c r="N24" s="132"/>
      <c r="O24" s="136"/>
      <c r="P24" s="27"/>
    </row>
    <row r="25" spans="1:16" ht="13.5" customHeight="1" thickBot="1">
      <c r="A25" s="2"/>
      <c r="B25" s="9"/>
      <c r="C25" s="145" t="s">
        <v>43</v>
      </c>
      <c r="D25" s="146"/>
      <c r="E25" s="147" t="s">
        <v>2</v>
      </c>
      <c r="F25" s="216" t="s">
        <v>44</v>
      </c>
      <c r="G25" s="217"/>
      <c r="H25" s="148" t="e">
        <f>VLOOKUP(MROUND(D25,0.5),L6:M36,2)</f>
        <v>#N/A</v>
      </c>
      <c r="I25" s="149" t="s">
        <v>45</v>
      </c>
      <c r="J25" s="143"/>
      <c r="K25" s="150"/>
      <c r="L25" s="134">
        <v>24.5</v>
      </c>
      <c r="M25" s="135">
        <v>1.0039</v>
      </c>
      <c r="N25" s="132"/>
      <c r="O25" s="136"/>
      <c r="P25" s="27"/>
    </row>
    <row r="26" spans="1:16" ht="13.5" customHeight="1">
      <c r="A26" s="2"/>
      <c r="B26" s="9"/>
      <c r="C26" s="151" t="s">
        <v>5</v>
      </c>
      <c r="D26" s="152" t="s">
        <v>33</v>
      </c>
      <c r="E26" s="153"/>
      <c r="F26" s="154" t="s">
        <v>7</v>
      </c>
      <c r="G26" s="155" t="s">
        <v>35</v>
      </c>
      <c r="H26" s="156"/>
      <c r="I26" s="157" t="s">
        <v>50</v>
      </c>
      <c r="J26" s="143"/>
      <c r="K26" s="93"/>
      <c r="L26" s="134">
        <v>25</v>
      </c>
      <c r="M26" s="135">
        <v>1.004</v>
      </c>
      <c r="N26" s="132"/>
      <c r="O26" s="136"/>
      <c r="P26" s="27"/>
    </row>
    <row r="27" spans="1:16" ht="13.5" customHeight="1">
      <c r="A27" s="2"/>
      <c r="B27" s="9"/>
      <c r="C27" s="151" t="s">
        <v>9</v>
      </c>
      <c r="D27" s="158" t="s">
        <v>10</v>
      </c>
      <c r="E27" s="218" t="s">
        <v>42</v>
      </c>
      <c r="F27" s="219"/>
      <c r="G27" s="159" t="s">
        <v>10</v>
      </c>
      <c r="H27" s="218" t="s">
        <v>42</v>
      </c>
      <c r="I27" s="219"/>
      <c r="J27" s="143"/>
      <c r="K27" s="93"/>
      <c r="L27" s="134">
        <v>25.5</v>
      </c>
      <c r="M27" s="135">
        <v>1.0041</v>
      </c>
      <c r="N27" s="132"/>
      <c r="O27" s="136"/>
      <c r="P27" s="27"/>
    </row>
    <row r="28" spans="1:16" ht="13.5" customHeight="1">
      <c r="A28" s="2"/>
      <c r="B28" s="9"/>
      <c r="C28" s="160">
        <v>1</v>
      </c>
      <c r="D28" s="161"/>
      <c r="E28" s="162" t="e">
        <f>D28*$H$25</f>
        <v>#N/A</v>
      </c>
      <c r="F28" s="163" t="s">
        <v>7</v>
      </c>
      <c r="G28" s="164"/>
      <c r="H28" s="162" t="e">
        <f>G28*$H$25</f>
        <v>#N/A</v>
      </c>
      <c r="I28" s="163" t="s">
        <v>7</v>
      </c>
      <c r="J28" s="143"/>
      <c r="K28" s="93"/>
      <c r="L28" s="134">
        <v>26</v>
      </c>
      <c r="M28" s="135">
        <v>1.0043</v>
      </c>
      <c r="N28" s="132"/>
      <c r="O28" s="136"/>
      <c r="P28" s="27"/>
    </row>
    <row r="29" spans="1:16" ht="13.5" customHeight="1">
      <c r="A29" s="2"/>
      <c r="B29" s="9"/>
      <c r="C29" s="160">
        <v>2</v>
      </c>
      <c r="D29" s="161"/>
      <c r="E29" s="162" t="e">
        <f>D29*$H$25</f>
        <v>#N/A</v>
      </c>
      <c r="F29" s="163" t="s">
        <v>7</v>
      </c>
      <c r="G29" s="164"/>
      <c r="H29" s="162" t="e">
        <f>G29*$H$25</f>
        <v>#N/A</v>
      </c>
      <c r="I29" s="163" t="s">
        <v>7</v>
      </c>
      <c r="J29" s="143"/>
      <c r="K29" s="93"/>
      <c r="L29" s="134">
        <v>26.5</v>
      </c>
      <c r="M29" s="135">
        <v>1.0044</v>
      </c>
      <c r="N29" s="132"/>
      <c r="O29" s="136"/>
      <c r="P29" s="27"/>
    </row>
    <row r="30" spans="1:16" ht="13.5" customHeight="1">
      <c r="A30" s="2"/>
      <c r="B30" s="9"/>
      <c r="C30" s="160">
        <v>3</v>
      </c>
      <c r="D30" s="161"/>
      <c r="E30" s="162" t="e">
        <f>D30*$H$25</f>
        <v>#N/A</v>
      </c>
      <c r="F30" s="163" t="s">
        <v>7</v>
      </c>
      <c r="G30" s="164"/>
      <c r="H30" s="162" t="e">
        <f>G30*$H$25</f>
        <v>#N/A</v>
      </c>
      <c r="I30" s="163" t="s">
        <v>7</v>
      </c>
      <c r="J30" s="143"/>
      <c r="K30" s="93"/>
      <c r="L30" s="134">
        <v>27</v>
      </c>
      <c r="M30" s="135">
        <v>1.0044999999999999</v>
      </c>
      <c r="N30" s="132"/>
      <c r="O30" s="136"/>
      <c r="P30" s="27"/>
    </row>
    <row r="31" spans="1:16" ht="13.5" customHeight="1">
      <c r="A31" s="2"/>
      <c r="B31" s="9"/>
      <c r="C31" s="160">
        <v>4</v>
      </c>
      <c r="D31" s="161"/>
      <c r="E31" s="162" t="e">
        <f>D31*$H$25</f>
        <v>#N/A</v>
      </c>
      <c r="F31" s="163" t="s">
        <v>7</v>
      </c>
      <c r="G31" s="164"/>
      <c r="H31" s="162" t="e">
        <f>G31*$H$25</f>
        <v>#N/A</v>
      </c>
      <c r="I31" s="163" t="s">
        <v>7</v>
      </c>
      <c r="J31" s="143"/>
      <c r="K31" s="93"/>
      <c r="L31" s="134">
        <v>27.5</v>
      </c>
      <c r="M31" s="135">
        <v>1.0046999999999999</v>
      </c>
      <c r="N31" s="132"/>
      <c r="O31" s="136"/>
      <c r="P31" s="27"/>
    </row>
    <row r="32" spans="1:16" ht="13.5" customHeight="1" thickBot="1">
      <c r="A32" s="2"/>
      <c r="B32" s="9"/>
      <c r="C32" s="165">
        <v>5</v>
      </c>
      <c r="D32" s="166"/>
      <c r="E32" s="162" t="e">
        <f>D32*$H$25</f>
        <v>#N/A</v>
      </c>
      <c r="F32" s="163" t="s">
        <v>7</v>
      </c>
      <c r="G32" s="164"/>
      <c r="H32" s="162" t="e">
        <f>G32*$H$25</f>
        <v>#N/A</v>
      </c>
      <c r="I32" s="163" t="s">
        <v>7</v>
      </c>
      <c r="J32" s="143"/>
      <c r="K32" s="93"/>
      <c r="L32" s="134">
        <v>28</v>
      </c>
      <c r="M32" s="135">
        <v>1.0047999999999999</v>
      </c>
      <c r="N32" s="132"/>
      <c r="O32" s="136"/>
      <c r="P32" s="27"/>
    </row>
    <row r="33" spans="1:16" ht="13.5" customHeight="1">
      <c r="A33" s="2"/>
      <c r="B33" s="9"/>
      <c r="C33" s="167" t="s">
        <v>11</v>
      </c>
      <c r="D33" s="167" t="s">
        <v>12</v>
      </c>
      <c r="E33" s="168" t="e">
        <f>AVERAGE(E28:E32)</f>
        <v>#N/A</v>
      </c>
      <c r="F33" s="169" t="s">
        <v>13</v>
      </c>
      <c r="G33" s="170" t="s">
        <v>12</v>
      </c>
      <c r="H33" s="168" t="e">
        <f>AVERAGE(H28:H32)</f>
        <v>#N/A</v>
      </c>
      <c r="I33" s="169" t="s">
        <v>13</v>
      </c>
      <c r="J33" s="143"/>
      <c r="K33" s="93"/>
      <c r="L33" s="134">
        <v>28.5</v>
      </c>
      <c r="M33" s="135">
        <v>1.0049999999999999</v>
      </c>
      <c r="N33" s="132"/>
      <c r="O33" s="136"/>
      <c r="P33" s="27"/>
    </row>
    <row r="34" spans="1:16" ht="13.5" customHeight="1">
      <c r="A34" s="2"/>
      <c r="B34" s="9"/>
      <c r="C34" s="171" t="s">
        <v>14</v>
      </c>
      <c r="D34" s="171" t="s">
        <v>12</v>
      </c>
      <c r="E34" s="172" t="e">
        <f>ROUND((E33-E26)/E26*100,1)</f>
        <v>#N/A</v>
      </c>
      <c r="F34" s="173" t="e">
        <f>IF(ABS(E34)&lt;=C38,"適","不適")</f>
        <v>#N/A</v>
      </c>
      <c r="G34" s="174" t="s">
        <v>12</v>
      </c>
      <c r="H34" s="172" t="e">
        <f>ROUND((H33-H26)/H26*100,1)</f>
        <v>#N/A</v>
      </c>
      <c r="I34" s="175" t="e">
        <f>IF(ABS(H34)&lt;=G38,"適","不適")</f>
        <v>#N/A</v>
      </c>
      <c r="J34" s="143"/>
      <c r="K34" s="93"/>
      <c r="L34" s="134">
        <v>29</v>
      </c>
      <c r="M34" s="135">
        <v>1.0051000000000001</v>
      </c>
      <c r="N34" s="132"/>
      <c r="O34" s="136"/>
      <c r="P34" s="27"/>
    </row>
    <row r="35" spans="1:16" ht="13.5" customHeight="1" thickBot="1">
      <c r="A35" s="2"/>
      <c r="B35" s="9"/>
      <c r="C35" s="176" t="s">
        <v>15</v>
      </c>
      <c r="D35" s="176" t="s">
        <v>12</v>
      </c>
      <c r="E35" s="177" t="e">
        <f>ROUND(STDEV(E28:E32)/E33*100,1)</f>
        <v>#N/A</v>
      </c>
      <c r="F35" s="178" t="e">
        <f>IF(ABS(E35)&lt;=C39,"適","不適")</f>
        <v>#N/A</v>
      </c>
      <c r="G35" s="179" t="s">
        <v>12</v>
      </c>
      <c r="H35" s="177" t="e">
        <f>ROUND(STDEV(H28:H32)/H33*100,1)</f>
        <v>#N/A</v>
      </c>
      <c r="I35" s="180" t="e">
        <f>IF(ABS(H35)&lt;=G39,"適","不適")</f>
        <v>#N/A</v>
      </c>
      <c r="J35" s="143"/>
      <c r="K35" s="93"/>
      <c r="L35" s="134">
        <v>29.5</v>
      </c>
      <c r="M35" s="135">
        <v>1.0052000000000001</v>
      </c>
      <c r="N35" s="132"/>
      <c r="O35" s="136"/>
      <c r="P35" s="27"/>
    </row>
    <row r="36" spans="1:16" ht="13.5" customHeight="1">
      <c r="A36" s="2"/>
      <c r="B36" s="9"/>
      <c r="C36" s="181"/>
      <c r="D36" s="182" t="s">
        <v>16</v>
      </c>
      <c r="E36" s="10"/>
      <c r="F36" s="10"/>
      <c r="G36" s="10"/>
      <c r="H36" s="210"/>
      <c r="I36" s="210"/>
      <c r="J36" s="143"/>
      <c r="K36" s="93"/>
      <c r="L36" s="134">
        <v>30</v>
      </c>
      <c r="M36" s="135">
        <v>1.0054000000000001</v>
      </c>
      <c r="N36" s="132"/>
      <c r="O36" s="136"/>
      <c r="P36" s="27"/>
    </row>
    <row r="37" spans="1:16" ht="0.75" customHeight="1">
      <c r="A37" s="2"/>
      <c r="B37" s="183"/>
      <c r="C37" s="184"/>
      <c r="D37" s="184"/>
      <c r="E37" s="184"/>
      <c r="F37" s="184"/>
      <c r="G37" s="184"/>
      <c r="H37" s="184"/>
      <c r="I37" s="184"/>
      <c r="J37" s="185"/>
      <c r="K37" s="93"/>
      <c r="L37" s="133"/>
      <c r="M37" s="133"/>
      <c r="N37" s="132"/>
      <c r="O37" s="131"/>
    </row>
    <row r="38" spans="1:16" ht="12" customHeight="1">
      <c r="A38" s="2"/>
      <c r="B38" s="132"/>
      <c r="C38" s="186">
        <f>IF(E26&lt;=20,5,2)</f>
        <v>5</v>
      </c>
      <c r="D38" s="186"/>
      <c r="E38" s="187"/>
      <c r="F38" s="187"/>
      <c r="G38" s="186">
        <f>IF(H26&lt;=20,5,2)</f>
        <v>5</v>
      </c>
      <c r="H38" s="133"/>
      <c r="I38" s="133"/>
      <c r="J38" s="133"/>
      <c r="K38" s="133"/>
      <c r="L38" s="133"/>
      <c r="M38" s="133"/>
      <c r="N38" s="132"/>
      <c r="O38" s="131"/>
    </row>
    <row r="39" spans="1:16" ht="12" customHeight="1">
      <c r="A39" s="2"/>
      <c r="B39" s="132"/>
      <c r="C39" s="186">
        <f>IF(E26&lt;=20,2,1)</f>
        <v>2</v>
      </c>
      <c r="D39" s="132"/>
      <c r="E39" s="133"/>
      <c r="F39" s="133"/>
      <c r="G39" s="186">
        <f>IF(H26&lt;=20,2,1)</f>
        <v>2</v>
      </c>
      <c r="H39" s="133"/>
      <c r="I39" s="133"/>
      <c r="J39" s="133"/>
      <c r="K39" s="133"/>
      <c r="L39" s="132"/>
      <c r="M39" s="132"/>
      <c r="N39" s="132"/>
      <c r="O39" s="131"/>
    </row>
    <row r="40" spans="1:16" ht="12" customHeight="1">
      <c r="A40" s="2"/>
      <c r="B40" s="132"/>
      <c r="C40" s="133"/>
      <c r="D40" s="133"/>
      <c r="E40" s="133"/>
      <c r="F40" s="133"/>
      <c r="G40" s="133"/>
      <c r="H40" s="133"/>
      <c r="I40" s="133"/>
      <c r="J40" s="133"/>
      <c r="K40" s="133"/>
      <c r="L40" s="132"/>
      <c r="M40" s="132"/>
      <c r="N40" s="132"/>
      <c r="O40" s="131"/>
    </row>
    <row r="41" spans="1:16" ht="12" customHeight="1">
      <c r="A41" s="2"/>
      <c r="B41" s="132"/>
      <c r="C41" s="133"/>
      <c r="D41" s="133"/>
      <c r="E41" s="133"/>
      <c r="F41" s="133"/>
      <c r="G41" s="133"/>
      <c r="H41" s="133"/>
      <c r="I41" s="133"/>
      <c r="J41" s="133"/>
      <c r="K41" s="133"/>
      <c r="L41" s="132"/>
      <c r="M41" s="132"/>
      <c r="N41" s="132"/>
      <c r="O41" s="131"/>
    </row>
    <row r="42" spans="1:16" ht="12" customHeight="1">
      <c r="A42" s="2"/>
      <c r="B42" s="2"/>
      <c r="C42" s="19"/>
      <c r="D42" s="19"/>
      <c r="E42" s="19"/>
      <c r="F42" s="19"/>
      <c r="G42" s="19"/>
      <c r="H42" s="19"/>
      <c r="I42" s="19"/>
      <c r="J42" s="19"/>
      <c r="K42" s="19"/>
      <c r="L42" s="2"/>
      <c r="M42" s="2"/>
      <c r="N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</sheetData>
  <dataConsolidate/>
  <mergeCells count="15">
    <mergeCell ref="H36:I36"/>
    <mergeCell ref="H5:I5"/>
    <mergeCell ref="D24:F24"/>
    <mergeCell ref="H24:I24"/>
    <mergeCell ref="F25:G25"/>
    <mergeCell ref="E27:F27"/>
    <mergeCell ref="H27:I27"/>
    <mergeCell ref="F6:G6"/>
    <mergeCell ref="E8:F8"/>
    <mergeCell ref="H17:I17"/>
    <mergeCell ref="C1:D1"/>
    <mergeCell ref="H8:I8"/>
    <mergeCell ref="D5:F5"/>
    <mergeCell ref="L2:M2"/>
    <mergeCell ref="L4:M4"/>
  </mergeCells>
  <phoneticPr fontId="1"/>
  <pageMargins left="0.51181102362204722" right="0.23622047244094491" top="0.62992125984251968" bottom="0.86614173228346458" header="0.51181102362204722" footer="0.51181102362204722"/>
  <pageSetup paperSize="9" scale="72" orientation="landscape" r:id="rId1"/>
  <headerFooter alignWithMargins="0">
    <oddFooter>&amp;L製薬研究部 生物技術担当 オートピペット性能試験標準手順書 報告書Rev3.0-B-C014&amp;R&amp;P/&amp;N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様式-2 結果解析シート10μL未満</vt:lpstr>
      <vt:lpstr>様式-3 結果解析シート10μL以上</vt:lpstr>
      <vt:lpstr>参考 結果解析シート計算式表示例</vt:lpstr>
      <vt:lpstr>'参考 結果解析シート計算式表示例'!Print_Area</vt:lpstr>
      <vt:lpstr>'様式-2 結果解析シート10μL未満'!Print_Area</vt:lpstr>
      <vt:lpstr>'様式-3 結果解析シート10μL以上'!Print_Area</vt:lpstr>
    </vt:vector>
  </TitlesOfParts>
  <Company>Phramacia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ＩＳ</dc:creator>
  <cp:lastModifiedBy>Hashimoto, Chiyoko</cp:lastModifiedBy>
  <cp:lastPrinted>2016-05-27T01:53:56Z</cp:lastPrinted>
  <dcterms:created xsi:type="dcterms:W3CDTF">1997-06-19T07:40:59Z</dcterms:created>
  <dcterms:modified xsi:type="dcterms:W3CDTF">2016-11-09T09:16:39Z</dcterms:modified>
</cp:coreProperties>
</file>