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9570" windowHeight="9045" tabRatio="902"/>
  </bookViews>
  <sheets>
    <sheet name="様式-2 結果解析シート" sheetId="22" r:id="rId1"/>
    <sheet name="参考 結果解析シート計算式表示例" sheetId="23" r:id="rId2"/>
  </sheets>
  <definedNames>
    <definedName name="_xlnm.Print_Area" localSheetId="1">'参考 結果解析シート計算式表示例'!$B$1:$M$41</definedName>
    <definedName name="_xlnm.Print_Area" localSheetId="0">'様式-2 結果解析シート'!$B$2:$L$55</definedName>
  </definedNames>
  <calcPr calcId="145621" calcMode="manual"/>
</workbook>
</file>

<file path=xl/calcChain.xml><?xml version="1.0" encoding="utf-8"?>
<calcChain xmlns="http://schemas.openxmlformats.org/spreadsheetml/2006/main">
  <c r="I38" i="22" l="1"/>
  <c r="I41" i="22" s="1"/>
  <c r="I46" i="22" s="1"/>
  <c r="H52" i="22"/>
  <c r="D52" i="22"/>
  <c r="H51" i="22"/>
  <c r="D51" i="22"/>
  <c r="I10" i="22"/>
  <c r="I15" i="22" s="1"/>
  <c r="J36" i="22"/>
  <c r="J8" i="22"/>
  <c r="G39" i="23"/>
  <c r="C39" i="23"/>
  <c r="G38" i="23"/>
  <c r="C38" i="23"/>
  <c r="H25" i="23"/>
  <c r="H28" i="23" s="1"/>
  <c r="H33" i="23" s="1"/>
  <c r="H31" i="23"/>
  <c r="E31" i="23"/>
  <c r="H29" i="23"/>
  <c r="I23" i="23"/>
  <c r="H6" i="23"/>
  <c r="E9" i="23" s="1"/>
  <c r="E14" i="23" s="1"/>
  <c r="I4" i="23"/>
  <c r="F17" i="22"/>
  <c r="I43" i="22"/>
  <c r="I44" i="22"/>
  <c r="F41" i="22"/>
  <c r="F46" i="22" s="1"/>
  <c r="F45" i="22"/>
  <c r="F42" i="22"/>
  <c r="I45" i="22"/>
  <c r="F44" i="22"/>
  <c r="E12" i="23" l="1"/>
  <c r="E10" i="23"/>
  <c r="E13" i="23"/>
  <c r="E11" i="23"/>
  <c r="H13" i="23"/>
  <c r="E29" i="23"/>
  <c r="E28" i="23"/>
  <c r="E33" i="23" s="1"/>
  <c r="H11" i="23"/>
  <c r="H9" i="23"/>
  <c r="H14" i="23" s="1"/>
  <c r="F48" i="22"/>
  <c r="G48" i="22" s="1"/>
  <c r="F47" i="22"/>
  <c r="G47" i="22" s="1"/>
  <c r="E16" i="23"/>
  <c r="F16" i="23" s="1"/>
  <c r="E15" i="23"/>
  <c r="F15" i="23" s="1"/>
  <c r="E34" i="23"/>
  <c r="F34" i="23" s="1"/>
  <c r="E35" i="23"/>
  <c r="F35" i="23" s="1"/>
  <c r="H15" i="23"/>
  <c r="I15" i="23" s="1"/>
  <c r="H16" i="23"/>
  <c r="I16" i="23" s="1"/>
  <c r="H35" i="23"/>
  <c r="I35" i="23" s="1"/>
  <c r="H34" i="23"/>
  <c r="I34" i="23" s="1"/>
  <c r="I48" i="22"/>
  <c r="J48" i="22" s="1"/>
  <c r="I47" i="22"/>
  <c r="J47" i="22" s="1"/>
  <c r="F13" i="22"/>
  <c r="F16" i="22"/>
  <c r="E30" i="23"/>
  <c r="E32" i="23"/>
  <c r="I17" i="22"/>
  <c r="I16" i="22"/>
  <c r="F43" i="22"/>
  <c r="I42" i="22"/>
  <c r="F15" i="22"/>
  <c r="H10" i="23"/>
  <c r="H12" i="23"/>
  <c r="H30" i="23"/>
  <c r="H32" i="23"/>
  <c r="I13" i="22"/>
  <c r="I14" i="22"/>
  <c r="F14" i="22"/>
  <c r="I18" i="22" l="1"/>
  <c r="F18" i="22"/>
  <c r="F19" i="22" l="1"/>
  <c r="G19" i="22" s="1"/>
  <c r="F20" i="22"/>
  <c r="G20" i="22" s="1"/>
  <c r="I20" i="22"/>
  <c r="J20" i="22" s="1"/>
  <c r="I19" i="22"/>
  <c r="J19" i="22" s="1"/>
</calcChain>
</file>

<file path=xl/sharedStrings.xml><?xml version="1.0" encoding="utf-8"?>
<sst xmlns="http://schemas.openxmlformats.org/spreadsheetml/2006/main" count="173" uniqueCount="41">
  <si>
    <t>設定値10μL未満</t>
    <rPh sb="0" eb="3">
      <t>セッテイチ</t>
    </rPh>
    <rPh sb="7" eb="9">
      <t>ミマン</t>
    </rPh>
    <phoneticPr fontId="3"/>
  </si>
  <si>
    <t>ﾟC</t>
  </si>
  <si>
    <t>検定実施者</t>
    <rPh sb="0" eb="2">
      <t>ケンテイ</t>
    </rPh>
    <rPh sb="2" eb="4">
      <t>ジッシ</t>
    </rPh>
    <rPh sb="4" eb="5">
      <t>シャ</t>
    </rPh>
    <phoneticPr fontId="3"/>
  </si>
  <si>
    <t>管理 No.</t>
    <rPh sb="0" eb="2">
      <t>カンリ</t>
    </rPh>
    <phoneticPr fontId="3"/>
  </si>
  <si>
    <t>試験回数</t>
  </si>
  <si>
    <t>設定値</t>
    <rPh sb="0" eb="3">
      <t>セッテイチ</t>
    </rPh>
    <phoneticPr fontId="3"/>
  </si>
  <si>
    <t>μL</t>
  </si>
  <si>
    <t>設定値</t>
    <rPh sb="2" eb="3">
      <t>チ</t>
    </rPh>
    <phoneticPr fontId="3"/>
  </si>
  <si>
    <t>n</t>
  </si>
  <si>
    <t>質量(mg)</t>
    <rPh sb="0" eb="1">
      <t>シツ</t>
    </rPh>
    <phoneticPr fontId="3"/>
  </si>
  <si>
    <t>平均値 (μL)</t>
    <rPh sb="0" eb="3">
      <t>ヘイキンチ</t>
    </rPh>
    <phoneticPr fontId="3"/>
  </si>
  <si>
    <t>－－－－</t>
  </si>
  <si>
    <t>－－</t>
  </si>
  <si>
    <t>ｽﾞﾚ (%)</t>
  </si>
  <si>
    <t>変動係数(%)</t>
    <rPh sb="0" eb="2">
      <t>ヘンドウ</t>
    </rPh>
    <rPh sb="2" eb="4">
      <t>ケイスウ</t>
    </rPh>
    <phoneticPr fontId="3"/>
  </si>
  <si>
    <t>入力箇所</t>
    <rPh sb="0" eb="2">
      <t>ニュウリョク</t>
    </rPh>
    <rPh sb="2" eb="4">
      <t>カショ</t>
    </rPh>
    <phoneticPr fontId="3"/>
  </si>
  <si>
    <t>設定値10μL以上</t>
    <rPh sb="0" eb="3">
      <t>セッテイチ</t>
    </rPh>
    <rPh sb="7" eb="9">
      <t>イジョウ</t>
    </rPh>
    <phoneticPr fontId="3"/>
  </si>
  <si>
    <t>連続分注ピペット性能試験報告書</t>
    <rPh sb="0" eb="2">
      <t>レンゾク</t>
    </rPh>
    <rPh sb="2" eb="3">
      <t>ブン</t>
    </rPh>
    <rPh sb="3" eb="4">
      <t>チュウ</t>
    </rPh>
    <phoneticPr fontId="1"/>
  </si>
  <si>
    <t>ISO 8655-6:2002(E)より</t>
    <phoneticPr fontId="3"/>
  </si>
  <si>
    <t>Printed date</t>
    <phoneticPr fontId="3"/>
  </si>
  <si>
    <t>Z factor (1,013 hPa)</t>
    <phoneticPr fontId="3"/>
  </si>
  <si>
    <t xml:space="preserve"> μL/mg</t>
    <phoneticPr fontId="3"/>
  </si>
  <si>
    <t>水温</t>
    <phoneticPr fontId="3"/>
  </si>
  <si>
    <t>Z Factor</t>
    <phoneticPr fontId="3"/>
  </si>
  <si>
    <t xml:space="preserve"> μL/mg</t>
    <phoneticPr fontId="3"/>
  </si>
  <si>
    <t>容　 量</t>
    <phoneticPr fontId="3"/>
  </si>
  <si>
    <t>HGQC13(10)R2 改定2010.01</t>
    <rPh sb="13" eb="15">
      <t>カイテイ</t>
    </rPh>
    <phoneticPr fontId="3"/>
  </si>
  <si>
    <t>Printed date</t>
    <phoneticPr fontId="3"/>
  </si>
  <si>
    <t>μL</t>
    <phoneticPr fontId="3"/>
  </si>
  <si>
    <t>容　 量</t>
    <phoneticPr fontId="3"/>
  </si>
  <si>
    <t>様式-２　結果解析シート</t>
    <rPh sb="0" eb="2">
      <t>ヨウシキ</t>
    </rPh>
    <rPh sb="5" eb="7">
      <t>ケッカ</t>
    </rPh>
    <rPh sb="7" eb="9">
      <t>カイセキ</t>
    </rPh>
    <phoneticPr fontId="1"/>
  </si>
  <si>
    <t>結果解析シート　計算式表示例</t>
    <phoneticPr fontId="1"/>
  </si>
  <si>
    <t>SOPT-C01３</t>
    <phoneticPr fontId="1"/>
  </si>
  <si>
    <t>ISO 8655-6:2002(E)より</t>
    <phoneticPr fontId="3"/>
  </si>
  <si>
    <t>Printed date</t>
    <phoneticPr fontId="3"/>
  </si>
  <si>
    <t>Z factor (1,013 hPa)</t>
    <phoneticPr fontId="3"/>
  </si>
  <si>
    <t xml:space="preserve"> μL/mg</t>
    <phoneticPr fontId="3"/>
  </si>
  <si>
    <t>水温</t>
    <phoneticPr fontId="3"/>
  </si>
  <si>
    <t>Z Factor</t>
    <phoneticPr fontId="3"/>
  </si>
  <si>
    <t>容　 量</t>
    <phoneticPr fontId="3"/>
  </si>
  <si>
    <t>μL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</si>
</sst>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_ "/>
    <numFmt numFmtId="177" formatCode="0.0_ "/>
    <numFmt numFmtId="178" formatCode="0.00_ "/>
    <numFmt numFmtId="179" formatCode="0.00000_ "/>
    <numFmt numFmtId="180" formatCode="dd\-mmm\-yy"/>
    <numFmt numFmtId="181" formatCode=";;;"/>
    <numFmt numFmtId="182" formatCode="0.0000_ 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6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9"/>
      <color indexed="22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0">
    <xf numFmtId="0" fontId="0" fillId="0" borderId="0" xfId="0"/>
    <xf numFmtId="0" fontId="9" fillId="0" borderId="0" xfId="1" applyNumberFormat="1" applyFont="1" applyAlignment="1" applyProtection="1">
      <alignment horizontal="center"/>
    </xf>
    <xf numFmtId="0" fontId="4" fillId="0" borderId="0" xfId="0" applyFont="1"/>
    <xf numFmtId="0" fontId="9" fillId="0" borderId="0" xfId="1" applyNumberFormat="1" applyFont="1" applyAlignment="1" applyProtection="1">
      <alignment horizontal="left"/>
    </xf>
    <xf numFmtId="0" fontId="4" fillId="0" borderId="0" xfId="0" applyFont="1" applyProtection="1"/>
    <xf numFmtId="0" fontId="9" fillId="0" borderId="15" xfId="1" applyNumberFormat="1" applyFont="1" applyBorder="1" applyAlignment="1" applyProtection="1">
      <alignment horizontal="center"/>
    </xf>
    <xf numFmtId="0" fontId="9" fillId="0" borderId="16" xfId="1" applyNumberFormat="1" applyFont="1" applyBorder="1" applyAlignment="1" applyProtection="1">
      <alignment horizontal="left"/>
    </xf>
    <xf numFmtId="0" fontId="9" fillId="0" borderId="16" xfId="1" applyNumberFormat="1" applyFont="1" applyBorder="1" applyAlignment="1" applyProtection="1">
      <alignment horizontal="center"/>
    </xf>
    <xf numFmtId="0" fontId="9" fillId="0" borderId="17" xfId="1" applyNumberFormat="1" applyFont="1" applyBorder="1" applyAlignment="1" applyProtection="1">
      <alignment horizontal="center"/>
    </xf>
    <xf numFmtId="0" fontId="9" fillId="0" borderId="0" xfId="1" applyNumberFormat="1" applyFont="1" applyBorder="1" applyAlignment="1" applyProtection="1">
      <alignment horizontal="center"/>
    </xf>
    <xf numFmtId="0" fontId="9" fillId="0" borderId="18" xfId="1" applyNumberFormat="1" applyFont="1" applyBorder="1" applyAlignment="1" applyProtection="1">
      <alignment horizontal="left"/>
    </xf>
    <xf numFmtId="0" fontId="10" fillId="0" borderId="0" xfId="1" applyNumberFormat="1" applyFont="1" applyBorder="1" applyAlignment="1" applyProtection="1">
      <alignment horizontal="left"/>
    </xf>
    <xf numFmtId="0" fontId="10" fillId="0" borderId="0" xfId="1" applyNumberFormat="1" applyFont="1" applyBorder="1" applyAlignment="1" applyProtection="1">
      <alignment horizontal="center"/>
    </xf>
    <xf numFmtId="0" fontId="10" fillId="0" borderId="0" xfId="1" applyNumberFormat="1" applyFont="1" applyBorder="1" applyAlignment="1" applyProtection="1">
      <alignment horizontal="center" vertical="center"/>
    </xf>
    <xf numFmtId="0" fontId="9" fillId="0" borderId="0" xfId="1" applyNumberFormat="1" applyFont="1" applyBorder="1" applyAlignment="1" applyProtection="1">
      <alignment horizontal="right" vertical="center"/>
    </xf>
    <xf numFmtId="180" fontId="11" fillId="0" borderId="0" xfId="1" applyNumberFormat="1" applyFont="1" applyBorder="1" applyAlignment="1" applyProtection="1">
      <alignment horizontal="right" vertical="center"/>
    </xf>
    <xf numFmtId="0" fontId="9" fillId="0" borderId="19" xfId="1" applyNumberFormat="1" applyFont="1" applyBorder="1" applyAlignment="1" applyProtection="1">
      <alignment horizontal="center"/>
    </xf>
    <xf numFmtId="0" fontId="9" fillId="0" borderId="18" xfId="1" applyNumberFormat="1" applyFont="1" applyBorder="1" applyAlignment="1" applyProtection="1">
      <alignment horizontal="center"/>
    </xf>
    <xf numFmtId="0" fontId="10" fillId="0" borderId="20" xfId="1" applyNumberFormat="1" applyFont="1" applyBorder="1" applyAlignment="1" applyProtection="1">
      <alignment horizontal="center" vertical="center"/>
    </xf>
    <xf numFmtId="0" fontId="10" fillId="0" borderId="21" xfId="1" applyNumberFormat="1" applyFont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/>
    </xf>
    <xf numFmtId="179" fontId="9" fillId="0" borderId="0" xfId="1" applyNumberFormat="1" applyFont="1" applyFill="1" applyBorder="1" applyAlignment="1" applyProtection="1">
      <alignment horizontal="center" vertical="center"/>
    </xf>
    <xf numFmtId="177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10" fillId="0" borderId="14" xfId="1" applyNumberFormat="1" applyFont="1" applyBorder="1" applyAlignment="1" applyProtection="1">
      <alignment horizontal="center" vertical="center"/>
    </xf>
    <xf numFmtId="182" fontId="10" fillId="0" borderId="14" xfId="1" applyNumberFormat="1" applyFont="1" applyBorder="1" applyAlignment="1" applyProtection="1">
      <alignment horizontal="center" vertical="center"/>
    </xf>
    <xf numFmtId="0" fontId="10" fillId="0" borderId="22" xfId="1" applyNumberFormat="1" applyFont="1" applyBorder="1" applyAlignment="1" applyProtection="1">
      <alignment horizontal="center" vertical="center"/>
    </xf>
    <xf numFmtId="177" fontId="9" fillId="0" borderId="0" xfId="1" applyNumberFormat="1" applyFont="1" applyFill="1" applyBorder="1" applyAlignment="1" applyProtection="1">
      <alignment horizontal="center"/>
    </xf>
    <xf numFmtId="182" fontId="9" fillId="0" borderId="0" xfId="1" applyNumberFormat="1" applyFont="1" applyFill="1" applyBorder="1" applyAlignment="1" applyProtection="1">
      <alignment horizontal="center" vertical="center"/>
    </xf>
    <xf numFmtId="177" fontId="4" fillId="0" borderId="0" xfId="0" applyNumberFormat="1" applyFont="1" applyProtection="1"/>
    <xf numFmtId="0" fontId="10" fillId="0" borderId="3" xfId="1" applyNumberFormat="1" applyFont="1" applyBorder="1" applyAlignment="1" applyProtection="1">
      <alignment horizontal="center" vertical="center"/>
    </xf>
    <xf numFmtId="0" fontId="10" fillId="0" borderId="23" xfId="1" applyNumberFormat="1" applyFont="1" applyBorder="1" applyAlignment="1" applyProtection="1">
      <alignment horizontal="center" vertical="center"/>
    </xf>
    <xf numFmtId="0" fontId="12" fillId="2" borderId="10" xfId="1" applyNumberFormat="1" applyFont="1" applyFill="1" applyBorder="1" applyAlignment="1" applyProtection="1">
      <alignment horizontal="center" vertical="center"/>
      <protection locked="0"/>
    </xf>
    <xf numFmtId="0" fontId="10" fillId="0" borderId="23" xfId="1" quotePrefix="1" applyNumberFormat="1" applyFont="1" applyBorder="1" applyAlignment="1" applyProtection="1">
      <alignment horizontal="center" vertical="center"/>
    </xf>
    <xf numFmtId="0" fontId="10" fillId="2" borderId="10" xfId="1" applyNumberFormat="1" applyFont="1" applyFill="1" applyBorder="1" applyAlignment="1" applyProtection="1">
      <alignment horizontal="center" vertical="center"/>
      <protection locked="0"/>
    </xf>
    <xf numFmtId="0" fontId="10" fillId="0" borderId="4" xfId="1" applyNumberFormat="1" applyFont="1" applyBorder="1" applyAlignment="1" applyProtection="1">
      <alignment horizontal="center" vertical="center"/>
    </xf>
    <xf numFmtId="0" fontId="10" fillId="0" borderId="24" xfId="1" applyNumberFormat="1" applyFont="1" applyBorder="1" applyAlignment="1" applyProtection="1">
      <alignment horizontal="center" vertical="center"/>
    </xf>
    <xf numFmtId="0" fontId="10" fillId="0" borderId="25" xfId="1" applyNumberFormat="1" applyFont="1" applyBorder="1" applyAlignment="1" applyProtection="1">
      <alignment horizontal="center" vertical="center"/>
    </xf>
    <xf numFmtId="176" fontId="10" fillId="2" borderId="26" xfId="1" applyNumberFormat="1" applyFont="1" applyFill="1" applyBorder="1" applyAlignment="1" applyProtection="1">
      <alignment horizontal="right" vertical="center"/>
      <protection locked="0"/>
    </xf>
    <xf numFmtId="179" fontId="10" fillId="0" borderId="26" xfId="1" applyNumberFormat="1" applyFont="1" applyBorder="1" applyAlignment="1" applyProtection="1">
      <alignment horizontal="center" vertical="center"/>
    </xf>
    <xf numFmtId="0" fontId="10" fillId="0" borderId="27" xfId="1" applyNumberFormat="1" applyFont="1" applyBorder="1" applyAlignment="1" applyProtection="1">
      <alignment horizontal="center" vertical="center"/>
    </xf>
    <xf numFmtId="176" fontId="10" fillId="2" borderId="24" xfId="1" applyNumberFormat="1" applyFont="1" applyFill="1" applyBorder="1" applyAlignment="1" applyProtection="1">
      <alignment horizontal="right" vertical="center"/>
      <protection locked="0"/>
    </xf>
    <xf numFmtId="0" fontId="10" fillId="0" borderId="28" xfId="1" applyNumberFormat="1" applyFont="1" applyBorder="1" applyAlignment="1" applyProtection="1">
      <alignment horizontal="center" vertical="center"/>
    </xf>
    <xf numFmtId="0" fontId="10" fillId="0" borderId="29" xfId="1" applyNumberFormat="1" applyFont="1" applyBorder="1" applyAlignment="1" applyProtection="1">
      <alignment horizontal="center" vertical="center"/>
    </xf>
    <xf numFmtId="176" fontId="10" fillId="2" borderId="11" xfId="1" applyNumberFormat="1" applyFont="1" applyFill="1" applyBorder="1" applyAlignment="1" applyProtection="1">
      <alignment horizontal="right" vertical="center"/>
      <protection locked="0"/>
    </xf>
    <xf numFmtId="176" fontId="10" fillId="2" borderId="30" xfId="1" applyNumberFormat="1" applyFont="1" applyFill="1" applyBorder="1" applyAlignment="1" applyProtection="1">
      <alignment horizontal="right" vertical="center"/>
      <protection locked="0"/>
    </xf>
    <xf numFmtId="0" fontId="10" fillId="0" borderId="31" xfId="1" quotePrefix="1" applyNumberFormat="1" applyFont="1" applyBorder="1" applyAlignment="1" applyProtection="1">
      <alignment horizontal="center" vertical="center"/>
    </xf>
    <xf numFmtId="0" fontId="10" fillId="0" borderId="2" xfId="1" quotePrefix="1" applyNumberFormat="1" applyFont="1" applyBorder="1" applyAlignment="1" applyProtection="1">
      <alignment horizontal="center" vertical="center"/>
    </xf>
    <xf numFmtId="179" fontId="10" fillId="0" borderId="12" xfId="1" applyNumberFormat="1" applyFont="1" applyBorder="1" applyAlignment="1" applyProtection="1">
      <alignment horizontal="center" vertical="center"/>
    </xf>
    <xf numFmtId="0" fontId="10" fillId="0" borderId="32" xfId="1" quotePrefix="1" applyNumberFormat="1" applyFont="1" applyBorder="1" applyAlignment="1" applyProtection="1">
      <alignment horizontal="center" vertical="center"/>
    </xf>
    <xf numFmtId="0" fontId="10" fillId="0" borderId="6" xfId="1" quotePrefix="1" applyNumberFormat="1" applyFont="1" applyBorder="1" applyAlignment="1" applyProtection="1">
      <alignment horizontal="center" vertical="center"/>
    </xf>
    <xf numFmtId="0" fontId="10" fillId="0" borderId="29" xfId="1" quotePrefix="1" applyNumberFormat="1" applyFont="1" applyBorder="1" applyAlignment="1" applyProtection="1">
      <alignment horizontal="center" vertical="center"/>
    </xf>
    <xf numFmtId="0" fontId="10" fillId="0" borderId="33" xfId="1" quotePrefix="1" applyNumberFormat="1" applyFont="1" applyBorder="1" applyAlignment="1" applyProtection="1">
      <alignment horizontal="center" vertical="center"/>
    </xf>
    <xf numFmtId="177" fontId="10" fillId="0" borderId="26" xfId="1" applyNumberFormat="1" applyFont="1" applyBorder="1" applyAlignment="1" applyProtection="1">
      <alignment horizontal="center" vertical="center"/>
    </xf>
    <xf numFmtId="0" fontId="10" fillId="0" borderId="33" xfId="1" quotePrefix="1" applyNumberFormat="1" applyFont="1" applyFill="1" applyBorder="1" applyAlignment="1" applyProtection="1">
      <alignment horizontal="center" vertical="center"/>
    </xf>
    <xf numFmtId="0" fontId="10" fillId="0" borderId="24" xfId="1" quotePrefix="1" applyNumberFormat="1" applyFont="1" applyBorder="1" applyAlignment="1" applyProtection="1">
      <alignment horizontal="center" vertical="center"/>
    </xf>
    <xf numFmtId="0" fontId="10" fillId="0" borderId="28" xfId="1" applyNumberFormat="1" applyFont="1" applyFill="1" applyBorder="1" applyAlignment="1" applyProtection="1">
      <alignment horizontal="center" vertical="center"/>
    </xf>
    <xf numFmtId="0" fontId="10" fillId="0" borderId="34" xfId="1" quotePrefix="1" applyNumberFormat="1" applyFont="1" applyBorder="1" applyAlignment="1" applyProtection="1">
      <alignment horizontal="center" vertical="center"/>
    </xf>
    <xf numFmtId="0" fontId="10" fillId="0" borderId="8" xfId="1" quotePrefix="1" applyNumberFormat="1" applyFont="1" applyBorder="1" applyAlignment="1" applyProtection="1">
      <alignment horizontal="center" vertical="center"/>
    </xf>
    <xf numFmtId="177" fontId="10" fillId="0" borderId="13" xfId="1" applyNumberFormat="1" applyFont="1" applyBorder="1" applyAlignment="1" applyProtection="1">
      <alignment horizontal="center" vertical="center"/>
    </xf>
    <xf numFmtId="0" fontId="10" fillId="0" borderId="8" xfId="1" quotePrefix="1" applyNumberFormat="1" applyFont="1" applyFill="1" applyBorder="1" applyAlignment="1" applyProtection="1">
      <alignment horizontal="center" vertical="center"/>
    </xf>
    <xf numFmtId="0" fontId="10" fillId="0" borderId="35" xfId="1" quotePrefix="1" applyNumberFormat="1" applyFont="1" applyBorder="1" applyAlignment="1" applyProtection="1">
      <alignment horizontal="center" vertical="center"/>
    </xf>
    <xf numFmtId="0" fontId="10" fillId="0" borderId="9" xfId="1" applyNumberFormat="1" applyFont="1" applyFill="1" applyBorder="1" applyAlignment="1" applyProtection="1">
      <alignment horizontal="center" vertical="center"/>
    </xf>
    <xf numFmtId="0" fontId="13" fillId="2" borderId="0" xfId="1" applyNumberFormat="1" applyFont="1" applyFill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0" fontId="9" fillId="0" borderId="36" xfId="1" applyNumberFormat="1" applyFont="1" applyBorder="1" applyAlignment="1" applyProtection="1">
      <alignment horizontal="center"/>
    </xf>
    <xf numFmtId="0" fontId="9" fillId="0" borderId="37" xfId="1" applyNumberFormat="1" applyFont="1" applyBorder="1" applyAlignment="1" applyProtection="1">
      <alignment horizontal="center"/>
    </xf>
    <xf numFmtId="0" fontId="9" fillId="0" borderId="37" xfId="1" applyNumberFormat="1" applyFont="1" applyBorder="1" applyAlignment="1" applyProtection="1">
      <alignment horizontal="right"/>
    </xf>
    <xf numFmtId="0" fontId="9" fillId="0" borderId="38" xfId="1" applyNumberFormat="1" applyFont="1" applyBorder="1" applyAlignment="1" applyProtection="1">
      <alignment horizontal="center"/>
    </xf>
    <xf numFmtId="181" fontId="9" fillId="0" borderId="0" xfId="1" applyNumberFormat="1" applyFont="1" applyFill="1" applyBorder="1" applyAlignment="1" applyProtection="1">
      <alignment horizontal="center"/>
    </xf>
    <xf numFmtId="181" fontId="9" fillId="0" borderId="0" xfId="1" applyNumberFormat="1" applyFont="1" applyAlignment="1" applyProtection="1">
      <alignment horizontal="center"/>
    </xf>
    <xf numFmtId="182" fontId="9" fillId="0" borderId="0" xfId="1" applyNumberFormat="1" applyFont="1" applyFill="1" applyBorder="1" applyAlignment="1" applyProtection="1">
      <alignment horizontal="center"/>
    </xf>
    <xf numFmtId="0" fontId="9" fillId="0" borderId="16" xfId="1" applyNumberFormat="1" applyFont="1" applyFill="1" applyBorder="1" applyAlignment="1" applyProtection="1">
      <alignment horizontal="center"/>
    </xf>
    <xf numFmtId="0" fontId="9" fillId="0" borderId="17" xfId="1" applyNumberFormat="1" applyFont="1" applyFill="1" applyBorder="1" applyAlignment="1" applyProtection="1">
      <alignment horizontal="center"/>
    </xf>
    <xf numFmtId="177" fontId="4" fillId="0" borderId="0" xfId="0" applyNumberFormat="1" applyFont="1"/>
    <xf numFmtId="0" fontId="10" fillId="0" borderId="31" xfId="1" applyNumberFormat="1" applyFont="1" applyBorder="1" applyAlignment="1" applyProtection="1">
      <alignment horizontal="center" vertical="center"/>
    </xf>
    <xf numFmtId="0" fontId="10" fillId="2" borderId="12" xfId="1" applyNumberFormat="1" applyFont="1" applyFill="1" applyBorder="1" applyAlignment="1" applyProtection="1">
      <alignment horizontal="center" vertical="center"/>
      <protection locked="0"/>
    </xf>
    <xf numFmtId="0" fontId="10" fillId="0" borderId="6" xfId="1" applyNumberFormat="1" applyFont="1" applyBorder="1" applyAlignment="1" applyProtection="1">
      <alignment horizontal="center" vertical="center"/>
    </xf>
    <xf numFmtId="0" fontId="10" fillId="0" borderId="5" xfId="1" applyNumberFormat="1" applyFont="1" applyBorder="1" applyAlignment="1" applyProtection="1">
      <alignment horizontal="center" vertical="center"/>
    </xf>
    <xf numFmtId="0" fontId="10" fillId="0" borderId="43" xfId="1" applyNumberFormat="1" applyFont="1" applyBorder="1" applyAlignment="1" applyProtection="1">
      <alignment horizontal="center" vertical="center"/>
    </xf>
    <xf numFmtId="176" fontId="10" fillId="2" borderId="44" xfId="1" applyNumberFormat="1" applyFont="1" applyFill="1" applyBorder="1" applyAlignment="1" applyProtection="1">
      <alignment horizontal="right" vertical="center"/>
      <protection locked="0"/>
    </xf>
    <xf numFmtId="179" fontId="10" fillId="0" borderId="26" xfId="1" applyNumberFormat="1" applyFont="1" applyBorder="1" applyAlignment="1" applyProtection="1">
      <alignment vertical="center"/>
    </xf>
    <xf numFmtId="178" fontId="10" fillId="2" borderId="33" xfId="1" applyNumberFormat="1" applyFont="1" applyFill="1" applyBorder="1" applyAlignment="1" applyProtection="1">
      <alignment horizontal="right" vertical="center"/>
      <protection locked="0"/>
    </xf>
    <xf numFmtId="0" fontId="10" fillId="0" borderId="44" xfId="1" applyNumberFormat="1" applyFont="1" applyBorder="1" applyAlignment="1" applyProtection="1">
      <alignment horizontal="center" vertical="center"/>
    </xf>
    <xf numFmtId="176" fontId="10" fillId="2" borderId="45" xfId="1" applyNumberFormat="1" applyFont="1" applyFill="1" applyBorder="1" applyAlignment="1" applyProtection="1">
      <alignment horizontal="right" vertical="center"/>
      <protection locked="0"/>
    </xf>
    <xf numFmtId="0" fontId="10" fillId="0" borderId="1" xfId="1" quotePrefix="1" applyNumberFormat="1" applyFont="1" applyBorder="1" applyAlignment="1" applyProtection="1">
      <alignment horizontal="center" vertical="center"/>
    </xf>
    <xf numFmtId="179" fontId="10" fillId="0" borderId="12" xfId="1" applyNumberFormat="1" applyFont="1" applyBorder="1" applyAlignment="1" applyProtection="1">
      <alignment vertical="center"/>
    </xf>
    <xf numFmtId="0" fontId="10" fillId="0" borderId="41" xfId="1" quotePrefix="1" applyNumberFormat="1" applyFont="1" applyBorder="1" applyAlignment="1" applyProtection="1">
      <alignment horizontal="center" vertical="center"/>
    </xf>
    <xf numFmtId="0" fontId="10" fillId="0" borderId="44" xfId="1" quotePrefix="1" applyNumberFormat="1" applyFont="1" applyBorder="1" applyAlignment="1" applyProtection="1">
      <alignment horizontal="center" vertical="center"/>
    </xf>
    <xf numFmtId="0" fontId="10" fillId="0" borderId="28" xfId="1" quotePrefix="1" applyNumberFormat="1" applyFont="1" applyFill="1" applyBorder="1" applyAlignment="1" applyProtection="1">
      <alignment horizontal="center" vertical="center"/>
    </xf>
    <xf numFmtId="0" fontId="10" fillId="0" borderId="27" xfId="1" quotePrefix="1" applyNumberFormat="1" applyFont="1" applyBorder="1" applyAlignment="1" applyProtection="1">
      <alignment horizontal="center" vertical="center"/>
    </xf>
    <xf numFmtId="0" fontId="10" fillId="0" borderId="7" xfId="1" quotePrefix="1" applyNumberFormat="1" applyFont="1" applyBorder="1" applyAlignment="1" applyProtection="1">
      <alignment horizontal="center" vertical="center"/>
    </xf>
    <xf numFmtId="0" fontId="10" fillId="0" borderId="9" xfId="1" quotePrefix="1" applyNumberFormat="1" applyFont="1" applyFill="1" applyBorder="1" applyAlignment="1" applyProtection="1">
      <alignment horizontal="center" vertical="center"/>
    </xf>
    <xf numFmtId="0" fontId="10" fillId="0" borderId="42" xfId="1" quotePrefix="1" applyNumberFormat="1" applyFont="1" applyBorder="1" applyAlignment="1" applyProtection="1">
      <alignment horizontal="center" vertical="center"/>
    </xf>
    <xf numFmtId="0" fontId="9" fillId="0" borderId="0" xfId="2" applyNumberFormat="1" applyFont="1" applyAlignment="1" applyProtection="1">
      <alignment horizontal="center"/>
    </xf>
    <xf numFmtId="0" fontId="9" fillId="0" borderId="1" xfId="2" applyNumberFormat="1" applyFont="1" applyBorder="1" applyAlignment="1" applyProtection="1">
      <alignment horizontal="center"/>
    </xf>
    <xf numFmtId="0" fontId="4" fillId="0" borderId="2" xfId="0" applyFont="1" applyBorder="1"/>
    <xf numFmtId="0" fontId="4" fillId="0" borderId="6" xfId="0" applyFont="1" applyBorder="1"/>
    <xf numFmtId="0" fontId="9" fillId="0" borderId="3" xfId="2" applyNumberFormat="1" applyFont="1" applyBorder="1" applyAlignment="1" applyProtection="1">
      <alignment horizontal="center"/>
    </xf>
    <xf numFmtId="0" fontId="4" fillId="0" borderId="0" xfId="0" applyFont="1" applyBorder="1"/>
    <xf numFmtId="0" fontId="14" fillId="0" borderId="0" xfId="0" applyFont="1" applyBorder="1" applyAlignment="1">
      <alignment horizontal="left"/>
    </xf>
    <xf numFmtId="0" fontId="4" fillId="0" borderId="4" xfId="0" applyFont="1" applyBorder="1"/>
    <xf numFmtId="0" fontId="8" fillId="0" borderId="3" xfId="1" applyNumberFormat="1" applyFont="1" applyBorder="1" applyAlignment="1" applyProtection="1">
      <alignment horizontal="center"/>
    </xf>
    <xf numFmtId="0" fontId="8" fillId="0" borderId="0" xfId="1" applyNumberFormat="1" applyFont="1" applyBorder="1" applyAlignment="1" applyProtection="1">
      <alignment horizontal="center"/>
    </xf>
    <xf numFmtId="0" fontId="5" fillId="0" borderId="0" xfId="0" applyFont="1" applyBorder="1"/>
    <xf numFmtId="0" fontId="6" fillId="0" borderId="0" xfId="1" applyNumberFormat="1" applyFont="1" applyBorder="1" applyAlignment="1" applyProtection="1">
      <alignment horizontal="center"/>
    </xf>
    <xf numFmtId="0" fontId="7" fillId="0" borderId="0" xfId="1" applyNumberFormat="1" applyFont="1" applyBorder="1" applyAlignment="1" applyProtection="1">
      <alignment horizontal="center"/>
    </xf>
    <xf numFmtId="0" fontId="8" fillId="0" borderId="4" xfId="1" applyNumberFormat="1" applyFont="1" applyBorder="1" applyAlignment="1" applyProtection="1">
      <alignment horizontal="center"/>
    </xf>
    <xf numFmtId="0" fontId="8" fillId="0" borderId="0" xfId="1" applyNumberFormat="1" applyFont="1" applyAlignment="1" applyProtection="1">
      <alignment horizontal="center"/>
    </xf>
    <xf numFmtId="0" fontId="5" fillId="0" borderId="0" xfId="0" applyFont="1"/>
    <xf numFmtId="0" fontId="9" fillId="0" borderId="3" xfId="1" applyNumberFormat="1" applyFont="1" applyBorder="1" applyAlignment="1" applyProtection="1">
      <alignment horizontal="center"/>
    </xf>
    <xf numFmtId="0" fontId="6" fillId="0" borderId="0" xfId="1" applyNumberFormat="1" applyFont="1" applyBorder="1" applyAlignment="1" applyProtection="1">
      <alignment horizontal="left"/>
    </xf>
    <xf numFmtId="0" fontId="9" fillId="0" borderId="4" xfId="1" applyNumberFormat="1" applyFont="1" applyBorder="1" applyAlignment="1" applyProtection="1">
      <alignment horizontal="center"/>
    </xf>
    <xf numFmtId="0" fontId="9" fillId="0" borderId="0" xfId="1" applyNumberFormat="1" applyFont="1" applyBorder="1" applyAlignment="1" applyProtection="1">
      <alignment horizontal="left"/>
    </xf>
    <xf numFmtId="0" fontId="13" fillId="2" borderId="0" xfId="1" applyNumberFormat="1" applyFont="1" applyFill="1" applyBorder="1" applyAlignment="1" applyProtection="1">
      <alignment horizontal="center"/>
    </xf>
    <xf numFmtId="181" fontId="9" fillId="0" borderId="0" xfId="1" applyNumberFormat="1" applyFont="1" applyBorder="1" applyAlignment="1" applyProtection="1">
      <alignment horizontal="center"/>
    </xf>
    <xf numFmtId="0" fontId="9" fillId="0" borderId="4" xfId="1" applyNumberFormat="1" applyFont="1" applyFill="1" applyBorder="1" applyAlignment="1" applyProtection="1">
      <alignment horizontal="center"/>
    </xf>
    <xf numFmtId="0" fontId="4" fillId="0" borderId="37" xfId="0" applyFont="1" applyBorder="1"/>
    <xf numFmtId="0" fontId="4" fillId="0" borderId="15" xfId="0" applyFont="1" applyBorder="1"/>
    <xf numFmtId="0" fontId="9" fillId="0" borderId="39" xfId="2" applyNumberFormat="1" applyFont="1" applyBorder="1" applyAlignment="1" applyProtection="1">
      <alignment horizontal="center"/>
    </xf>
    <xf numFmtId="0" fontId="9" fillId="0" borderId="7" xfId="2" applyNumberFormat="1" applyFont="1" applyBorder="1" applyAlignment="1" applyProtection="1">
      <alignment horizontal="center"/>
    </xf>
    <xf numFmtId="0" fontId="4" fillId="0" borderId="40" xfId="0" applyFont="1" applyBorder="1"/>
    <xf numFmtId="181" fontId="9" fillId="0" borderId="8" xfId="1" applyNumberFormat="1" applyFont="1" applyFill="1" applyBorder="1" applyAlignment="1" applyProtection="1">
      <alignment horizontal="center"/>
    </xf>
    <xf numFmtId="181" fontId="9" fillId="0" borderId="8" xfId="1" applyNumberFormat="1" applyFont="1" applyBorder="1" applyAlignment="1" applyProtection="1">
      <alignment horizontal="center"/>
    </xf>
    <xf numFmtId="0" fontId="9" fillId="0" borderId="8" xfId="1" applyNumberFormat="1" applyFont="1" applyFill="1" applyBorder="1" applyAlignment="1" applyProtection="1">
      <alignment horizontal="center"/>
    </xf>
    <xf numFmtId="0" fontId="9" fillId="0" borderId="9" xfId="1" applyNumberFormat="1" applyFont="1" applyFill="1" applyBorder="1" applyAlignment="1" applyProtection="1">
      <alignment horizontal="center"/>
    </xf>
    <xf numFmtId="0" fontId="9" fillId="0" borderId="0" xfId="1" applyNumberFormat="1" applyFont="1" applyAlignment="1" applyProtection="1">
      <alignment horizontal="left"/>
    </xf>
    <xf numFmtId="0" fontId="4" fillId="0" borderId="0" xfId="0" applyFont="1" applyAlignment="1">
      <alignment horizontal="left" vertical="center"/>
    </xf>
    <xf numFmtId="0" fontId="11" fillId="0" borderId="2" xfId="1" applyNumberFormat="1" applyFont="1" applyBorder="1" applyAlignment="1" applyProtection="1">
      <alignment horizontal="right"/>
    </xf>
    <xf numFmtId="0" fontId="10" fillId="0" borderId="46" xfId="1" applyNumberFormat="1" applyFont="1" applyBorder="1" applyAlignment="1" applyProtection="1">
      <alignment horizontal="center" vertical="center"/>
    </xf>
    <xf numFmtId="0" fontId="10" fillId="0" borderId="47" xfId="1" applyNumberFormat="1" applyFont="1" applyBorder="1" applyAlignment="1" applyProtection="1">
      <alignment horizontal="center" vertical="center"/>
    </xf>
    <xf numFmtId="0" fontId="10" fillId="2" borderId="20" xfId="1" applyNumberFormat="1" applyFont="1" applyFill="1" applyBorder="1" applyAlignment="1" applyProtection="1">
      <alignment horizontal="center" vertical="center"/>
      <protection locked="0"/>
    </xf>
    <xf numFmtId="0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10" fillId="2" borderId="22" xfId="1" applyNumberFormat="1" applyFont="1" applyFill="1" applyBorder="1" applyAlignment="1" applyProtection="1">
      <alignment horizontal="center" vertical="center"/>
      <protection locked="0"/>
    </xf>
    <xf numFmtId="0" fontId="10" fillId="2" borderId="46" xfId="1" applyNumberFormat="1" applyFont="1" applyFill="1" applyBorder="1" applyAlignment="1" applyProtection="1">
      <alignment horizontal="center" vertical="center"/>
      <protection locked="0"/>
    </xf>
    <xf numFmtId="0" fontId="10" fillId="0" borderId="47" xfId="1" quotePrefix="1" applyNumberFormat="1" applyFont="1" applyBorder="1" applyAlignment="1" applyProtection="1">
      <alignment horizontal="center" vertical="center"/>
    </xf>
    <xf numFmtId="0" fontId="10" fillId="0" borderId="26" xfId="1" quotePrefix="1" applyNumberFormat="1" applyFont="1" applyBorder="1" applyAlignment="1" applyProtection="1">
      <alignment horizontal="center" vertical="center"/>
    </xf>
    <xf numFmtId="0" fontId="10" fillId="0" borderId="27" xfId="1" quotePrefix="1" applyNumberFormat="1" applyFont="1" applyBorder="1" applyAlignment="1" applyProtection="1">
      <alignment horizontal="center" vertical="center"/>
    </xf>
    <xf numFmtId="0" fontId="10" fillId="0" borderId="28" xfId="1" quotePrefix="1" applyNumberFormat="1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8" fillId="0" borderId="0" xfId="1" applyNumberFormat="1" applyFont="1" applyAlignment="1" applyProtection="1">
      <alignment horizontal="left"/>
    </xf>
  </cellXfs>
  <cellStyles count="3">
    <cellStyle name="標準" xfId="0" builtinId="0"/>
    <cellStyle name="標準_ピペット_HGQC1308計算ｼｰﾄ1" xfId="1"/>
    <cellStyle name="標準_ピペット結果シート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5</xdr:row>
      <xdr:rowOff>0</xdr:rowOff>
    </xdr:from>
    <xdr:to>
      <xdr:col>26</xdr:col>
      <xdr:colOff>19050</xdr:colOff>
      <xdr:row>5</xdr:row>
      <xdr:rowOff>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10125075" y="942975"/>
          <a:ext cx="6562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　　　       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</a:rPr>
            <a:t>設定値　　　　  　  　  　　　</a:t>
          </a:r>
          <a:r>
            <a:rPr lang="el-GR" altLang="ja-JP" sz="1100" b="0" i="0" u="sng" strike="noStrike" baseline="0">
              <a:solidFill>
                <a:srgbClr val="000000"/>
              </a:solidFill>
              <a:latin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</a:rPr>
            <a:t>L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　　　　　　　　　　　　　　　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</a:rPr>
            <a:t>設定値　  　　    　　　　　　</a:t>
          </a:r>
          <a:r>
            <a:rPr lang="el-GR" altLang="ja-JP" sz="1100" b="0" i="0" u="sng" strike="noStrike" baseline="0">
              <a:solidFill>
                <a:srgbClr val="000000"/>
              </a:solidFill>
              <a:latin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</a:rPr>
            <a:t>L</a:t>
          </a: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ＤＦＧ新細丸ゴシック体"/>
            </a:rPr>
            <a:t>               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　　　　</a:t>
          </a:r>
        </a:p>
      </xdr:txBody>
    </xdr:sp>
    <xdr:clientData/>
  </xdr:twoCellAnchor>
  <xdr:twoCellAnchor>
    <xdr:from>
      <xdr:col>1</xdr:col>
      <xdr:colOff>314325</xdr:colOff>
      <xdr:row>5</xdr:row>
      <xdr:rowOff>1</xdr:rowOff>
    </xdr:from>
    <xdr:to>
      <xdr:col>11</xdr:col>
      <xdr:colOff>417634</xdr:colOff>
      <xdr:row>32</xdr:row>
      <xdr:rowOff>109903</xdr:rowOff>
    </xdr:to>
    <xdr:sp macro="" textlink="">
      <xdr:nvSpPr>
        <xdr:cNvPr id="19458" name="Rectangle 2"/>
        <xdr:cNvSpPr>
          <a:spLocks noChangeArrowheads="1"/>
        </xdr:cNvSpPr>
      </xdr:nvSpPr>
      <xdr:spPr bwMode="auto">
        <a:xfrm>
          <a:off x="578094" y="945174"/>
          <a:ext cx="6360502" cy="471853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　　　       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          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 pitchFamily="50" charset="-128"/>
              <a:ea typeface="ＤＦＧ新細丸ゴシック体" pitchFamily="50" charset="-128"/>
            </a:rPr>
            <a:t>設定値　　　　  　  　　　　</a:t>
          </a:r>
          <a:r>
            <a:rPr lang="el-GR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 pitchFamily="50" charset="-128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 pitchFamily="50" charset="-128"/>
              <a:ea typeface="ＤＦＧ新細丸ゴシック体" pitchFamily="50" charset="-128"/>
            </a:rPr>
            <a:t>L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 pitchFamily="50" charset="-128"/>
              <a:ea typeface="ＤＦＧ新細丸ゴシック体" pitchFamily="50" charset="-128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 pitchFamily="50" charset="-128"/>
              <a:ea typeface="ＤＦＧ新細丸ゴシック体" pitchFamily="50" charset="-128"/>
            </a:rPr>
            <a:t>　　　　　　　　　　　　　　　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                 　　　　</a:t>
          </a:r>
        </a:p>
      </xdr:txBody>
    </xdr:sp>
    <xdr:clientData/>
  </xdr:twoCellAnchor>
  <xdr:twoCellAnchor>
    <xdr:from>
      <xdr:col>6</xdr:col>
      <xdr:colOff>609600</xdr:colOff>
      <xdr:row>38</xdr:row>
      <xdr:rowOff>0</xdr:rowOff>
    </xdr:from>
    <xdr:to>
      <xdr:col>10</xdr:col>
      <xdr:colOff>0</xdr:colOff>
      <xdr:row>48</xdr:row>
      <xdr:rowOff>0</xdr:rowOff>
    </xdr:to>
    <xdr:sp macro="" textlink="">
      <xdr:nvSpPr>
        <xdr:cNvPr id="18460" name="Text Box 28"/>
        <xdr:cNvSpPr txBox="1">
          <a:spLocks noChangeArrowheads="1"/>
        </xdr:cNvSpPr>
      </xdr:nvSpPr>
      <xdr:spPr bwMode="auto">
        <a:xfrm>
          <a:off x="4124325" y="6657975"/>
          <a:ext cx="2209800" cy="1733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600075</xdr:colOff>
      <xdr:row>37</xdr:row>
      <xdr:rowOff>171450</xdr:rowOff>
    </xdr:from>
    <xdr:to>
      <xdr:col>10</xdr:col>
      <xdr:colOff>0</xdr:colOff>
      <xdr:row>48</xdr:row>
      <xdr:rowOff>0</xdr:rowOff>
    </xdr:to>
    <xdr:sp macro="" textlink="">
      <xdr:nvSpPr>
        <xdr:cNvPr id="18461" name="Line 29"/>
        <xdr:cNvSpPr>
          <a:spLocks noChangeShapeType="1"/>
        </xdr:cNvSpPr>
      </xdr:nvSpPr>
      <xdr:spPr bwMode="auto">
        <a:xfrm flipV="1">
          <a:off x="4114800" y="6648450"/>
          <a:ext cx="2219325" cy="174307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114300</xdr:rowOff>
    </xdr:from>
    <xdr:to>
      <xdr:col>10</xdr:col>
      <xdr:colOff>28575</xdr:colOff>
      <xdr:row>20</xdr:row>
      <xdr:rowOff>19050</xdr:rowOff>
    </xdr:to>
    <xdr:sp macro="" textlink="">
      <xdr:nvSpPr>
        <xdr:cNvPr id="14348" name="Text Box 2"/>
        <xdr:cNvSpPr txBox="1">
          <a:spLocks noChangeArrowheads="1"/>
        </xdr:cNvSpPr>
      </xdr:nvSpPr>
      <xdr:spPr bwMode="auto">
        <a:xfrm>
          <a:off x="266700" y="266700"/>
          <a:ext cx="12839700" cy="27813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8</xdr:col>
      <xdr:colOff>1143000</xdr:colOff>
      <xdr:row>34</xdr:row>
      <xdr:rowOff>161925</xdr:rowOff>
    </xdr:to>
    <xdr:sp macro="" textlink="">
      <xdr:nvSpPr>
        <xdr:cNvPr id="14349" name="Rectangle 13"/>
        <xdr:cNvSpPr>
          <a:spLocks noChangeArrowheads="1"/>
        </xdr:cNvSpPr>
      </xdr:nvSpPr>
      <xdr:spPr bwMode="auto">
        <a:xfrm>
          <a:off x="7010400" y="3724275"/>
          <a:ext cx="5715000" cy="1704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1143000</xdr:colOff>
      <xdr:row>25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14350" name="Line 14"/>
        <xdr:cNvSpPr>
          <a:spLocks noChangeShapeType="1"/>
        </xdr:cNvSpPr>
      </xdr:nvSpPr>
      <xdr:spPr bwMode="auto">
        <a:xfrm flipV="1">
          <a:off x="6991350" y="3724275"/>
          <a:ext cx="5753100" cy="1714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B1:O55"/>
  <sheetViews>
    <sheetView showGridLines="0" tabSelected="1" view="pageBreakPreview" zoomScaleNormal="100" zoomScaleSheetLayoutView="130" workbookViewId="0"/>
  </sheetViews>
  <sheetFormatPr defaultRowHeight="13.5" outlineLevelCol="1"/>
  <cols>
    <col min="1" max="1" width="3.5" style="2" customWidth="1"/>
    <col min="2" max="2" width="7" style="93" customWidth="1"/>
    <col min="3" max="3" width="2.25" style="2" customWidth="1"/>
    <col min="4" max="4" width="12.625" style="2" customWidth="1"/>
    <col min="5" max="5" width="8.125" style="2" customWidth="1"/>
    <col min="6" max="6" width="12.625" style="2" customWidth="1"/>
    <col min="7" max="8" width="8.125" style="2" customWidth="1"/>
    <col min="9" max="9" width="12.625" style="2" customWidth="1"/>
    <col min="10" max="10" width="8.125" style="2" customWidth="1"/>
    <col min="11" max="11" width="2.375" style="2" customWidth="1"/>
    <col min="12" max="12" width="7.25" style="2" customWidth="1"/>
    <col min="13" max="14" width="9" style="2" customWidth="1" outlineLevel="1"/>
    <col min="15" max="16384" width="9" style="2"/>
  </cols>
  <sheetData>
    <row r="1" spans="2:15" ht="14.25" thickBot="1"/>
    <row r="2" spans="2:15">
      <c r="B2" s="94"/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2:15" ht="14.25">
      <c r="B3" s="97"/>
      <c r="C3" s="98"/>
      <c r="D3" s="98"/>
      <c r="E3" s="98"/>
      <c r="F3" s="98"/>
      <c r="G3" s="98"/>
      <c r="H3" s="99" t="s">
        <v>30</v>
      </c>
      <c r="I3" s="99"/>
      <c r="J3" s="98"/>
      <c r="K3" s="98"/>
      <c r="L3" s="100"/>
    </row>
    <row r="4" spans="2:15" s="108" customFormat="1" ht="24.75" customHeight="1">
      <c r="B4" s="101"/>
      <c r="C4" s="102"/>
      <c r="D4" s="103"/>
      <c r="E4" s="104" t="s">
        <v>17</v>
      </c>
      <c r="F4" s="102"/>
      <c r="G4" s="102"/>
      <c r="H4" s="102"/>
      <c r="I4" s="105" t="s">
        <v>32</v>
      </c>
      <c r="J4" s="102"/>
      <c r="K4" s="102"/>
      <c r="L4" s="106"/>
      <c r="M4" s="107"/>
      <c r="N4" s="107"/>
      <c r="O4" s="107"/>
    </row>
    <row r="5" spans="2:15" ht="7.5" customHeight="1">
      <c r="B5" s="109"/>
      <c r="C5" s="9"/>
      <c r="D5" s="110"/>
      <c r="E5" s="9"/>
      <c r="F5" s="9"/>
      <c r="G5" s="9"/>
      <c r="H5" s="9"/>
      <c r="I5" s="9"/>
      <c r="J5" s="9"/>
      <c r="K5" s="9"/>
      <c r="L5" s="111"/>
      <c r="M5" s="1"/>
      <c r="N5" s="1"/>
      <c r="O5" s="1"/>
    </row>
    <row r="6" spans="2:15" ht="12" customHeight="1">
      <c r="B6" s="109"/>
      <c r="C6" s="9"/>
      <c r="D6" s="112"/>
      <c r="E6" s="9"/>
      <c r="F6" s="9"/>
      <c r="G6" s="9"/>
      <c r="H6" s="9"/>
      <c r="I6" s="9"/>
      <c r="J6" s="9"/>
      <c r="K6" s="9"/>
      <c r="L6" s="111"/>
      <c r="M6" s="125" t="s">
        <v>33</v>
      </c>
      <c r="N6" s="125"/>
      <c r="O6" s="1"/>
    </row>
    <row r="7" spans="2:15">
      <c r="B7" s="109"/>
      <c r="C7" s="9"/>
      <c r="D7" s="6"/>
      <c r="E7" s="7"/>
      <c r="F7" s="7"/>
      <c r="G7" s="7"/>
      <c r="H7" s="7"/>
      <c r="I7" s="7"/>
      <c r="J7" s="7"/>
      <c r="K7" s="8"/>
      <c r="L7" s="111"/>
      <c r="M7" s="1"/>
      <c r="N7" s="1"/>
      <c r="O7" s="1"/>
    </row>
    <row r="8" spans="2:15" ht="14.25" thickBot="1">
      <c r="B8" s="97"/>
      <c r="C8" s="98"/>
      <c r="D8" s="11" t="s">
        <v>0</v>
      </c>
      <c r="E8" s="12"/>
      <c r="F8" s="13"/>
      <c r="G8" s="13"/>
      <c r="H8" s="12"/>
      <c r="I8" s="14" t="s">
        <v>34</v>
      </c>
      <c r="J8" s="15">
        <f ca="1">TODAY()</f>
        <v>42683</v>
      </c>
      <c r="K8" s="16"/>
      <c r="L8" s="111"/>
      <c r="M8" s="126" t="s">
        <v>35</v>
      </c>
      <c r="N8" s="126"/>
    </row>
    <row r="9" spans="2:15" ht="14.25" thickBot="1">
      <c r="B9" s="97"/>
      <c r="C9" s="98"/>
      <c r="D9" s="18" t="s">
        <v>2</v>
      </c>
      <c r="E9" s="130">
        <v>1111</v>
      </c>
      <c r="F9" s="131"/>
      <c r="G9" s="132"/>
      <c r="H9" s="19" t="s">
        <v>3</v>
      </c>
      <c r="I9" s="133">
        <v>1111</v>
      </c>
      <c r="J9" s="132"/>
      <c r="K9" s="16"/>
      <c r="L9" s="111"/>
      <c r="M9" s="20" t="s">
        <v>1</v>
      </c>
      <c r="N9" s="21" t="s">
        <v>36</v>
      </c>
    </row>
    <row r="10" spans="2:15" ht="14.25" thickBot="1">
      <c r="B10" s="97"/>
      <c r="C10" s="98"/>
      <c r="D10" s="19" t="s">
        <v>37</v>
      </c>
      <c r="E10" s="22">
        <v>25</v>
      </c>
      <c r="F10" s="23" t="s">
        <v>1</v>
      </c>
      <c r="G10" s="128" t="s">
        <v>38</v>
      </c>
      <c r="H10" s="134"/>
      <c r="I10" s="24">
        <f>VLOOKUP(MROUND(E10,0.5),M10:N49,2)</f>
        <v>1.004</v>
      </c>
      <c r="J10" s="25" t="s">
        <v>36</v>
      </c>
      <c r="K10" s="16"/>
      <c r="L10" s="111"/>
      <c r="M10" s="26">
        <v>16</v>
      </c>
      <c r="N10" s="27">
        <v>1.0021</v>
      </c>
    </row>
    <row r="11" spans="2:15">
      <c r="B11" s="97"/>
      <c r="C11" s="98"/>
      <c r="D11" s="29" t="s">
        <v>4</v>
      </c>
      <c r="E11" s="30" t="s">
        <v>5</v>
      </c>
      <c r="F11" s="31">
        <v>5</v>
      </c>
      <c r="G11" s="13" t="s">
        <v>6</v>
      </c>
      <c r="H11" s="32" t="s">
        <v>7</v>
      </c>
      <c r="I11" s="33">
        <v>10</v>
      </c>
      <c r="J11" s="34" t="s">
        <v>6</v>
      </c>
      <c r="K11" s="16"/>
      <c r="L11" s="111"/>
      <c r="M11" s="26">
        <v>16.5</v>
      </c>
      <c r="N11" s="27">
        <v>1.0022</v>
      </c>
    </row>
    <row r="12" spans="2:15">
      <c r="B12" s="97"/>
      <c r="C12" s="98"/>
      <c r="D12" s="29" t="s">
        <v>8</v>
      </c>
      <c r="E12" s="35" t="s">
        <v>9</v>
      </c>
      <c r="F12" s="135" t="s">
        <v>39</v>
      </c>
      <c r="G12" s="136"/>
      <c r="H12" s="35" t="s">
        <v>9</v>
      </c>
      <c r="I12" s="135" t="s">
        <v>39</v>
      </c>
      <c r="J12" s="137"/>
      <c r="K12" s="16"/>
      <c r="L12" s="111"/>
      <c r="M12" s="26">
        <v>17</v>
      </c>
      <c r="N12" s="27">
        <v>1.0023</v>
      </c>
    </row>
    <row r="13" spans="2:15">
      <c r="B13" s="97"/>
      <c r="C13" s="98"/>
      <c r="D13" s="36">
        <v>1</v>
      </c>
      <c r="E13" s="37">
        <v>5</v>
      </c>
      <c r="F13" s="38">
        <f>E13*$I$10</f>
        <v>5.0199999999999996</v>
      </c>
      <c r="G13" s="39" t="s">
        <v>6</v>
      </c>
      <c r="H13" s="40">
        <v>10</v>
      </c>
      <c r="I13" s="38">
        <f>H13*$I$10</f>
        <v>10.039999999999999</v>
      </c>
      <c r="J13" s="41" t="s">
        <v>6</v>
      </c>
      <c r="K13" s="16"/>
      <c r="L13" s="111"/>
      <c r="M13" s="26">
        <v>17.5</v>
      </c>
      <c r="N13" s="27">
        <v>1.0024</v>
      </c>
    </row>
    <row r="14" spans="2:15">
      <c r="B14" s="97"/>
      <c r="C14" s="98"/>
      <c r="D14" s="36">
        <v>2</v>
      </c>
      <c r="E14" s="37">
        <v>5</v>
      </c>
      <c r="F14" s="38">
        <f>E14*$I$10</f>
        <v>5.0199999999999996</v>
      </c>
      <c r="G14" s="39" t="s">
        <v>6</v>
      </c>
      <c r="H14" s="40">
        <v>10</v>
      </c>
      <c r="I14" s="38">
        <f>H14*$I$10</f>
        <v>10.039999999999999</v>
      </c>
      <c r="J14" s="41" t="s">
        <v>6</v>
      </c>
      <c r="K14" s="16"/>
      <c r="L14" s="111"/>
      <c r="M14" s="26">
        <v>18</v>
      </c>
      <c r="N14" s="27">
        <v>1.0024999999999999</v>
      </c>
    </row>
    <row r="15" spans="2:15">
      <c r="B15" s="97"/>
      <c r="C15" s="98"/>
      <c r="D15" s="36">
        <v>3</v>
      </c>
      <c r="E15" s="37">
        <v>5</v>
      </c>
      <c r="F15" s="38">
        <f>E15*$I$10</f>
        <v>5.0199999999999996</v>
      </c>
      <c r="G15" s="39" t="s">
        <v>6</v>
      </c>
      <c r="H15" s="40">
        <v>10</v>
      </c>
      <c r="I15" s="38">
        <f>H15*$I$10</f>
        <v>10.039999999999999</v>
      </c>
      <c r="J15" s="41" t="s">
        <v>6</v>
      </c>
      <c r="K15" s="16"/>
      <c r="L15" s="111"/>
      <c r="M15" s="26">
        <v>18.5</v>
      </c>
      <c r="N15" s="27">
        <v>1.0025999999999999</v>
      </c>
    </row>
    <row r="16" spans="2:15">
      <c r="B16" s="97"/>
      <c r="C16" s="98"/>
      <c r="D16" s="36">
        <v>4</v>
      </c>
      <c r="E16" s="37">
        <v>5</v>
      </c>
      <c r="F16" s="38">
        <f>E16*$I$10</f>
        <v>5.0199999999999996</v>
      </c>
      <c r="G16" s="39" t="s">
        <v>6</v>
      </c>
      <c r="H16" s="40">
        <v>10</v>
      </c>
      <c r="I16" s="38">
        <f>H16*$I$10</f>
        <v>10.039999999999999</v>
      </c>
      <c r="J16" s="41" t="s">
        <v>6</v>
      </c>
      <c r="K16" s="16"/>
      <c r="L16" s="111"/>
      <c r="M16" s="26">
        <v>19</v>
      </c>
      <c r="N16" s="27">
        <v>1.0026999999999999</v>
      </c>
    </row>
    <row r="17" spans="2:14" ht="14.25" thickBot="1">
      <c r="B17" s="97"/>
      <c r="C17" s="98"/>
      <c r="D17" s="42">
        <v>5</v>
      </c>
      <c r="E17" s="43">
        <v>5</v>
      </c>
      <c r="F17" s="38">
        <f>E17*$I$10</f>
        <v>5.0199999999999996</v>
      </c>
      <c r="G17" s="39" t="s">
        <v>6</v>
      </c>
      <c r="H17" s="44">
        <v>10</v>
      </c>
      <c r="I17" s="38">
        <f>H17*$I$10</f>
        <v>10.039999999999999</v>
      </c>
      <c r="J17" s="41" t="s">
        <v>6</v>
      </c>
      <c r="K17" s="16"/>
      <c r="L17" s="111"/>
      <c r="M17" s="26">
        <v>19.5</v>
      </c>
      <c r="N17" s="27">
        <v>1.0027999999999999</v>
      </c>
    </row>
    <row r="18" spans="2:14">
      <c r="B18" s="97"/>
      <c r="C18" s="98"/>
      <c r="D18" s="45" t="s">
        <v>10</v>
      </c>
      <c r="E18" s="46" t="s">
        <v>11</v>
      </c>
      <c r="F18" s="47">
        <f>AVERAGE(F13:F17)</f>
        <v>5.0199999999999996</v>
      </c>
      <c r="G18" s="46" t="s">
        <v>12</v>
      </c>
      <c r="H18" s="48" t="s">
        <v>11</v>
      </c>
      <c r="I18" s="47">
        <f>AVERAGE(I13:I17)</f>
        <v>10.039999999999999</v>
      </c>
      <c r="J18" s="49" t="s">
        <v>12</v>
      </c>
      <c r="K18" s="16"/>
      <c r="L18" s="111"/>
      <c r="M18" s="26">
        <v>20</v>
      </c>
      <c r="N18" s="27">
        <v>1.0028999999999999</v>
      </c>
    </row>
    <row r="19" spans="2:14">
      <c r="B19" s="97"/>
      <c r="C19" s="98"/>
      <c r="D19" s="50" t="s">
        <v>13</v>
      </c>
      <c r="E19" s="51" t="s">
        <v>11</v>
      </c>
      <c r="F19" s="52">
        <f>ROUND((F18-F11)/F11*100,1)</f>
        <v>0.4</v>
      </c>
      <c r="G19" s="53" t="str">
        <f>IF(ABS(F19)&lt;=D23,"適","不適")</f>
        <v>適</v>
      </c>
      <c r="H19" s="54" t="s">
        <v>11</v>
      </c>
      <c r="I19" s="52">
        <f>ROUND((I18-I11)/I11*100,1)</f>
        <v>0.4</v>
      </c>
      <c r="J19" s="55" t="str">
        <f>IF(ABS(I19)&lt;=H23,"適","不適")</f>
        <v>適</v>
      </c>
      <c r="K19" s="16"/>
      <c r="L19" s="111"/>
      <c r="M19" s="26">
        <v>20.5</v>
      </c>
      <c r="N19" s="27">
        <v>1.0029999999999999</v>
      </c>
    </row>
    <row r="20" spans="2:14" ht="14.25" thickBot="1">
      <c r="B20" s="97"/>
      <c r="C20" s="98"/>
      <c r="D20" s="56" t="s">
        <v>14</v>
      </c>
      <c r="E20" s="57" t="s">
        <v>11</v>
      </c>
      <c r="F20" s="58">
        <f>ROUND(STDEV(F13:F17)/F18*100,1)</f>
        <v>0</v>
      </c>
      <c r="G20" s="59" t="str">
        <f>IF(ABS(F20)&lt;=D24,"適","不適")</f>
        <v>適</v>
      </c>
      <c r="H20" s="60" t="s">
        <v>11</v>
      </c>
      <c r="I20" s="58">
        <f>ROUND(STDEV(I13:I17)/I18*100,1)</f>
        <v>0</v>
      </c>
      <c r="J20" s="61" t="str">
        <f>IF(ABS(I20)&lt;=H24,"適","不適")</f>
        <v>適</v>
      </c>
      <c r="K20" s="16"/>
      <c r="L20" s="111"/>
      <c r="M20" s="26">
        <v>21</v>
      </c>
      <c r="N20" s="27">
        <v>1.0031000000000001</v>
      </c>
    </row>
    <row r="21" spans="2:14">
      <c r="B21" s="97"/>
      <c r="C21" s="98"/>
      <c r="D21" s="113"/>
      <c r="E21" s="63" t="s">
        <v>15</v>
      </c>
      <c r="F21" s="12"/>
      <c r="G21" s="12"/>
      <c r="H21" s="12"/>
      <c r="I21" s="127" t="s">
        <v>26</v>
      </c>
      <c r="J21" s="127"/>
      <c r="K21" s="16"/>
      <c r="L21" s="111"/>
      <c r="M21" s="26">
        <v>21.5</v>
      </c>
      <c r="N21" s="27">
        <v>1.0032000000000001</v>
      </c>
    </row>
    <row r="22" spans="2:14">
      <c r="B22" s="97"/>
      <c r="C22" s="98"/>
      <c r="D22" s="65"/>
      <c r="E22" s="65"/>
      <c r="F22" s="65"/>
      <c r="G22" s="65"/>
      <c r="H22" s="65"/>
      <c r="I22" s="65"/>
      <c r="J22" s="66"/>
      <c r="K22" s="67"/>
      <c r="L22" s="111"/>
      <c r="M22" s="26"/>
      <c r="N22" s="27"/>
    </row>
    <row r="23" spans="2:14">
      <c r="B23" s="97"/>
      <c r="C23" s="98"/>
      <c r="D23" s="68">
        <v>5</v>
      </c>
      <c r="E23" s="68"/>
      <c r="F23" s="114"/>
      <c r="G23" s="114"/>
      <c r="H23" s="68">
        <v>5</v>
      </c>
      <c r="I23" s="20"/>
      <c r="J23" s="20"/>
      <c r="K23" s="20"/>
      <c r="L23" s="115"/>
      <c r="M23" s="26">
        <v>22</v>
      </c>
      <c r="N23" s="27">
        <v>1.0033000000000001</v>
      </c>
    </row>
    <row r="24" spans="2:14">
      <c r="B24" s="97"/>
      <c r="C24" s="98"/>
      <c r="D24" s="68">
        <v>2</v>
      </c>
      <c r="E24" s="20"/>
      <c r="F24" s="9"/>
      <c r="G24" s="9"/>
      <c r="H24" s="68">
        <v>2</v>
      </c>
      <c r="I24" s="20"/>
      <c r="J24" s="20"/>
      <c r="K24" s="20"/>
      <c r="L24" s="115"/>
      <c r="M24" s="26">
        <v>22.5</v>
      </c>
      <c r="N24" s="70">
        <v>1.0034000000000001</v>
      </c>
    </row>
    <row r="25" spans="2:14">
      <c r="B25" s="97"/>
      <c r="C25" s="98"/>
      <c r="D25" s="9"/>
      <c r="E25" s="20"/>
      <c r="F25" s="9"/>
      <c r="G25" s="9"/>
      <c r="H25" s="20"/>
      <c r="I25" s="20"/>
      <c r="J25" s="20"/>
      <c r="K25" s="20"/>
      <c r="L25" s="115"/>
      <c r="M25" s="26">
        <v>23</v>
      </c>
      <c r="N25" s="70">
        <v>1.0035000000000001</v>
      </c>
    </row>
    <row r="26" spans="2:14">
      <c r="B26" s="97"/>
      <c r="C26" s="98"/>
      <c r="D26" s="9"/>
      <c r="E26" s="20"/>
      <c r="F26" s="9"/>
      <c r="G26" s="9"/>
      <c r="H26" s="20"/>
      <c r="I26" s="20"/>
      <c r="J26" s="20"/>
      <c r="K26" s="20"/>
      <c r="L26" s="115"/>
      <c r="M26" s="26"/>
      <c r="N26" s="70"/>
    </row>
    <row r="27" spans="2:14">
      <c r="B27" s="97"/>
      <c r="C27" s="98"/>
      <c r="D27" s="9"/>
      <c r="E27" s="20"/>
      <c r="F27" s="9"/>
      <c r="G27" s="9"/>
      <c r="H27" s="20"/>
      <c r="I27" s="20"/>
      <c r="J27" s="20"/>
      <c r="K27" s="20"/>
      <c r="L27" s="115"/>
      <c r="M27" s="26"/>
      <c r="N27" s="70"/>
    </row>
    <row r="28" spans="2:14">
      <c r="B28" s="97"/>
      <c r="C28" s="98"/>
      <c r="D28" s="9"/>
      <c r="E28" s="20"/>
      <c r="F28" s="9"/>
      <c r="G28" s="9"/>
      <c r="H28" s="20"/>
      <c r="I28" s="20"/>
      <c r="J28" s="20"/>
      <c r="K28" s="20"/>
      <c r="L28" s="115"/>
      <c r="M28" s="26"/>
      <c r="N28" s="70"/>
    </row>
    <row r="29" spans="2:14">
      <c r="B29" s="97"/>
      <c r="C29" s="98"/>
      <c r="D29" s="9"/>
      <c r="E29" s="20"/>
      <c r="F29" s="9"/>
      <c r="G29" s="9"/>
      <c r="H29" s="20"/>
      <c r="I29" s="20"/>
      <c r="J29" s="20"/>
      <c r="K29" s="20"/>
      <c r="L29" s="115"/>
      <c r="M29" s="26"/>
      <c r="N29" s="70"/>
    </row>
    <row r="30" spans="2:14">
      <c r="B30" s="97"/>
      <c r="C30" s="98"/>
      <c r="D30" s="9"/>
      <c r="E30" s="20"/>
      <c r="F30" s="9"/>
      <c r="G30" s="9"/>
      <c r="H30" s="20"/>
      <c r="I30" s="20"/>
      <c r="J30" s="20"/>
      <c r="K30" s="20"/>
      <c r="L30" s="115"/>
      <c r="M30" s="26"/>
      <c r="N30" s="70"/>
    </row>
    <row r="31" spans="2:14">
      <c r="B31" s="97"/>
      <c r="C31" s="98"/>
      <c r="D31" s="9"/>
      <c r="E31" s="20"/>
      <c r="F31" s="9"/>
      <c r="G31" s="9"/>
      <c r="H31" s="20"/>
      <c r="I31" s="20"/>
      <c r="J31" s="20"/>
      <c r="K31" s="20"/>
      <c r="L31" s="115"/>
      <c r="M31" s="26"/>
      <c r="N31" s="70"/>
    </row>
    <row r="32" spans="2:14">
      <c r="B32" s="97"/>
      <c r="C32" s="98"/>
      <c r="D32" s="9"/>
      <c r="E32" s="20"/>
      <c r="F32" s="9"/>
      <c r="G32" s="9"/>
      <c r="H32" s="20"/>
      <c r="I32" s="20"/>
      <c r="J32" s="20"/>
      <c r="K32" s="20"/>
      <c r="L32" s="115"/>
      <c r="M32" s="26"/>
      <c r="N32" s="70"/>
    </row>
    <row r="33" spans="2:14">
      <c r="B33" s="97"/>
      <c r="C33" s="98"/>
      <c r="D33" s="9"/>
      <c r="E33" s="20"/>
      <c r="F33" s="9"/>
      <c r="G33" s="9"/>
      <c r="H33" s="20"/>
      <c r="I33" s="20"/>
      <c r="J33" s="20"/>
      <c r="K33" s="20"/>
      <c r="L33" s="115"/>
      <c r="M33" s="26"/>
      <c r="N33" s="70"/>
    </row>
    <row r="34" spans="2:14">
      <c r="B34" s="97"/>
      <c r="C34" s="116"/>
      <c r="D34" s="9"/>
      <c r="E34" s="20"/>
      <c r="F34" s="9"/>
      <c r="G34" s="9"/>
      <c r="H34" s="20"/>
      <c r="I34" s="20"/>
      <c r="J34" s="20"/>
      <c r="K34" s="20"/>
      <c r="L34" s="115"/>
      <c r="M34" s="26"/>
      <c r="N34" s="70"/>
    </row>
    <row r="35" spans="2:14">
      <c r="B35" s="97"/>
      <c r="C35" s="117"/>
      <c r="D35" s="7"/>
      <c r="E35" s="71"/>
      <c r="F35" s="7"/>
      <c r="G35" s="7"/>
      <c r="H35" s="71"/>
      <c r="I35" s="71"/>
      <c r="J35" s="71"/>
      <c r="K35" s="72"/>
      <c r="L35" s="115"/>
      <c r="M35" s="26"/>
      <c r="N35" s="70"/>
    </row>
    <row r="36" spans="2:14" ht="14.25" thickBot="1">
      <c r="B36" s="118"/>
      <c r="C36" s="98"/>
      <c r="D36" s="11" t="s">
        <v>16</v>
      </c>
      <c r="E36" s="12"/>
      <c r="F36" s="13"/>
      <c r="G36" s="13"/>
      <c r="H36" s="12"/>
      <c r="I36" s="14" t="s">
        <v>34</v>
      </c>
      <c r="J36" s="15">
        <f ca="1">TODAY()</f>
        <v>42683</v>
      </c>
      <c r="K36" s="16"/>
      <c r="L36" s="111"/>
      <c r="M36" s="26">
        <v>23.5</v>
      </c>
      <c r="N36" s="70">
        <v>1.0036</v>
      </c>
    </row>
    <row r="37" spans="2:14" ht="14.25" thickBot="1">
      <c r="B37" s="118"/>
      <c r="C37" s="98"/>
      <c r="D37" s="18" t="s">
        <v>2</v>
      </c>
      <c r="E37" s="130"/>
      <c r="F37" s="131"/>
      <c r="G37" s="132"/>
      <c r="H37" s="19" t="s">
        <v>3</v>
      </c>
      <c r="I37" s="133"/>
      <c r="J37" s="132"/>
      <c r="K37" s="16"/>
      <c r="L37" s="111"/>
      <c r="M37" s="26">
        <v>24</v>
      </c>
      <c r="N37" s="70">
        <v>1.0038</v>
      </c>
    </row>
    <row r="38" spans="2:14" ht="14.25" thickBot="1">
      <c r="B38" s="118"/>
      <c r="C38" s="98"/>
      <c r="D38" s="19" t="s">
        <v>37</v>
      </c>
      <c r="E38" s="22"/>
      <c r="F38" s="23" t="s">
        <v>1</v>
      </c>
      <c r="G38" s="128" t="s">
        <v>38</v>
      </c>
      <c r="H38" s="129"/>
      <c r="I38" s="24" t="e">
        <f>VLOOKUP(MROUND(E38,0.5),M10:N49,2)</f>
        <v>#N/A</v>
      </c>
      <c r="J38" s="25" t="s">
        <v>36</v>
      </c>
      <c r="K38" s="16"/>
      <c r="L38" s="111"/>
      <c r="M38" s="26">
        <v>24.5</v>
      </c>
      <c r="N38" s="70">
        <v>1.0039</v>
      </c>
    </row>
    <row r="39" spans="2:14">
      <c r="B39" s="118"/>
      <c r="C39" s="98"/>
      <c r="D39" s="29" t="s">
        <v>4</v>
      </c>
      <c r="E39" s="74" t="s">
        <v>5</v>
      </c>
      <c r="F39" s="75"/>
      <c r="G39" s="76" t="s">
        <v>6</v>
      </c>
      <c r="H39" s="77" t="s">
        <v>5</v>
      </c>
      <c r="I39" s="33"/>
      <c r="J39" s="34" t="s">
        <v>40</v>
      </c>
      <c r="K39" s="16"/>
      <c r="L39" s="111"/>
      <c r="M39" s="26">
        <v>25</v>
      </c>
      <c r="N39" s="70">
        <v>1.004</v>
      </c>
    </row>
    <row r="40" spans="2:14">
      <c r="B40" s="118"/>
      <c r="C40" s="98"/>
      <c r="D40" s="29" t="s">
        <v>8</v>
      </c>
      <c r="E40" s="42" t="s">
        <v>9</v>
      </c>
      <c r="F40" s="135" t="s">
        <v>39</v>
      </c>
      <c r="G40" s="137"/>
      <c r="H40" s="39" t="s">
        <v>9</v>
      </c>
      <c r="I40" s="135" t="s">
        <v>39</v>
      </c>
      <c r="J40" s="137"/>
      <c r="K40" s="16"/>
      <c r="L40" s="111"/>
      <c r="M40" s="26">
        <v>25.5</v>
      </c>
      <c r="N40" s="70">
        <v>1.0041</v>
      </c>
    </row>
    <row r="41" spans="2:14">
      <c r="B41" s="118"/>
      <c r="C41" s="98"/>
      <c r="D41" s="78">
        <v>1</v>
      </c>
      <c r="E41" s="79"/>
      <c r="F41" s="80" t="e">
        <f>E41*$I$38</f>
        <v>#N/A</v>
      </c>
      <c r="G41" s="41" t="s">
        <v>6</v>
      </c>
      <c r="H41" s="81">
        <v>1</v>
      </c>
      <c r="I41" s="80" t="e">
        <f>H41*$I$38</f>
        <v>#N/A</v>
      </c>
      <c r="J41" s="41" t="s">
        <v>6</v>
      </c>
      <c r="K41" s="16"/>
      <c r="L41" s="111"/>
      <c r="M41" s="26">
        <v>26</v>
      </c>
      <c r="N41" s="70">
        <v>1.0043</v>
      </c>
    </row>
    <row r="42" spans="2:14">
      <c r="B42" s="118"/>
      <c r="C42" s="98"/>
      <c r="D42" s="78">
        <v>2</v>
      </c>
      <c r="E42" s="79"/>
      <c r="F42" s="80" t="e">
        <f>E42*$I$38</f>
        <v>#N/A</v>
      </c>
      <c r="G42" s="41" t="s">
        <v>6</v>
      </c>
      <c r="H42" s="81">
        <v>1</v>
      </c>
      <c r="I42" s="80" t="e">
        <f>H42*$I$38</f>
        <v>#N/A</v>
      </c>
      <c r="J42" s="41" t="s">
        <v>6</v>
      </c>
      <c r="K42" s="16"/>
      <c r="L42" s="111"/>
      <c r="M42" s="26">
        <v>26.5</v>
      </c>
      <c r="N42" s="70">
        <v>1.0044</v>
      </c>
    </row>
    <row r="43" spans="2:14">
      <c r="B43" s="118"/>
      <c r="C43" s="98"/>
      <c r="D43" s="78">
        <v>3</v>
      </c>
      <c r="E43" s="79"/>
      <c r="F43" s="80" t="e">
        <f>E43*$I$38</f>
        <v>#N/A</v>
      </c>
      <c r="G43" s="41" t="s">
        <v>6</v>
      </c>
      <c r="H43" s="81">
        <v>1</v>
      </c>
      <c r="I43" s="80" t="e">
        <f>H43*$I$38</f>
        <v>#N/A</v>
      </c>
      <c r="J43" s="41" t="s">
        <v>6</v>
      </c>
      <c r="K43" s="16"/>
      <c r="L43" s="111"/>
      <c r="M43" s="26">
        <v>27</v>
      </c>
      <c r="N43" s="70">
        <v>1.0044999999999999</v>
      </c>
    </row>
    <row r="44" spans="2:14">
      <c r="B44" s="118"/>
      <c r="C44" s="98"/>
      <c r="D44" s="78">
        <v>4</v>
      </c>
      <c r="E44" s="79"/>
      <c r="F44" s="80" t="e">
        <f>E44*$I$38</f>
        <v>#N/A</v>
      </c>
      <c r="G44" s="41" t="s">
        <v>6</v>
      </c>
      <c r="H44" s="81">
        <v>1</v>
      </c>
      <c r="I44" s="80" t="e">
        <f>H44*$I$38</f>
        <v>#N/A</v>
      </c>
      <c r="J44" s="41" t="s">
        <v>6</v>
      </c>
      <c r="K44" s="16"/>
      <c r="L44" s="111"/>
      <c r="M44" s="26">
        <v>27.5</v>
      </c>
      <c r="N44" s="70">
        <v>1.0046999999999999</v>
      </c>
    </row>
    <row r="45" spans="2:14" ht="14.25" thickBot="1">
      <c r="B45" s="118"/>
      <c r="C45" s="98"/>
      <c r="D45" s="82">
        <v>5</v>
      </c>
      <c r="E45" s="83"/>
      <c r="F45" s="80" t="e">
        <f>E45*$I$38</f>
        <v>#N/A</v>
      </c>
      <c r="G45" s="41" t="s">
        <v>6</v>
      </c>
      <c r="H45" s="81">
        <v>1</v>
      </c>
      <c r="I45" s="80" t="e">
        <f>H45*$I$38</f>
        <v>#N/A</v>
      </c>
      <c r="J45" s="41" t="s">
        <v>6</v>
      </c>
      <c r="K45" s="16"/>
      <c r="L45" s="111"/>
      <c r="M45" s="26">
        <v>28</v>
      </c>
      <c r="N45" s="70">
        <v>1.0047999999999999</v>
      </c>
    </row>
    <row r="46" spans="2:14">
      <c r="B46" s="118"/>
      <c r="C46" s="98"/>
      <c r="D46" s="84" t="s">
        <v>10</v>
      </c>
      <c r="E46" s="84" t="s">
        <v>11</v>
      </c>
      <c r="F46" s="85" t="e">
        <f>AVERAGE(F41:F45)</f>
        <v>#N/A</v>
      </c>
      <c r="G46" s="49" t="s">
        <v>12</v>
      </c>
      <c r="H46" s="86" t="s">
        <v>11</v>
      </c>
      <c r="I46" s="85" t="e">
        <f>AVERAGE(I41:I45)</f>
        <v>#N/A</v>
      </c>
      <c r="J46" s="49" t="s">
        <v>12</v>
      </c>
      <c r="K46" s="16"/>
      <c r="L46" s="111"/>
      <c r="M46" s="26">
        <v>28.5</v>
      </c>
      <c r="N46" s="70">
        <v>1.0049999999999999</v>
      </c>
    </row>
    <row r="47" spans="2:14">
      <c r="B47" s="118"/>
      <c r="C47" s="98"/>
      <c r="D47" s="87" t="s">
        <v>13</v>
      </c>
      <c r="E47" s="87" t="s">
        <v>11</v>
      </c>
      <c r="F47" s="52" t="e">
        <f>ROUND((F46-F39)/F39*100,1)</f>
        <v>#N/A</v>
      </c>
      <c r="G47" s="88" t="e">
        <f>IF(ABS(F47)&lt;=D51,"適","不適")</f>
        <v>#N/A</v>
      </c>
      <c r="H47" s="89" t="s">
        <v>11</v>
      </c>
      <c r="I47" s="52" t="e">
        <f>ROUND((I46-I39)/I39*100,1)</f>
        <v>#N/A</v>
      </c>
      <c r="J47" s="55" t="e">
        <f>IF(ABS(I47)&lt;=H51,"適","不適")</f>
        <v>#N/A</v>
      </c>
      <c r="K47" s="16"/>
      <c r="L47" s="111"/>
      <c r="M47" s="26">
        <v>29</v>
      </c>
      <c r="N47" s="70">
        <v>1.0051000000000001</v>
      </c>
    </row>
    <row r="48" spans="2:14" ht="14.25" thickBot="1">
      <c r="B48" s="118"/>
      <c r="C48" s="98"/>
      <c r="D48" s="90" t="s">
        <v>14</v>
      </c>
      <c r="E48" s="90" t="s">
        <v>11</v>
      </c>
      <c r="F48" s="58" t="e">
        <f>ROUND(STDEV(F41:F45)/F46*100,1)</f>
        <v>#N/A</v>
      </c>
      <c r="G48" s="91" t="e">
        <f>IF(ABS(F48)&lt;=D52,"適","不適")</f>
        <v>#N/A</v>
      </c>
      <c r="H48" s="92" t="s">
        <v>11</v>
      </c>
      <c r="I48" s="58" t="e">
        <f>ROUND(STDEV(I41:I45)/I46*100,1)</f>
        <v>#N/A</v>
      </c>
      <c r="J48" s="61" t="e">
        <f>IF(ABS(I48)&lt;=H52,"適","不適")</f>
        <v>#N/A</v>
      </c>
      <c r="K48" s="16"/>
      <c r="L48" s="111"/>
      <c r="M48" s="26">
        <v>29.5</v>
      </c>
      <c r="N48" s="70">
        <v>1.0052000000000001</v>
      </c>
    </row>
    <row r="49" spans="2:14">
      <c r="B49" s="118"/>
      <c r="C49" s="98"/>
      <c r="D49" s="113"/>
      <c r="E49" s="63" t="s">
        <v>15</v>
      </c>
      <c r="F49" s="12"/>
      <c r="G49" s="12"/>
      <c r="H49" s="12"/>
      <c r="I49" s="127"/>
      <c r="J49" s="127"/>
      <c r="K49" s="16"/>
      <c r="L49" s="111"/>
      <c r="M49" s="26">
        <v>30</v>
      </c>
      <c r="N49" s="70">
        <v>1.0054000000000001</v>
      </c>
    </row>
    <row r="50" spans="2:14">
      <c r="B50" s="118"/>
      <c r="C50" s="98"/>
      <c r="D50" s="65"/>
      <c r="E50" s="65"/>
      <c r="F50" s="65"/>
      <c r="G50" s="65"/>
      <c r="H50" s="65"/>
      <c r="I50" s="65"/>
      <c r="J50" s="66"/>
      <c r="K50" s="67"/>
      <c r="L50" s="111"/>
      <c r="M50" s="20"/>
      <c r="N50" s="20"/>
    </row>
    <row r="51" spans="2:14" ht="14.25" thickBot="1">
      <c r="B51" s="119"/>
      <c r="C51" s="120"/>
      <c r="D51" s="121">
        <f>IF(F39&lt;=20,5,2)</f>
        <v>5</v>
      </c>
      <c r="E51" s="121"/>
      <c r="F51" s="122"/>
      <c r="G51" s="122"/>
      <c r="H51" s="121">
        <f>IF(I39&lt;=20,5,2)</f>
        <v>5</v>
      </c>
      <c r="I51" s="123"/>
      <c r="J51" s="123"/>
      <c r="K51" s="123"/>
      <c r="L51" s="124"/>
      <c r="M51" s="20"/>
      <c r="N51" s="20"/>
    </row>
    <row r="52" spans="2:14">
      <c r="D52" s="68">
        <f>IF(F39&lt;=20,2,1)</f>
        <v>2</v>
      </c>
      <c r="E52" s="1"/>
      <c r="F52" s="20"/>
      <c r="G52" s="20"/>
      <c r="H52" s="68">
        <f>IF(I39&lt;=20,2,1)</f>
        <v>2</v>
      </c>
      <c r="I52" s="20"/>
      <c r="J52" s="20"/>
      <c r="K52" s="20"/>
      <c r="L52" s="20"/>
      <c r="M52" s="1"/>
      <c r="N52" s="1"/>
    </row>
    <row r="53" spans="2:14">
      <c r="D53" s="20"/>
      <c r="E53" s="20"/>
      <c r="F53" s="20"/>
      <c r="G53" s="20"/>
      <c r="H53" s="20"/>
      <c r="I53" s="20"/>
      <c r="J53" s="20"/>
      <c r="K53" s="20"/>
      <c r="L53" s="20"/>
      <c r="M53" s="1"/>
      <c r="N53" s="1"/>
    </row>
    <row r="54" spans="2:14">
      <c r="D54" s="20"/>
      <c r="E54" s="20"/>
      <c r="F54" s="20"/>
      <c r="G54" s="20"/>
      <c r="H54" s="20"/>
      <c r="I54" s="20"/>
      <c r="J54" s="20"/>
      <c r="K54" s="20"/>
      <c r="L54" s="20"/>
      <c r="M54" s="1"/>
      <c r="N54" s="1"/>
    </row>
    <row r="55" spans="2:14">
      <c r="D55" s="20"/>
      <c r="E55" s="20"/>
      <c r="F55" s="20"/>
      <c r="G55" s="20"/>
      <c r="H55" s="20"/>
      <c r="I55" s="20"/>
      <c r="J55" s="20"/>
      <c r="K55" s="20"/>
      <c r="L55" s="20"/>
      <c r="M55" s="1"/>
      <c r="N55" s="1"/>
    </row>
  </sheetData>
  <mergeCells count="14">
    <mergeCell ref="M6:N6"/>
    <mergeCell ref="M8:N8"/>
    <mergeCell ref="I49:J49"/>
    <mergeCell ref="G38:H38"/>
    <mergeCell ref="E9:G9"/>
    <mergeCell ref="I9:J9"/>
    <mergeCell ref="G10:H10"/>
    <mergeCell ref="F12:G12"/>
    <mergeCell ref="I12:J12"/>
    <mergeCell ref="I21:J21"/>
    <mergeCell ref="I37:J37"/>
    <mergeCell ref="F40:G40"/>
    <mergeCell ref="I40:J40"/>
    <mergeCell ref="E37:G37"/>
  </mergeCells>
  <phoneticPr fontId="1"/>
  <pageMargins left="0.70866141732283472" right="0.43" top="0.74803149606299213" bottom="0.74803149606299213" header="0.31496062992125984" footer="0.31496062992125984"/>
  <pageSetup paperSize="9" fitToHeight="0" orientation="portrait" r:id="rId1"/>
  <headerFooter>
    <oddFooter>&amp;L製薬研究部 生物技術担当 連続分注ピペット性能試験標準手順書 報告書Rev3.0-B-C013&amp;R&amp;P/&amp;N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P43"/>
  <sheetViews>
    <sheetView showFormulas="1" view="pageBreakPreview" zoomScaleNormal="100" workbookViewId="0">
      <selection activeCell="M23" sqref="M23"/>
    </sheetView>
  </sheetViews>
  <sheetFormatPr defaultRowHeight="13.5" outlineLevelRow="1"/>
  <cols>
    <col min="1" max="1" width="1.125" style="93" customWidth="1"/>
    <col min="2" max="2" width="1.125" style="2" customWidth="1"/>
    <col min="3" max="3" width="8.625" style="2" bestFit="1" customWidth="1"/>
    <col min="4" max="4" width="3.875" style="2" bestFit="1" customWidth="1"/>
    <col min="5" max="5" width="16.125" style="2" bestFit="1" customWidth="1"/>
    <col min="6" max="6" width="15.125" style="2" bestFit="1" customWidth="1"/>
    <col min="7" max="7" width="7.5" style="2" customWidth="1"/>
    <col min="8" max="8" width="15" style="2" customWidth="1"/>
    <col min="9" max="9" width="15.125" style="2" bestFit="1" customWidth="1"/>
    <col min="10" max="10" width="2" style="2" customWidth="1"/>
    <col min="11" max="11" width="1" style="2" customWidth="1"/>
    <col min="12" max="13" width="7" style="2" customWidth="1"/>
    <col min="14" max="15" width="12.375" style="2" customWidth="1"/>
    <col min="16" max="16384" width="9" style="2"/>
  </cols>
  <sheetData>
    <row r="1" spans="1:16" ht="12" customHeight="1">
      <c r="A1" s="1"/>
      <c r="B1" s="1"/>
      <c r="C1" s="139" t="s">
        <v>31</v>
      </c>
      <c r="D1" s="139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s="4" customFormat="1" ht="12" customHeight="1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25" t="s">
        <v>18</v>
      </c>
      <c r="M2" s="125"/>
      <c r="N2" s="1"/>
    </row>
    <row r="3" spans="1:16" s="4" customFormat="1" ht="0.75" customHeight="1">
      <c r="A3" s="1"/>
      <c r="B3" s="5"/>
      <c r="C3" s="6"/>
      <c r="D3" s="7"/>
      <c r="E3" s="7"/>
      <c r="F3" s="7"/>
      <c r="G3" s="7"/>
      <c r="H3" s="7"/>
      <c r="I3" s="7"/>
      <c r="J3" s="8"/>
      <c r="K3" s="9"/>
      <c r="L3" s="1"/>
      <c r="M3" s="1"/>
      <c r="N3" s="1"/>
    </row>
    <row r="4" spans="1:16" s="4" customFormat="1" ht="13.5" customHeight="1" outlineLevel="1" thickBot="1">
      <c r="A4" s="1"/>
      <c r="B4" s="10"/>
      <c r="C4" s="11" t="s">
        <v>0</v>
      </c>
      <c r="D4" s="12"/>
      <c r="E4" s="13"/>
      <c r="F4" s="13"/>
      <c r="G4" s="12"/>
      <c r="H4" s="14" t="s">
        <v>19</v>
      </c>
      <c r="I4" s="15">
        <f ca="1">TODAY()</f>
        <v>42683</v>
      </c>
      <c r="J4" s="16"/>
      <c r="K4" s="9"/>
      <c r="L4" s="138" t="s">
        <v>20</v>
      </c>
      <c r="M4" s="138"/>
      <c r="N4" s="1"/>
    </row>
    <row r="5" spans="1:16" s="4" customFormat="1" ht="13.5" customHeight="1" outlineLevel="1" thickBot="1">
      <c r="A5" s="1"/>
      <c r="B5" s="17"/>
      <c r="C5" s="18" t="s">
        <v>2</v>
      </c>
      <c r="D5" s="130"/>
      <c r="E5" s="131"/>
      <c r="F5" s="132"/>
      <c r="G5" s="19" t="s">
        <v>3</v>
      </c>
      <c r="H5" s="133"/>
      <c r="I5" s="132"/>
      <c r="J5" s="16"/>
      <c r="K5" s="9"/>
      <c r="L5" s="20" t="s">
        <v>1</v>
      </c>
      <c r="M5" s="21" t="s">
        <v>21</v>
      </c>
      <c r="N5" s="1"/>
    </row>
    <row r="6" spans="1:16" s="4" customFormat="1" ht="13.5" customHeight="1" outlineLevel="1" thickBot="1">
      <c r="A6" s="1"/>
      <c r="B6" s="17"/>
      <c r="C6" s="19" t="s">
        <v>22</v>
      </c>
      <c r="D6" s="22"/>
      <c r="E6" s="23" t="s">
        <v>1</v>
      </c>
      <c r="F6" s="128" t="s">
        <v>23</v>
      </c>
      <c r="G6" s="134"/>
      <c r="H6" s="24" t="e">
        <f>VLOOKUP(MROUND(D6,0.5),L6:M36,2)</f>
        <v>#N/A</v>
      </c>
      <c r="I6" s="25" t="s">
        <v>24</v>
      </c>
      <c r="J6" s="16"/>
      <c r="K6" s="9"/>
      <c r="L6" s="26">
        <v>16</v>
      </c>
      <c r="M6" s="27">
        <v>1.0021</v>
      </c>
      <c r="N6" s="1"/>
      <c r="O6" s="28"/>
      <c r="P6" s="28"/>
    </row>
    <row r="7" spans="1:16" s="4" customFormat="1" ht="13.5" customHeight="1" outlineLevel="1">
      <c r="A7" s="1"/>
      <c r="B7" s="17"/>
      <c r="C7" s="29" t="s">
        <v>4</v>
      </c>
      <c r="D7" s="30" t="s">
        <v>5</v>
      </c>
      <c r="E7" s="31"/>
      <c r="F7" s="13" t="s">
        <v>6</v>
      </c>
      <c r="G7" s="32" t="s">
        <v>7</v>
      </c>
      <c r="H7" s="33"/>
      <c r="I7" s="34" t="s">
        <v>6</v>
      </c>
      <c r="J7" s="16"/>
      <c r="K7" s="9"/>
      <c r="L7" s="26">
        <v>16.5</v>
      </c>
      <c r="M7" s="27">
        <v>1.0022</v>
      </c>
      <c r="N7" s="1"/>
      <c r="O7" s="28"/>
      <c r="P7" s="28"/>
    </row>
    <row r="8" spans="1:16" s="4" customFormat="1" ht="13.5" customHeight="1" outlineLevel="1">
      <c r="A8" s="1"/>
      <c r="B8" s="17"/>
      <c r="C8" s="29" t="s">
        <v>8</v>
      </c>
      <c r="D8" s="35" t="s">
        <v>9</v>
      </c>
      <c r="E8" s="135" t="s">
        <v>25</v>
      </c>
      <c r="F8" s="136"/>
      <c r="G8" s="35" t="s">
        <v>9</v>
      </c>
      <c r="H8" s="135" t="s">
        <v>25</v>
      </c>
      <c r="I8" s="137"/>
      <c r="J8" s="16"/>
      <c r="K8" s="9"/>
      <c r="L8" s="26">
        <v>17</v>
      </c>
      <c r="M8" s="27">
        <v>1.0023</v>
      </c>
      <c r="N8" s="1"/>
      <c r="O8" s="28"/>
      <c r="P8" s="28"/>
    </row>
    <row r="9" spans="1:16" s="4" customFormat="1" ht="13.5" customHeight="1" outlineLevel="1">
      <c r="A9" s="1"/>
      <c r="B9" s="17"/>
      <c r="C9" s="36">
        <v>1</v>
      </c>
      <c r="D9" s="37"/>
      <c r="E9" s="38" t="e">
        <f>D9*$H$6</f>
        <v>#N/A</v>
      </c>
      <c r="F9" s="39" t="s">
        <v>6</v>
      </c>
      <c r="G9" s="40"/>
      <c r="H9" s="38" t="e">
        <f>G9*$H$6</f>
        <v>#N/A</v>
      </c>
      <c r="I9" s="41" t="s">
        <v>6</v>
      </c>
      <c r="J9" s="16"/>
      <c r="K9" s="9"/>
      <c r="L9" s="26">
        <v>17.5</v>
      </c>
      <c r="M9" s="27">
        <v>1.0024</v>
      </c>
      <c r="N9" s="1"/>
      <c r="O9" s="28"/>
      <c r="P9" s="28"/>
    </row>
    <row r="10" spans="1:16" s="4" customFormat="1" ht="13.5" customHeight="1" outlineLevel="1">
      <c r="A10" s="1"/>
      <c r="B10" s="17"/>
      <c r="C10" s="36">
        <v>2</v>
      </c>
      <c r="D10" s="37"/>
      <c r="E10" s="38" t="e">
        <f>D10*$H$6</f>
        <v>#N/A</v>
      </c>
      <c r="F10" s="39" t="s">
        <v>6</v>
      </c>
      <c r="G10" s="40"/>
      <c r="H10" s="38" t="e">
        <f>G10*$H$6</f>
        <v>#N/A</v>
      </c>
      <c r="I10" s="41" t="s">
        <v>6</v>
      </c>
      <c r="J10" s="16"/>
      <c r="K10" s="9"/>
      <c r="L10" s="26">
        <v>18</v>
      </c>
      <c r="M10" s="27">
        <v>1.0024999999999999</v>
      </c>
      <c r="N10" s="1"/>
      <c r="O10" s="28"/>
      <c r="P10" s="28"/>
    </row>
    <row r="11" spans="1:16" s="4" customFormat="1" ht="13.5" customHeight="1" outlineLevel="1">
      <c r="A11" s="1"/>
      <c r="B11" s="17"/>
      <c r="C11" s="36">
        <v>3</v>
      </c>
      <c r="D11" s="37"/>
      <c r="E11" s="38" t="e">
        <f>D11*$H$6</f>
        <v>#N/A</v>
      </c>
      <c r="F11" s="39" t="s">
        <v>6</v>
      </c>
      <c r="G11" s="40"/>
      <c r="H11" s="38" t="e">
        <f>G11*$H$6</f>
        <v>#N/A</v>
      </c>
      <c r="I11" s="41" t="s">
        <v>6</v>
      </c>
      <c r="J11" s="16"/>
      <c r="K11" s="9"/>
      <c r="L11" s="26">
        <v>18.5</v>
      </c>
      <c r="M11" s="27">
        <v>1.0025999999999999</v>
      </c>
      <c r="N11" s="1"/>
      <c r="O11" s="28"/>
      <c r="P11" s="28"/>
    </row>
    <row r="12" spans="1:16" s="4" customFormat="1" ht="13.5" customHeight="1" outlineLevel="1">
      <c r="A12" s="1"/>
      <c r="B12" s="17"/>
      <c r="C12" s="36">
        <v>4</v>
      </c>
      <c r="D12" s="37"/>
      <c r="E12" s="38" t="e">
        <f>D12*$H$6</f>
        <v>#N/A</v>
      </c>
      <c r="F12" s="39" t="s">
        <v>6</v>
      </c>
      <c r="G12" s="40"/>
      <c r="H12" s="38" t="e">
        <f>G12*$H$6</f>
        <v>#N/A</v>
      </c>
      <c r="I12" s="41" t="s">
        <v>6</v>
      </c>
      <c r="J12" s="16"/>
      <c r="K12" s="9"/>
      <c r="L12" s="26">
        <v>19</v>
      </c>
      <c r="M12" s="27">
        <v>1.0026999999999999</v>
      </c>
      <c r="N12" s="1"/>
      <c r="O12" s="28"/>
      <c r="P12" s="28"/>
    </row>
    <row r="13" spans="1:16" s="4" customFormat="1" ht="13.5" customHeight="1" outlineLevel="1" thickBot="1">
      <c r="A13" s="1"/>
      <c r="B13" s="17"/>
      <c r="C13" s="42">
        <v>5</v>
      </c>
      <c r="D13" s="43"/>
      <c r="E13" s="38" t="e">
        <f>D13*$H$6</f>
        <v>#N/A</v>
      </c>
      <c r="F13" s="39" t="s">
        <v>6</v>
      </c>
      <c r="G13" s="44"/>
      <c r="H13" s="38" t="e">
        <f>G13*$H$6</f>
        <v>#N/A</v>
      </c>
      <c r="I13" s="41" t="s">
        <v>6</v>
      </c>
      <c r="J13" s="16"/>
      <c r="K13" s="9"/>
      <c r="L13" s="26">
        <v>19.5</v>
      </c>
      <c r="M13" s="27">
        <v>1.0027999999999999</v>
      </c>
      <c r="N13" s="1"/>
      <c r="O13" s="28"/>
      <c r="P13" s="28"/>
    </row>
    <row r="14" spans="1:16" s="4" customFormat="1" ht="13.5" customHeight="1" outlineLevel="1">
      <c r="A14" s="1"/>
      <c r="B14" s="17"/>
      <c r="C14" s="45" t="s">
        <v>10</v>
      </c>
      <c r="D14" s="46" t="s">
        <v>11</v>
      </c>
      <c r="E14" s="47" t="e">
        <f>AVERAGE(E9:E13)</f>
        <v>#N/A</v>
      </c>
      <c r="F14" s="46" t="s">
        <v>12</v>
      </c>
      <c r="G14" s="48" t="s">
        <v>11</v>
      </c>
      <c r="H14" s="47" t="e">
        <f>AVERAGE(H9:H13)</f>
        <v>#N/A</v>
      </c>
      <c r="I14" s="49" t="s">
        <v>12</v>
      </c>
      <c r="J14" s="16"/>
      <c r="K14" s="9"/>
      <c r="L14" s="26">
        <v>20</v>
      </c>
      <c r="M14" s="27">
        <v>1.0028999999999999</v>
      </c>
      <c r="N14" s="1"/>
      <c r="O14" s="28"/>
      <c r="P14" s="28"/>
    </row>
    <row r="15" spans="1:16" s="4" customFormat="1" ht="13.5" customHeight="1" outlineLevel="1">
      <c r="A15" s="1"/>
      <c r="B15" s="17"/>
      <c r="C15" s="50" t="s">
        <v>13</v>
      </c>
      <c r="D15" s="51" t="s">
        <v>11</v>
      </c>
      <c r="E15" s="52" t="e">
        <f>ROUND((E14-E7)/E7*100,1)</f>
        <v>#N/A</v>
      </c>
      <c r="F15" s="53" t="e">
        <f>IF(ABS(E15)&lt;=C19,"適","不適")</f>
        <v>#N/A</v>
      </c>
      <c r="G15" s="54" t="s">
        <v>11</v>
      </c>
      <c r="H15" s="52" t="e">
        <f>ROUND((H14-H7)/H7*100,1)</f>
        <v>#N/A</v>
      </c>
      <c r="I15" s="55" t="e">
        <f>IF(ABS(H15)&lt;=G19,"適","不適")</f>
        <v>#N/A</v>
      </c>
      <c r="J15" s="16"/>
      <c r="K15" s="9"/>
      <c r="L15" s="26">
        <v>20.5</v>
      </c>
      <c r="M15" s="27">
        <v>1.0029999999999999</v>
      </c>
      <c r="N15" s="1"/>
      <c r="O15" s="28"/>
      <c r="P15" s="28"/>
    </row>
    <row r="16" spans="1:16" s="4" customFormat="1" ht="13.5" customHeight="1" outlineLevel="1" thickBot="1">
      <c r="A16" s="1"/>
      <c r="B16" s="17"/>
      <c r="C16" s="56" t="s">
        <v>14</v>
      </c>
      <c r="D16" s="57" t="s">
        <v>11</v>
      </c>
      <c r="E16" s="58" t="e">
        <f>ROUND(STDEV(E9:E13)/E14*100,1)</f>
        <v>#N/A</v>
      </c>
      <c r="F16" s="59" t="e">
        <f>IF(ABS(E16)&lt;=C20,"適","不適")</f>
        <v>#N/A</v>
      </c>
      <c r="G16" s="60" t="s">
        <v>11</v>
      </c>
      <c r="H16" s="58" t="e">
        <f>ROUND(STDEV(H9:H13)/H14*100,1)</f>
        <v>#N/A</v>
      </c>
      <c r="I16" s="61" t="e">
        <f>IF(ABS(H16)&lt;=G20,"適","不適")</f>
        <v>#N/A</v>
      </c>
      <c r="J16" s="16"/>
      <c r="K16" s="9"/>
      <c r="L16" s="26">
        <v>21</v>
      </c>
      <c r="M16" s="27">
        <v>1.0031000000000001</v>
      </c>
      <c r="N16" s="1"/>
      <c r="O16" s="28"/>
      <c r="P16" s="28"/>
    </row>
    <row r="17" spans="1:16" s="4" customFormat="1" ht="13.5" customHeight="1" outlineLevel="1">
      <c r="A17" s="1"/>
      <c r="B17" s="17"/>
      <c r="C17" s="62"/>
      <c r="D17" s="63" t="s">
        <v>15</v>
      </c>
      <c r="E17" s="12"/>
      <c r="F17" s="12"/>
      <c r="G17" s="12"/>
      <c r="H17" s="127"/>
      <c r="I17" s="127"/>
      <c r="J17" s="16"/>
      <c r="K17" s="9"/>
      <c r="L17" s="26">
        <v>21.5</v>
      </c>
      <c r="M17" s="27">
        <v>1.0032000000000001</v>
      </c>
      <c r="N17" s="1"/>
      <c r="O17" s="28"/>
      <c r="P17" s="28"/>
    </row>
    <row r="18" spans="1:16" s="4" customFormat="1" ht="0.75" customHeight="1" outlineLevel="1">
      <c r="A18" s="1"/>
      <c r="B18" s="64"/>
      <c r="C18" s="65"/>
      <c r="D18" s="65"/>
      <c r="E18" s="65"/>
      <c r="F18" s="65"/>
      <c r="G18" s="65"/>
      <c r="H18" s="65"/>
      <c r="I18" s="66"/>
      <c r="J18" s="67"/>
      <c r="K18" s="9"/>
      <c r="L18" s="26">
        <v>22</v>
      </c>
      <c r="M18" s="27"/>
      <c r="N18" s="1"/>
      <c r="O18" s="28"/>
      <c r="P18" s="28"/>
    </row>
    <row r="19" spans="1:16" s="4" customFormat="1" ht="12" customHeight="1" outlineLevel="1">
      <c r="A19" s="1"/>
      <c r="B19" s="1"/>
      <c r="C19" s="68">
        <v>5</v>
      </c>
      <c r="D19" s="68"/>
      <c r="E19" s="69"/>
      <c r="F19" s="69"/>
      <c r="G19" s="68">
        <v>5</v>
      </c>
      <c r="H19" s="20"/>
      <c r="I19" s="20"/>
      <c r="J19" s="20"/>
      <c r="K19" s="20"/>
      <c r="L19" s="26">
        <v>22</v>
      </c>
      <c r="M19" s="27">
        <v>1.0033000000000001</v>
      </c>
      <c r="N19" s="1"/>
      <c r="O19" s="28"/>
      <c r="P19" s="28"/>
    </row>
    <row r="20" spans="1:16" s="4" customFormat="1" ht="12" customHeight="1" outlineLevel="1">
      <c r="A20" s="1"/>
      <c r="B20" s="1"/>
      <c r="C20" s="68">
        <v>2</v>
      </c>
      <c r="D20" s="20"/>
      <c r="E20" s="1"/>
      <c r="F20" s="1"/>
      <c r="G20" s="68">
        <v>2</v>
      </c>
      <c r="H20" s="20"/>
      <c r="I20" s="20"/>
      <c r="J20" s="20"/>
      <c r="K20" s="20"/>
      <c r="L20" s="26">
        <v>22.5</v>
      </c>
      <c r="M20" s="70">
        <v>1.0034000000000001</v>
      </c>
      <c r="N20" s="1"/>
      <c r="O20" s="28"/>
      <c r="P20" s="28"/>
    </row>
    <row r="21" spans="1:16" s="4" customFormat="1" ht="12" customHeight="1" outlineLevel="1">
      <c r="A21" s="1"/>
      <c r="B21" s="1"/>
      <c r="C21" s="1"/>
      <c r="D21" s="20"/>
      <c r="E21" s="1"/>
      <c r="F21" s="1"/>
      <c r="G21" s="20"/>
      <c r="H21" s="20"/>
      <c r="I21" s="20"/>
      <c r="J21" s="20"/>
      <c r="K21" s="20"/>
      <c r="L21" s="26">
        <v>23</v>
      </c>
      <c r="M21" s="70">
        <v>1.0035000000000001</v>
      </c>
      <c r="N21" s="1"/>
      <c r="O21" s="28"/>
      <c r="P21" s="28"/>
    </row>
    <row r="22" spans="1:16" ht="0.75" customHeight="1">
      <c r="A22" s="1"/>
      <c r="B22" s="5"/>
      <c r="C22" s="7"/>
      <c r="D22" s="71"/>
      <c r="E22" s="7"/>
      <c r="F22" s="7"/>
      <c r="G22" s="71"/>
      <c r="H22" s="71"/>
      <c r="I22" s="71"/>
      <c r="J22" s="72"/>
      <c r="K22" s="20"/>
      <c r="L22" s="26"/>
      <c r="M22" s="70"/>
      <c r="N22" s="1"/>
      <c r="O22" s="73"/>
      <c r="P22" s="73"/>
    </row>
    <row r="23" spans="1:16" ht="15" customHeight="1" thickBot="1">
      <c r="A23" s="1"/>
      <c r="B23" s="10"/>
      <c r="C23" s="11" t="s">
        <v>16</v>
      </c>
      <c r="D23" s="12"/>
      <c r="E23" s="13"/>
      <c r="F23" s="13"/>
      <c r="G23" s="12"/>
      <c r="H23" s="14" t="s">
        <v>27</v>
      </c>
      <c r="I23" s="15">
        <f ca="1">TODAY()</f>
        <v>42683</v>
      </c>
      <c r="J23" s="16"/>
      <c r="K23" s="9"/>
      <c r="L23" s="26">
        <v>23.5</v>
      </c>
      <c r="M23" s="70">
        <v>1.0036</v>
      </c>
      <c r="N23" s="1"/>
      <c r="O23" s="73"/>
      <c r="P23" s="73"/>
    </row>
    <row r="24" spans="1:16" ht="13.5" customHeight="1" thickBot="1">
      <c r="A24" s="1"/>
      <c r="B24" s="17"/>
      <c r="C24" s="18" t="s">
        <v>2</v>
      </c>
      <c r="D24" s="130"/>
      <c r="E24" s="131"/>
      <c r="F24" s="132"/>
      <c r="G24" s="19" t="s">
        <v>3</v>
      </c>
      <c r="H24" s="133"/>
      <c r="I24" s="132"/>
      <c r="J24" s="16"/>
      <c r="K24" s="9"/>
      <c r="L24" s="26">
        <v>24</v>
      </c>
      <c r="M24" s="70">
        <v>1.0038</v>
      </c>
      <c r="N24" s="1"/>
      <c r="O24" s="73"/>
      <c r="P24" s="73"/>
    </row>
    <row r="25" spans="1:16" ht="13.5" customHeight="1" thickBot="1">
      <c r="A25" s="1"/>
      <c r="B25" s="17"/>
      <c r="C25" s="19" t="s">
        <v>22</v>
      </c>
      <c r="D25" s="22"/>
      <c r="E25" s="23" t="s">
        <v>1</v>
      </c>
      <c r="F25" s="128" t="s">
        <v>23</v>
      </c>
      <c r="G25" s="129"/>
      <c r="H25" s="24" t="e">
        <f>VLOOKUP(MROUND(D25,0.5),L6:M36,2)</f>
        <v>#N/A</v>
      </c>
      <c r="I25" s="25" t="s">
        <v>21</v>
      </c>
      <c r="J25" s="16"/>
      <c r="K25" s="9"/>
      <c r="L25" s="26">
        <v>24.5</v>
      </c>
      <c r="M25" s="70">
        <v>1.0039</v>
      </c>
      <c r="N25" s="1"/>
      <c r="O25" s="73"/>
      <c r="P25" s="73"/>
    </row>
    <row r="26" spans="1:16" ht="13.5" customHeight="1">
      <c r="A26" s="1"/>
      <c r="B26" s="17"/>
      <c r="C26" s="29" t="s">
        <v>4</v>
      </c>
      <c r="D26" s="74" t="s">
        <v>5</v>
      </c>
      <c r="E26" s="75"/>
      <c r="F26" s="76" t="s">
        <v>6</v>
      </c>
      <c r="G26" s="77" t="s">
        <v>5</v>
      </c>
      <c r="H26" s="33"/>
      <c r="I26" s="34" t="s">
        <v>28</v>
      </c>
      <c r="J26" s="16"/>
      <c r="K26" s="9"/>
      <c r="L26" s="26">
        <v>25</v>
      </c>
      <c r="M26" s="70">
        <v>1.004</v>
      </c>
      <c r="N26" s="1"/>
      <c r="O26" s="73"/>
      <c r="P26" s="73"/>
    </row>
    <row r="27" spans="1:16" ht="13.5" customHeight="1">
      <c r="A27" s="1"/>
      <c r="B27" s="17"/>
      <c r="C27" s="29" t="s">
        <v>8</v>
      </c>
      <c r="D27" s="42" t="s">
        <v>9</v>
      </c>
      <c r="E27" s="135" t="s">
        <v>29</v>
      </c>
      <c r="F27" s="137"/>
      <c r="G27" s="39" t="s">
        <v>9</v>
      </c>
      <c r="H27" s="135" t="s">
        <v>29</v>
      </c>
      <c r="I27" s="137"/>
      <c r="J27" s="16"/>
      <c r="K27" s="9"/>
      <c r="L27" s="26">
        <v>25.5</v>
      </c>
      <c r="M27" s="70">
        <v>1.0041</v>
      </c>
      <c r="N27" s="1"/>
      <c r="O27" s="73"/>
      <c r="P27" s="73"/>
    </row>
    <row r="28" spans="1:16" ht="13.5" customHeight="1">
      <c r="A28" s="1"/>
      <c r="B28" s="17"/>
      <c r="C28" s="78">
        <v>1</v>
      </c>
      <c r="D28" s="79"/>
      <c r="E28" s="80" t="e">
        <f>D28*$H$25</f>
        <v>#N/A</v>
      </c>
      <c r="F28" s="41" t="s">
        <v>6</v>
      </c>
      <c r="G28" s="81"/>
      <c r="H28" s="80" t="e">
        <f>G28*$H$25</f>
        <v>#N/A</v>
      </c>
      <c r="I28" s="41" t="s">
        <v>6</v>
      </c>
      <c r="J28" s="16"/>
      <c r="K28" s="9"/>
      <c r="L28" s="26">
        <v>26</v>
      </c>
      <c r="M28" s="70">
        <v>1.0043</v>
      </c>
      <c r="N28" s="1"/>
      <c r="O28" s="73"/>
      <c r="P28" s="73"/>
    </row>
    <row r="29" spans="1:16" ht="13.5" customHeight="1">
      <c r="A29" s="1"/>
      <c r="B29" s="17"/>
      <c r="C29" s="78">
        <v>2</v>
      </c>
      <c r="D29" s="79"/>
      <c r="E29" s="80" t="e">
        <f>D29*$H$25</f>
        <v>#N/A</v>
      </c>
      <c r="F29" s="41" t="s">
        <v>6</v>
      </c>
      <c r="G29" s="81"/>
      <c r="H29" s="80" t="e">
        <f>G29*$H$25</f>
        <v>#N/A</v>
      </c>
      <c r="I29" s="41" t="s">
        <v>6</v>
      </c>
      <c r="J29" s="16"/>
      <c r="K29" s="9"/>
      <c r="L29" s="26">
        <v>26.5</v>
      </c>
      <c r="M29" s="70">
        <v>1.0044</v>
      </c>
      <c r="N29" s="1"/>
      <c r="O29" s="73"/>
      <c r="P29" s="73"/>
    </row>
    <row r="30" spans="1:16" ht="13.5" customHeight="1">
      <c r="A30" s="1"/>
      <c r="B30" s="17"/>
      <c r="C30" s="78">
        <v>3</v>
      </c>
      <c r="D30" s="79"/>
      <c r="E30" s="80" t="e">
        <f>D30*$H$25</f>
        <v>#N/A</v>
      </c>
      <c r="F30" s="41" t="s">
        <v>6</v>
      </c>
      <c r="G30" s="81"/>
      <c r="H30" s="80" t="e">
        <f>G30*$H$25</f>
        <v>#N/A</v>
      </c>
      <c r="I30" s="41" t="s">
        <v>6</v>
      </c>
      <c r="J30" s="16"/>
      <c r="K30" s="9"/>
      <c r="L30" s="26">
        <v>27</v>
      </c>
      <c r="M30" s="70">
        <v>1.0044999999999999</v>
      </c>
      <c r="N30" s="1"/>
      <c r="O30" s="73"/>
      <c r="P30" s="73"/>
    </row>
    <row r="31" spans="1:16" ht="13.5" customHeight="1">
      <c r="A31" s="1"/>
      <c r="B31" s="17"/>
      <c r="C31" s="78">
        <v>4</v>
      </c>
      <c r="D31" s="79"/>
      <c r="E31" s="80" t="e">
        <f>D31*$H$25</f>
        <v>#N/A</v>
      </c>
      <c r="F31" s="41" t="s">
        <v>6</v>
      </c>
      <c r="G31" s="81"/>
      <c r="H31" s="80" t="e">
        <f>G31*$H$25</f>
        <v>#N/A</v>
      </c>
      <c r="I31" s="41" t="s">
        <v>6</v>
      </c>
      <c r="J31" s="16"/>
      <c r="K31" s="9"/>
      <c r="L31" s="26">
        <v>27.5</v>
      </c>
      <c r="M31" s="70">
        <v>1.0046999999999999</v>
      </c>
      <c r="N31" s="1"/>
      <c r="O31" s="73"/>
      <c r="P31" s="73"/>
    </row>
    <row r="32" spans="1:16" ht="13.5" customHeight="1" thickBot="1">
      <c r="A32" s="1"/>
      <c r="B32" s="17"/>
      <c r="C32" s="82">
        <v>5</v>
      </c>
      <c r="D32" s="83"/>
      <c r="E32" s="80" t="e">
        <f>D32*$H$25</f>
        <v>#N/A</v>
      </c>
      <c r="F32" s="41" t="s">
        <v>6</v>
      </c>
      <c r="G32" s="81"/>
      <c r="H32" s="80" t="e">
        <f>G32*$H$25</f>
        <v>#N/A</v>
      </c>
      <c r="I32" s="41" t="s">
        <v>6</v>
      </c>
      <c r="J32" s="16"/>
      <c r="K32" s="9"/>
      <c r="L32" s="26">
        <v>28</v>
      </c>
      <c r="M32" s="70">
        <v>1.0047999999999999</v>
      </c>
      <c r="N32" s="1"/>
      <c r="O32" s="73"/>
      <c r="P32" s="73"/>
    </row>
    <row r="33" spans="1:16" ht="13.5" customHeight="1">
      <c r="A33" s="1"/>
      <c r="B33" s="17"/>
      <c r="C33" s="84" t="s">
        <v>10</v>
      </c>
      <c r="D33" s="84" t="s">
        <v>11</v>
      </c>
      <c r="E33" s="85" t="e">
        <f>AVERAGE(E28:E32)</f>
        <v>#N/A</v>
      </c>
      <c r="F33" s="49" t="s">
        <v>12</v>
      </c>
      <c r="G33" s="86" t="s">
        <v>11</v>
      </c>
      <c r="H33" s="85" t="e">
        <f>AVERAGE(H28:H32)</f>
        <v>#N/A</v>
      </c>
      <c r="I33" s="49" t="s">
        <v>12</v>
      </c>
      <c r="J33" s="16"/>
      <c r="K33" s="9"/>
      <c r="L33" s="26">
        <v>28.5</v>
      </c>
      <c r="M33" s="70">
        <v>1.0049999999999999</v>
      </c>
      <c r="N33" s="1"/>
      <c r="O33" s="73"/>
      <c r="P33" s="73"/>
    </row>
    <row r="34" spans="1:16" ht="13.5" customHeight="1">
      <c r="A34" s="1"/>
      <c r="B34" s="17"/>
      <c r="C34" s="87" t="s">
        <v>13</v>
      </c>
      <c r="D34" s="87" t="s">
        <v>11</v>
      </c>
      <c r="E34" s="52" t="e">
        <f>ROUND((E33-E26)/E26*100,1)</f>
        <v>#N/A</v>
      </c>
      <c r="F34" s="88" t="e">
        <f>IF(ABS(E34)&lt;=C38,"適","不適")</f>
        <v>#N/A</v>
      </c>
      <c r="G34" s="89" t="s">
        <v>11</v>
      </c>
      <c r="H34" s="52" t="e">
        <f>ROUND((H33-H26)/H26*100,1)</f>
        <v>#N/A</v>
      </c>
      <c r="I34" s="55" t="e">
        <f>IF(ABS(H34)&lt;=G38,"適","不適")</f>
        <v>#N/A</v>
      </c>
      <c r="J34" s="16"/>
      <c r="K34" s="9"/>
      <c r="L34" s="26">
        <v>29</v>
      </c>
      <c r="M34" s="70">
        <v>1.0051000000000001</v>
      </c>
      <c r="N34" s="1"/>
      <c r="O34" s="73"/>
      <c r="P34" s="73"/>
    </row>
    <row r="35" spans="1:16" ht="13.5" customHeight="1" thickBot="1">
      <c r="A35" s="1"/>
      <c r="B35" s="17"/>
      <c r="C35" s="90" t="s">
        <v>14</v>
      </c>
      <c r="D35" s="90" t="s">
        <v>11</v>
      </c>
      <c r="E35" s="58" t="e">
        <f>ROUND(STDEV(E28:E32)/E33*100,1)</f>
        <v>#N/A</v>
      </c>
      <c r="F35" s="91" t="e">
        <f>IF(ABS(E35)&lt;=C39,"適","不適")</f>
        <v>#N/A</v>
      </c>
      <c r="G35" s="92" t="s">
        <v>11</v>
      </c>
      <c r="H35" s="58" t="e">
        <f>ROUND(STDEV(H28:H32)/H33*100,1)</f>
        <v>#N/A</v>
      </c>
      <c r="I35" s="61" t="e">
        <f>IF(ABS(H35)&lt;=G39,"適","不適")</f>
        <v>#N/A</v>
      </c>
      <c r="J35" s="16"/>
      <c r="K35" s="9"/>
      <c r="L35" s="26">
        <v>29.5</v>
      </c>
      <c r="M35" s="70">
        <v>1.0052000000000001</v>
      </c>
      <c r="N35" s="1"/>
      <c r="O35" s="73"/>
      <c r="P35" s="73"/>
    </row>
    <row r="36" spans="1:16" ht="13.5" customHeight="1">
      <c r="A36" s="1"/>
      <c r="B36" s="17"/>
      <c r="C36" s="62"/>
      <c r="D36" s="63" t="s">
        <v>15</v>
      </c>
      <c r="E36" s="12"/>
      <c r="F36" s="12"/>
      <c r="G36" s="12"/>
      <c r="H36" s="127"/>
      <c r="I36" s="127"/>
      <c r="J36" s="16"/>
      <c r="K36" s="9"/>
      <c r="L36" s="26">
        <v>30</v>
      </c>
      <c r="M36" s="70">
        <v>1.0054000000000001</v>
      </c>
      <c r="N36" s="1"/>
      <c r="O36" s="73"/>
      <c r="P36" s="73"/>
    </row>
    <row r="37" spans="1:16" ht="0.75" customHeight="1">
      <c r="A37" s="1"/>
      <c r="B37" s="64"/>
      <c r="C37" s="65"/>
      <c r="D37" s="65"/>
      <c r="E37" s="65"/>
      <c r="F37" s="65"/>
      <c r="G37" s="65"/>
      <c r="H37" s="65"/>
      <c r="I37" s="66"/>
      <c r="J37" s="67"/>
      <c r="K37" s="9"/>
      <c r="L37" s="20"/>
      <c r="M37" s="20"/>
      <c r="N37" s="1"/>
    </row>
    <row r="38" spans="1:16" ht="12" customHeight="1">
      <c r="A38" s="1"/>
      <c r="B38" s="1"/>
      <c r="C38" s="68">
        <f>IF(E26&lt;=20,5,2)</f>
        <v>5</v>
      </c>
      <c r="D38" s="68"/>
      <c r="E38" s="69"/>
      <c r="F38" s="69"/>
      <c r="G38" s="68">
        <f>IF(H26&lt;=20,5,2)</f>
        <v>5</v>
      </c>
      <c r="H38" s="20"/>
      <c r="I38" s="20"/>
      <c r="J38" s="20"/>
      <c r="K38" s="20"/>
      <c r="L38" s="20"/>
      <c r="M38" s="20"/>
      <c r="N38" s="1"/>
    </row>
    <row r="39" spans="1:16" ht="12" customHeight="1">
      <c r="A39" s="1"/>
      <c r="B39" s="1"/>
      <c r="C39" s="68">
        <f>IF(E26&lt;=20,2,1)</f>
        <v>2</v>
      </c>
      <c r="D39" s="1"/>
      <c r="E39" s="20"/>
      <c r="F39" s="20"/>
      <c r="G39" s="68">
        <f>IF(H26&lt;=20,2,1)</f>
        <v>2</v>
      </c>
      <c r="H39" s="20"/>
      <c r="I39" s="20"/>
      <c r="J39" s="20"/>
      <c r="K39" s="20"/>
      <c r="L39" s="1"/>
      <c r="M39" s="1"/>
      <c r="N39" s="1"/>
    </row>
    <row r="40" spans="1:16" ht="12" customHeight="1">
      <c r="A40" s="1"/>
      <c r="B40" s="1"/>
      <c r="C40" s="20"/>
      <c r="D40" s="20"/>
      <c r="E40" s="20"/>
      <c r="F40" s="20"/>
      <c r="G40" s="20"/>
      <c r="H40" s="20"/>
      <c r="I40" s="20"/>
      <c r="J40" s="20"/>
      <c r="K40" s="20"/>
      <c r="L40" s="1"/>
      <c r="M40" s="1"/>
      <c r="N40" s="1"/>
    </row>
    <row r="41" spans="1:16" ht="12" customHeight="1">
      <c r="A41" s="1"/>
      <c r="B41" s="1"/>
      <c r="C41" s="20"/>
      <c r="D41" s="20"/>
      <c r="E41" s="20"/>
      <c r="F41" s="20"/>
      <c r="G41" s="20"/>
      <c r="H41" s="20"/>
      <c r="I41" s="20"/>
      <c r="J41" s="20"/>
      <c r="K41" s="20"/>
      <c r="L41" s="1"/>
      <c r="M41" s="1"/>
      <c r="N41" s="1"/>
    </row>
    <row r="42" spans="1:16" ht="12" customHeight="1">
      <c r="A42" s="1"/>
      <c r="B42" s="1"/>
      <c r="C42" s="20"/>
      <c r="D42" s="20"/>
      <c r="E42" s="20"/>
      <c r="F42" s="20"/>
      <c r="G42" s="20"/>
      <c r="H42" s="20"/>
      <c r="I42" s="20"/>
      <c r="J42" s="20"/>
      <c r="K42" s="20"/>
      <c r="L42" s="1"/>
      <c r="M42" s="1"/>
      <c r="N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</sheetData>
  <mergeCells count="15">
    <mergeCell ref="L2:M2"/>
    <mergeCell ref="L4:M4"/>
    <mergeCell ref="H17:I17"/>
    <mergeCell ref="H24:I24"/>
    <mergeCell ref="C1:D1"/>
    <mergeCell ref="H36:I36"/>
    <mergeCell ref="E27:F27"/>
    <mergeCell ref="H27:I27"/>
    <mergeCell ref="D5:F5"/>
    <mergeCell ref="H5:I5"/>
    <mergeCell ref="F6:G6"/>
    <mergeCell ref="E8:F8"/>
    <mergeCell ref="H8:I8"/>
    <mergeCell ref="D24:F24"/>
    <mergeCell ref="F25:G25"/>
  </mergeCells>
  <phoneticPr fontId="1"/>
  <pageMargins left="0.70866141732283472" right="0.43" top="0.74803149606299213" bottom="0.74803149606299213" header="0.31496062992125984" footer="0.31496062992125984"/>
  <pageSetup paperSize="9" scale="68" fitToHeight="0" orientation="landscape" r:id="rId1"/>
  <headerFooter>
    <oddFooter>&amp;L製薬研究部 生物技術担当 連続分注ピペット性能試験標準手順書 報告書Rev3.0-B-C013&amp;R&amp;P/&amp;N</oddFooter>
  </headerFooter>
  <colBreaks count="1" manualBreakCount="1">
    <brk id="6" max="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様式-2 結果解析シート</vt:lpstr>
      <vt:lpstr>参考 結果解析シート計算式表示例</vt:lpstr>
      <vt:lpstr>'参考 結果解析シート計算式表示例'!Print_Area</vt:lpstr>
      <vt:lpstr>'様式-2 結果解析シート'!Print_Area</vt:lpstr>
    </vt:vector>
  </TitlesOfParts>
  <Company>Phramacia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ＩＳ</dc:creator>
  <cp:lastModifiedBy>Hashimoto, Chiyoko</cp:lastModifiedBy>
  <cp:lastPrinted>2016-05-27T01:47:30Z</cp:lastPrinted>
  <dcterms:created xsi:type="dcterms:W3CDTF">1997-06-19T07:40:59Z</dcterms:created>
  <dcterms:modified xsi:type="dcterms:W3CDTF">2016-11-09T09:22:30Z</dcterms:modified>
</cp:coreProperties>
</file>