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tium Files\"/>
    </mc:Choice>
  </mc:AlternateContent>
  <bookViews>
    <workbookView xWindow="0" yWindow="0" windowWidth="21060" windowHeight="8856"/>
  </bookViews>
  <sheets>
    <sheet name="PathFinder_DataVals" sheetId="1" r:id="rId1"/>
  </sheets>
  <definedNames>
    <definedName name="Part_ID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" i="1" l="1"/>
  <c r="W8" i="1"/>
  <c r="W7" i="1"/>
  <c r="W6" i="1"/>
  <c r="W5" i="1"/>
  <c r="W16" i="1"/>
  <c r="W15" i="1"/>
  <c r="W14" i="1"/>
  <c r="W4" i="1"/>
  <c r="W3" i="1"/>
  <c r="W2" i="1"/>
</calcChain>
</file>

<file path=xl/sharedStrings.xml><?xml version="1.0" encoding="utf-8"?>
<sst xmlns="http://schemas.openxmlformats.org/spreadsheetml/2006/main" count="152" uniqueCount="121">
  <si>
    <t>Line Item</t>
  </si>
  <si>
    <t>Designator</t>
  </si>
  <si>
    <t>Manufacturer</t>
  </si>
  <si>
    <t>Part Number</t>
  </si>
  <si>
    <t>Manufacturer Part Number</t>
  </si>
  <si>
    <t>Manufacturer1 Part Number</t>
  </si>
  <si>
    <t>P/N</t>
  </si>
  <si>
    <t>Description</t>
  </si>
  <si>
    <t>Comment</t>
  </si>
  <si>
    <t>Voltage</t>
  </si>
  <si>
    <t>Part Description</t>
  </si>
  <si>
    <t>Package</t>
  </si>
  <si>
    <t>PackageDescription</t>
  </si>
  <si>
    <t>Footprint</t>
  </si>
  <si>
    <t>LibRef</t>
  </si>
  <si>
    <t>Qty</t>
  </si>
  <si>
    <t>Chk</t>
  </si>
  <si>
    <t>PartNumID</t>
  </si>
  <si>
    <t>1</t>
  </si>
  <si>
    <t>C49, C50, C51, C52, C53, C54, C55, C56, C57, C58, C59, C60, C61, C62, C63, C64, C65, C66, C67, C68, C69, C70, C71, C72, C73, C74, C75, C76, C77, C78, C79, C80, C81, C82, C83, C84, C85, C86, C87, C88, C89, C90, C91, C92, C93, C94, C95, C96, C97, C98, C99, C100, C101, C102, C103, C212, C213, C214, C215, C216, C217, C218, C219, C220, C221, C222, C223, C224, C225, C226, C227, C228, C229, C230, C231, C232, C233, C234, C235, C236, C237, C238, C239, C240, C241, C242, C243</t>
  </si>
  <si>
    <t>87</t>
  </si>
  <si>
    <t>cap10</t>
  </si>
  <si>
    <t>Samsung Electro-Mechanics</t>
  </si>
  <si>
    <t>CL05B473KO5VPNC</t>
  </si>
  <si>
    <t>Non-polarised ceramic capacitor, X7R, 0.047uF, 16V, +/-10% tol</t>
  </si>
  <si>
    <t>SMD 0402</t>
  </si>
  <si>
    <t>2</t>
  </si>
  <si>
    <t>C1, C2, C3, C4, C5, C6, C7, C8, C9, C10, C11, C12, C13, C14, C15, C16, C17, C18, C19, C20, C21, C22, C23, C24, C25, C26, C27, C28, C29, C30, C31, C32, C33, C34, C35, C36, C37, C38, C39, C40, C41, C42, C43, C44, C45, C46, C47, C48</t>
  </si>
  <si>
    <t>48</t>
  </si>
  <si>
    <t>cap11</t>
  </si>
  <si>
    <t>Murata</t>
  </si>
  <si>
    <t>3</t>
  </si>
  <si>
    <t>C104, C105, C106, C107, C108, C109, C110, C111, C112, C113, C114, C115, C116, C117, C118, C119, C120, C121, C122, C123, C124, C125, C126, C127, C128, C129, C130, C131, C132, C133, C134, C135, C136, C137, C138, C139, C140, C141, C142, C143, C144, C145, C146, C147, C148, C149, C150, C151, C152, C153, C154, C155, C156, C157, C158, C159, C160, C161, C162, C163, C164, C165, C166, C167, C168, C169, C170, C171, C172, C173, C174, C175, C176, C177, C178, C179, C180, C181, C182, C183, C184, C185, C186, C187, C188, C189, C190, C191, C192, C193, C194, C195, C196, C197, C198, C199, C200, C201, C202, C203, C204, C205, C206, C207, C208, C209, C210, C211</t>
  </si>
  <si>
    <t>108</t>
  </si>
  <si>
    <t>cap2</t>
  </si>
  <si>
    <t>Non-polarised ceramic capacitor, X7R, 0.1uF, 16V, +/-10% tol</t>
  </si>
  <si>
    <t>4</t>
  </si>
  <si>
    <t>COMET_A_J1, COMET_A_J2, COMET_B_J1, COMET_B_J2</t>
  </si>
  <si>
    <t>conn20</t>
  </si>
  <si>
    <t>Samtec</t>
  </si>
  <si>
    <t>ERF8-050-05.0-S-DV-K-TR</t>
  </si>
  <si>
    <t xml:space="preserve">Connector, 2 x50, -05.0 lead style, 30u gold, </t>
  </si>
  <si>
    <t>SMD</t>
  </si>
  <si>
    <t>5</t>
  </si>
  <si>
    <t>J38, J52</t>
  </si>
  <si>
    <t>conn3</t>
  </si>
  <si>
    <t>TMM-110-01-L-D-SM-A-P</t>
  </si>
  <si>
    <t>Low profile SMT header, 2x10, 2mm pitch, 10um gold, SMD alignment pin, Pick-N-Place Pad</t>
  </si>
  <si>
    <t>6</t>
  </si>
  <si>
    <t>J39, J53</t>
  </si>
  <si>
    <t>conn4</t>
  </si>
  <si>
    <t>TMM-112-01-L-D-SM-A-P</t>
  </si>
  <si>
    <t>Low profile SMT header, 2x12, 2mm pitch, 10um gold, SMD alignment pin, Pick-N-Place Pad</t>
  </si>
  <si>
    <t>7</t>
  </si>
  <si>
    <t>J1, J2, J3, J4, J5, J6, J7, J8, J9, J10, J11, J12, J13, J14, J15, J16, J17, J18, J19, J20, J21, J22, J23, J24, J25, J26, J27, J28, J29, J30, J31, J32, J33, J34, J35, J36, J37, J40, J41, J42, J43, J44, J45, J46, J47, J48, J49, J50, J51, J54, J55, J56, J57, J58, J59, J60</t>
  </si>
  <si>
    <t>56</t>
  </si>
  <si>
    <t>conn1</t>
  </si>
  <si>
    <t>Hirose</t>
  </si>
  <si>
    <t>U.FL-R-SMT-1(10)</t>
  </si>
  <si>
    <t>U.FL, Ultra Miniature Coaxial Connector Receptacle, Male Pin 50 Ohm Surface Mount Solder</t>
  </si>
  <si>
    <t>8</t>
  </si>
  <si>
    <t>JP0, JP1, JP2, JP3, JP4, JP5, JP6, JP7, JP8, JP9, JP10, JP11</t>
  </si>
  <si>
    <t>12</t>
  </si>
  <si>
    <t>Conn15</t>
  </si>
  <si>
    <t>SEAM8-40-S02.0-S-10-2-GP-K</t>
  </si>
  <si>
    <t>SEARAY 0.8 mm pitch connector, 40x10, 2mm body height, Vertical, guide posts</t>
  </si>
  <si>
    <t>9</t>
  </si>
  <si>
    <t>JD0, JD1, JD2, JD3, JD4, JD5, JD6, JD7, JD8, JD9, JD10, JD11</t>
  </si>
  <si>
    <t>Conn16</t>
  </si>
  <si>
    <t>SEAM-50-02.0-S-08-2-A-GP-K-TR</t>
  </si>
  <si>
    <t>SEARAY 1.25 mm pitch connector, 50x8, 2mm body height, Vertical, guide posts</t>
  </si>
  <si>
    <t>10</t>
  </si>
  <si>
    <t>JPL0, JPL1, JPL2</t>
  </si>
  <si>
    <t>Conn17</t>
  </si>
  <si>
    <t>IPBS-115-01-T-D-GP</t>
  </si>
  <si>
    <t>PowerMate, 15 x 2 sockets, thru hole, Mate Tin, Double row, Guide posts</t>
  </si>
  <si>
    <t>ThruHole</t>
  </si>
  <si>
    <t>11</t>
  </si>
  <si>
    <t>JT0, JT1, JT2</t>
  </si>
  <si>
    <t>Conn18</t>
  </si>
  <si>
    <t>SMS-150-02-L-D</t>
  </si>
  <si>
    <t>Thru-hole micro sockets, 2x50, gold on contact + tin on tail, double row</t>
  </si>
  <si>
    <t>Conn19</t>
  </si>
  <si>
    <t>cap11+U8+U2+U3</t>
  </si>
  <si>
    <t>S9121-45R</t>
  </si>
  <si>
    <t>Harwin Bottom entry sycamore socket, surface mount</t>
  </si>
  <si>
    <t>SMD / Thru-hole</t>
  </si>
  <si>
    <t>13</t>
  </si>
  <si>
    <t>R1, R2, R3, R4, R5, R6, R7, R8, R9, R10, R11, R12, R13, R14, R81, R87, R222, R223, R224, R225, R226, R227, R228, R229, R230, R231, R232, R233, R234, R235, R236, R237, R238, R239, R240, R241, R242, R243, R244, R245, R246, R247, R248, R249, R250, R251, R252, R253, R254, R255, R256, R257, R258, R259</t>
  </si>
  <si>
    <t>54</t>
  </si>
  <si>
    <t>RES15</t>
  </si>
  <si>
    <t>Rohm Semiconductor</t>
  </si>
  <si>
    <t>ESR10EZPJ5R6</t>
  </si>
  <si>
    <t xml:space="preserve">Resistor 5.6  Ohms, +/-5% tol, 0.4W, </t>
  </si>
  <si>
    <t>SMD 0805</t>
  </si>
  <si>
    <t>R15, R16, R17, R18, R19, R20, R21, R22, R23, R24, R25, R26, R27, R28, R29, R30, R31, R32, R33, R34, R35, R36, R37, R38, R39, R40, R41, R42, R43, R44, R45, R46, R47, R48, R49, R50, R51, R52, R53, R54, R55, R56, R57, R58, R59, R60, R61, R62, R63, R64, R65, R66, R67, R68, R69, R70, R71, R72, R73, R74, R75, R76, R77, R78, R79, R80, R82, R83, R84, R85, R86, R88, R89, R90, R91, R92, R93, R94, R95, R96, R97, R98, R99, R100, R101, R102, R103, R104, R105, R106, R107, R108, R109, R110, R111, R112, R113, R114, R115, R116, R117, R118, R119, R120, R121, R122, R123, R124, R125, R126, R127, R128, R129, R130, R131, R132, R133, R134, R135, R136, R137, R138, R139, R140, R141, R142, R143, R144, R145, R146, R147, R148, R149, R150, R151, R152, R153, R154, R155, R156, R157, R158, R159, R160, R161, R162, R163, R164, R165, R166, R167, R168, R169, R170, R171, R172, R173, R174, R175, R176, R177, R178, R179, R180, R181, R182, R183, R184, R185, R186, R187, R188, R189, R190, R191, R192, R193, R194, R195, R196, R197, R198, R199, R200, R201, R202, R203, R204, R205, R206, R207, R208, R209, R210, R211, R212, R213, R214, R215, R216, R217, R218, R219, R220, R221</t>
  </si>
  <si>
    <t>205</t>
  </si>
  <si>
    <t>Do Not Install  (100 Ohms, 040 package)</t>
  </si>
  <si>
    <t>14</t>
  </si>
  <si>
    <t>RT1</t>
  </si>
  <si>
    <t>RTD1</t>
  </si>
  <si>
    <t>TE Connectivity, Meas't Specialities</t>
  </si>
  <si>
    <t>NB-PTCO-330</t>
  </si>
  <si>
    <t>SMD 1206</t>
  </si>
  <si>
    <t>Component</t>
  </si>
  <si>
    <t>% extra</t>
  </si>
  <si>
    <t>min extra</t>
  </si>
  <si>
    <t>SMD 0201</t>
  </si>
  <si>
    <t>Total Boards</t>
  </si>
  <si>
    <t>SMD 0603</t>
  </si>
  <si>
    <t>SMD 1210</t>
  </si>
  <si>
    <t>SMD 1411</t>
  </si>
  <si>
    <t>SMD 2010</t>
  </si>
  <si>
    <t>Other Passive</t>
  </si>
  <si>
    <t>Thru-Hole</t>
  </si>
  <si>
    <t>800</t>
  </si>
  <si>
    <t>Do Not Install (1 kOhms RTD, ±0.23%, -50°C ~ 150°C,  1206 (3216 Metric))</t>
  </si>
  <si>
    <t xml:space="preserve">JS_JPU_ZERO_1,
JS_JPU_ZERO_2,
JS_JPU_ZERO_3,
JS_JPU_ZERO_4,
JS_JPU_ZERO_5,
JS_JPU_ZERO_6,
JS_JPU_ZERO_7,
JS_JPU_ZERO_8,
JS_JPU_ZERO_9,
JS_JPU_ZERO_10,
JS_JPU_ZERO_11,
JS_JPU_ZERO_12,
JS_JPU_ZERO_13,
JS_JPU_ZERO_14,
JS_JPU_ZERO_15,
JS_JPU_ZERO_16,
JS_JPU_ZERO_17,
JS_JPU_ZERO_18,
JS_JPU_ZERO_19,
JS_JPU_ZERO_20,
JS_JPU_ZERO_21,
JS_JPU_ZERO_22,
JS_JPU_ZERO_23,
JS_JPU_ZERO_24,
JS_JPU_ZERO_25,
JS_JPU_ZERO_26,
JS_JPU_ZERO_27,
JS_JPU_ZERO_28,
JS_JPU_ZERO_29,
JS_JPU_ZERO_30,
JS_JPU_ONE_1,
JS_JPU_ONE_2,
JS_JPU_ONE_3,
JS_JPU_ONE_4,
JS_JPU_ONE_5,
JS_JPU_ONE_6,
JS_JPU_ONE_7,
JS_JPU_ONE_8,
JS_JPU_ONE_9,
JS_JPU_ONE_10,
JS_JPU_ONE_11,
JS_JPU_ONE_12,
JS_JPU_ONE_13,
JS_JPU_ONE_14,
JS_JPU_ONE_15,
JS_JPU_ONE_16,
JS_JPU_ONE_17,
JS_JPU_ONE_18,
JS_JPU_ONE_19,
JS_JPU_ONE_20,
JS_JPU_ONE_21,
JS_JPU_ONE_22,
JS_JPU_ONE_23,
JS_JPU_ONE_24,
JS_JPU_ONE_25,
JS_JPU_ONE_26,
JS_JPU_ONE_27,
JS_JPU_ONE_28,
JS_JPU_ONE_29,
JS_JPU_ONE_30,
JS_JPU_TWO_1,
JS_JPU_TWO_2,
JS_JPU_TWO_3,
JS_JPU_TWO_4,
JS_JPU_TWO_5,
JS_JPU_TWO_6,
JS_JPU_TWO_7,
JS_JPU_TWO_8,
JS_JPU_TWO_9,
JS_JPU_TWO_10,
JS_JPU_TWO_11,
JS_JPU_TWO_12,
JS_JPU_TWO_13,
JS_JPU_TWO_14,
JS_JPU_TWO_15,
JS_JPU_TWO_16,
JS_JPU_TWO_17,
JS_JPU_TWO_18,
JS_JPU_TWO_19,
JS_JPU_TWO_20,
JS_JPU_TWO_21,
JS_JPU_TWO_22,
JS_JPU_TWO_23,
JS_JPU_TWO_24,
JS_JPU_TWO_25,
JS_JPU_TWO_26,
JS_JPU_TWO_27,
JS_JPU_TWO_28,
JS_JPU_TWO_29,
JS_JPU_TWO_30,
JS_PT_ZERO_ONE_1,
JS_PT_ZERO_ONE_2,
JS_PT_ONE_TWO_1,
JS_PT_ONE_TWO_2,
JS_PT_TWO_THREE_1,
JS_PT_TWO_THREE_2,
JS_JPL_ZERO_1,
JS_JPL_ZERO_2,
JS_JPL_ZERO_3,
JS_JPL_ZERO_4,
JS_JPL_ZERO_5,
JS_JPL_ZERO_6,
JS_PT_FOUR_FIVE_1,
JS_PT_FOUR_FIVE_2,
JS_PT_FIVE_SIX_1,
JS_PT_FIVE_SIX_2,
JS_PT_SIX_SEVEN_1,
JS_PT_SIX_SEVEN_2,
JS_JPL_ONE_1,
JS_JPL_ONE_2,
JS_JPL_ONE_3,
JS_JPL_ONE_4,
JS_JPL_ONE_5,
JS_JPL_ONE_6,
JS_PT_EIGHT_NINE_1,
JS_PT_EIGHT_NINE_2,
JS_PT_NINE_TEN_1,
JS_PT_NINE_TEN_2,
JS_PT_TEN_ELEVEN_1,
JS_PT_TEN_ELEVEN_2,
JS_JPL_TWO_1,
JS_JPL_TWO_2,
JS_JPL_TWO_3,
JS_JPL_TWO_4,
JS_JPL_TWO_5,
JS_JPL_TWO_6
</t>
  </si>
  <si>
    <t>GRM155R71C104KA88(GRM155R71C104JA88D)</t>
  </si>
  <si>
    <t>GCM155R71E103KA37D(GCM155R71H103KA55D)</t>
  </si>
  <si>
    <t>Non-polarised ceramic capacitor, X7R, 0.01uF, 25V(50V), +/-10% 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</si>
</sst>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Segoe UI"/>
      <family val="2"/>
    </font>
    <font>
      <b/>
      <sz val="20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49" fontId="1" fillId="0" borderId="1" xfId="0" applyNumberFormat="1" applyFont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2" fillId="0" borderId="0" xfId="0" applyNumberFormat="1" applyFont="1"/>
    <xf numFmtId="49" fontId="2" fillId="0" borderId="1" xfId="0" applyNumberFormat="1" applyFont="1" applyBorder="1" applyAlignment="1">
      <alignment horizontal="center" wrapText="1"/>
    </xf>
    <xf numFmtId="49" fontId="3" fillId="0" borderId="1" xfId="0" quotePrefix="1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49" fontId="2" fillId="0" borderId="1" xfId="0" applyNumberFormat="1" applyFont="1" applyBorder="1"/>
    <xf numFmtId="49" fontId="3" fillId="0" borderId="1" xfId="0" quotePrefix="1" applyNumberFormat="1" applyFont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/>
    <xf numFmtId="1" fontId="3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wrapText="1"/>
    </xf>
    <xf numFmtId="49" fontId="2" fillId="2" borderId="0" xfId="0" applyNumberFormat="1" applyFont="1" applyFill="1"/>
    <xf numFmtId="49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wrapText="1"/>
    </xf>
    <xf numFmtId="0" fontId="5" fillId="0" borderId="2" xfId="0" applyFont="1" applyFill="1" applyBorder="1"/>
    <xf numFmtId="0" fontId="5" fillId="0" borderId="1" xfId="0" applyFont="1" applyFill="1" applyBorder="1"/>
    <xf numFmtId="0" fontId="5" fillId="0" borderId="3" xfId="0" applyFont="1" applyFill="1" applyBorder="1"/>
    <xf numFmtId="0" fontId="6" fillId="0" borderId="4" xfId="0" quotePrefix="1" applyFont="1" applyFill="1" applyBorder="1" applyAlignment="1">
      <alignment horizontal="center"/>
    </xf>
    <xf numFmtId="0" fontId="5" fillId="0" borderId="5" xfId="0" applyFont="1" applyFill="1" applyBorder="1"/>
    <xf numFmtId="0" fontId="5" fillId="0" borderId="6" xfId="0" applyFont="1" applyFill="1" applyBorder="1"/>
    <xf numFmtId="0" fontId="6" fillId="0" borderId="7" xfId="0" applyFont="1" applyFill="1" applyBorder="1" applyAlignment="1">
      <alignment vertical="top" wrapText="1"/>
    </xf>
    <xf numFmtId="0" fontId="6" fillId="0" borderId="6" xfId="0" applyFont="1" applyFill="1" applyBorder="1" applyAlignment="1">
      <alignment vertical="top" wrapText="1"/>
    </xf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vertical="top" wrapText="1"/>
    </xf>
    <xf numFmtId="0" fontId="5" fillId="0" borderId="8" xfId="0" applyFont="1" applyFill="1" applyBorder="1"/>
    <xf numFmtId="0" fontId="5" fillId="0" borderId="9" xfId="0" applyFont="1" applyFill="1" applyBorder="1"/>
    <xf numFmtId="0" fontId="5" fillId="0" borderId="10" xfId="0" applyFont="1" applyFill="1" applyBorder="1"/>
    <xf numFmtId="0" fontId="5" fillId="0" borderId="11" xfId="0" applyFont="1" applyFill="1" applyBorder="1"/>
    <xf numFmtId="49" fontId="2" fillId="3" borderId="1" xfId="0" applyNumberFormat="1" applyFont="1" applyFill="1" applyBorder="1" applyAlignment="1">
      <alignment horizontal="center" wrapText="1"/>
    </xf>
    <xf numFmtId="49" fontId="3" fillId="3" borderId="1" xfId="0" quotePrefix="1" applyNumberFormat="1" applyFont="1" applyFill="1" applyBorder="1" applyAlignment="1">
      <alignment wrapText="1"/>
    </xf>
    <xf numFmtId="49" fontId="2" fillId="3" borderId="1" xfId="0" applyNumberFormat="1" applyFont="1" applyFill="1" applyBorder="1" applyAlignment="1">
      <alignment wrapText="1"/>
    </xf>
    <xf numFmtId="49" fontId="2" fillId="3" borderId="1" xfId="0" applyNumberFormat="1" applyFont="1" applyFill="1" applyBorder="1"/>
    <xf numFmtId="0" fontId="5" fillId="3" borderId="15" xfId="0" applyFont="1" applyFill="1" applyBorder="1"/>
    <xf numFmtId="0" fontId="5" fillId="3" borderId="16" xfId="0" applyFont="1" applyFill="1" applyBorder="1"/>
    <xf numFmtId="0" fontId="2" fillId="3" borderId="0" xfId="0" applyNumberFormat="1" applyFont="1" applyFill="1" applyBorder="1"/>
    <xf numFmtId="0" fontId="5" fillId="3" borderId="11" xfId="0" applyFont="1" applyFill="1" applyBorder="1"/>
    <xf numFmtId="49" fontId="2" fillId="3" borderId="13" xfId="0" applyNumberFormat="1" applyFont="1" applyFill="1" applyBorder="1"/>
    <xf numFmtId="49" fontId="2" fillId="3" borderId="0" xfId="0" applyNumberFormat="1" applyFont="1" applyFill="1" applyBorder="1"/>
    <xf numFmtId="49" fontId="3" fillId="3" borderId="1" xfId="0" quotePrefix="1" applyNumberFormat="1" applyFont="1" applyFill="1" applyBorder="1"/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center"/>
    </xf>
    <xf numFmtId="49" fontId="2" fillId="3" borderId="12" xfId="0" applyNumberFormat="1" applyFont="1" applyFill="1" applyBorder="1"/>
    <xf numFmtId="49" fontId="2" fillId="3" borderId="14" xfId="0" applyNumberFormat="1" applyFont="1" applyFill="1" applyBorder="1"/>
    <xf numFmtId="4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8"/>
  <sheetViews>
    <sheetView tabSelected="1" zoomScale="55" zoomScaleNormal="55" workbookViewId="0">
      <selection activeCell="U3" sqref="U3"/>
    </sheetView>
  </sheetViews>
  <sheetFormatPr defaultColWidth="9.109375" defaultRowHeight="18" x14ac:dyDescent="0.35"/>
  <cols>
    <col min="1" max="1" width="9.109375" style="16"/>
    <col min="2" max="2" width="71.5546875" style="17" customWidth="1"/>
    <col min="3" max="3" width="9.33203125" style="4" hidden="1" customWidth="1"/>
    <col min="4" max="4" width="9" style="4" hidden="1" customWidth="1"/>
    <col min="5" max="5" width="23.88671875" style="4" hidden="1" customWidth="1"/>
    <col min="6" max="6" width="22.109375" style="4" hidden="1" customWidth="1"/>
    <col min="7" max="7" width="7.33203125" style="4" hidden="1" customWidth="1"/>
    <col min="8" max="8" width="22.88671875" style="4" hidden="1" customWidth="1"/>
    <col min="9" max="9" width="22.5546875" style="4" hidden="1" customWidth="1"/>
    <col min="10" max="10" width="6.109375" style="4" hidden="1" customWidth="1"/>
    <col min="11" max="11" width="5" style="4" hidden="1" customWidth="1"/>
    <col min="12" max="12" width="6.6640625" style="4" hidden="1" customWidth="1"/>
    <col min="13" max="13" width="10" style="4" hidden="1" customWidth="1"/>
    <col min="14" max="14" width="23.33203125" style="4" hidden="1" customWidth="1"/>
    <col min="15" max="15" width="1" style="4" customWidth="1"/>
    <col min="16" max="16" width="7" style="4" customWidth="1"/>
    <col min="17" max="17" width="0.6640625" style="16" customWidth="1"/>
    <col min="18" max="18" width="0.6640625" style="18" customWidth="1"/>
    <col min="19" max="19" width="38.21875" style="4" customWidth="1"/>
    <col min="20" max="20" width="54.88671875" style="4" customWidth="1"/>
    <col min="21" max="21" width="90.109375" style="17" customWidth="1"/>
    <col min="22" max="22" width="20" style="4" customWidth="1"/>
    <col min="23" max="23" width="11.21875" style="4" bestFit="1" customWidth="1"/>
    <col min="24" max="16384" width="9.109375" style="4"/>
  </cols>
  <sheetData>
    <row r="1" spans="1:25" ht="42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2</v>
      </c>
      <c r="T1" s="2" t="s">
        <v>6</v>
      </c>
      <c r="U1" s="2" t="s">
        <v>7</v>
      </c>
      <c r="V1" s="1" t="s">
        <v>11</v>
      </c>
      <c r="W1" s="34"/>
    </row>
    <row r="2" spans="1:25" ht="221.4" customHeight="1" thickBot="1" x14ac:dyDescent="0.5">
      <c r="A2" s="5" t="s">
        <v>18</v>
      </c>
      <c r="B2" s="6" t="s">
        <v>19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20</v>
      </c>
      <c r="Q2" s="7"/>
      <c r="R2" s="8" t="s">
        <v>21</v>
      </c>
      <c r="S2" s="9" t="s">
        <v>22</v>
      </c>
      <c r="T2" s="9" t="s">
        <v>23</v>
      </c>
      <c r="U2" s="9" t="s">
        <v>24</v>
      </c>
      <c r="V2" s="9" t="s">
        <v>25</v>
      </c>
      <c r="W2" s="34">
        <f>ROUNDUP(MAX(B21*P2*(1+VLOOKUP($V2,$S$19:$U$37,2,FALSE)),B21*P2+VLOOKUP($V2,$S$19:$U$37,3,FALSE)),0)</f>
        <v>762</v>
      </c>
    </row>
    <row r="3" spans="1:25" ht="139.5" customHeight="1" thickBot="1" x14ac:dyDescent="0.5">
      <c r="A3" s="5" t="s">
        <v>26</v>
      </c>
      <c r="B3" s="6" t="s">
        <v>27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28</v>
      </c>
      <c r="Q3" s="7"/>
      <c r="R3" s="8" t="s">
        <v>29</v>
      </c>
      <c r="S3" s="9" t="s">
        <v>30</v>
      </c>
      <c r="T3" s="9" t="s">
        <v>119</v>
      </c>
      <c r="U3" s="9" t="s">
        <v>120</v>
      </c>
      <c r="V3" s="9" t="s">
        <v>25</v>
      </c>
      <c r="W3" s="34">
        <f>ROUNDUP(MAX(B21*P3*(1+VLOOKUP($V3,$S$19:$U$37,2,FALSE)),B21*P3+VLOOKUP($V3,$S$19:$U$37,3,FALSE)),0)</f>
        <v>420</v>
      </c>
    </row>
    <row r="4" spans="1:25" ht="282.3" customHeight="1" thickBot="1" x14ac:dyDescent="0.5">
      <c r="A4" s="5" t="s">
        <v>31</v>
      </c>
      <c r="B4" s="6" t="s">
        <v>32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 t="s">
        <v>33</v>
      </c>
      <c r="Q4" s="7"/>
      <c r="R4" s="8" t="s">
        <v>34</v>
      </c>
      <c r="S4" s="9" t="s">
        <v>30</v>
      </c>
      <c r="T4" s="9" t="s">
        <v>118</v>
      </c>
      <c r="U4" s="9" t="s">
        <v>35</v>
      </c>
      <c r="V4" s="9" t="s">
        <v>25</v>
      </c>
      <c r="W4" s="34">
        <f>ROUNDUP(MAX(B21*P4*(1+VLOOKUP($V4,$S$19:$U$37,2,FALSE)),B21*P4+VLOOKUP($V4,$S$19:$U$37,3,FALSE)),0)</f>
        <v>945</v>
      </c>
    </row>
    <row r="5" spans="1:25" ht="43.2" customHeight="1" thickBot="1" x14ac:dyDescent="0.5">
      <c r="A5" s="35" t="s">
        <v>36</v>
      </c>
      <c r="B5" s="36" t="s">
        <v>37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 t="s">
        <v>36</v>
      </c>
      <c r="Q5" s="37"/>
      <c r="R5" s="37" t="s">
        <v>38</v>
      </c>
      <c r="S5" s="38" t="s">
        <v>39</v>
      </c>
      <c r="T5" s="38" t="s">
        <v>40</v>
      </c>
      <c r="U5" s="38" t="s">
        <v>41</v>
      </c>
      <c r="V5" s="38" t="s">
        <v>42</v>
      </c>
      <c r="W5" s="39">
        <f>ROUNDUP(MAX(B21*P5*(1+0.1),B21*P5+5),0)</f>
        <v>33</v>
      </c>
      <c r="X5" s="40"/>
      <c r="Y5" s="41"/>
    </row>
    <row r="6" spans="1:25" ht="43.2" customHeight="1" thickBot="1" x14ac:dyDescent="0.5">
      <c r="A6" s="35" t="s">
        <v>43</v>
      </c>
      <c r="B6" s="36" t="s">
        <v>44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 t="s">
        <v>26</v>
      </c>
      <c r="Q6" s="37"/>
      <c r="R6" s="37" t="s">
        <v>45</v>
      </c>
      <c r="S6" s="38" t="s">
        <v>39</v>
      </c>
      <c r="T6" s="38" t="s">
        <v>46</v>
      </c>
      <c r="U6" s="38" t="s">
        <v>47</v>
      </c>
      <c r="V6" s="38" t="s">
        <v>42</v>
      </c>
      <c r="W6" s="39">
        <f>ROUNDUP(MAX(B21*P6*(1+0.1),B21*P6+5),0)</f>
        <v>19</v>
      </c>
      <c r="X6" s="40"/>
      <c r="Y6" s="41"/>
    </row>
    <row r="7" spans="1:25" ht="46.5" customHeight="1" thickBot="1" x14ac:dyDescent="0.5">
      <c r="A7" s="35" t="s">
        <v>48</v>
      </c>
      <c r="B7" s="36" t="s">
        <v>49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 t="s">
        <v>26</v>
      </c>
      <c r="Q7" s="37"/>
      <c r="R7" s="37" t="s">
        <v>50</v>
      </c>
      <c r="S7" s="38" t="s">
        <v>39</v>
      </c>
      <c r="T7" s="38" t="s">
        <v>51</v>
      </c>
      <c r="U7" s="38" t="s">
        <v>52</v>
      </c>
      <c r="V7" s="38" t="s">
        <v>42</v>
      </c>
      <c r="W7" s="39">
        <f>ROUNDUP(MAX(B21*P7*(1+0.1),B21*P7+5),0)</f>
        <v>19</v>
      </c>
      <c r="X7" s="40"/>
      <c r="Y7" s="41"/>
    </row>
    <row r="8" spans="1:25" ht="134.69999999999999" customHeight="1" thickBot="1" x14ac:dyDescent="0.5">
      <c r="A8" s="35" t="s">
        <v>53</v>
      </c>
      <c r="B8" s="36" t="s">
        <v>54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 t="s">
        <v>55</v>
      </c>
      <c r="Q8" s="37"/>
      <c r="R8" s="37" t="s">
        <v>56</v>
      </c>
      <c r="S8" s="38" t="s">
        <v>57</v>
      </c>
      <c r="T8" s="38" t="s">
        <v>58</v>
      </c>
      <c r="U8" s="38" t="s">
        <v>59</v>
      </c>
      <c r="V8" s="38" t="s">
        <v>42</v>
      </c>
      <c r="W8" s="42">
        <f>ROUNDUP(MAX(B21*P8*(1+0.1),B21*P8+5),0)</f>
        <v>432</v>
      </c>
      <c r="X8" s="43"/>
      <c r="Y8" s="44"/>
    </row>
    <row r="9" spans="1:25" ht="47.4" customHeight="1" thickBot="1" x14ac:dyDescent="0.5">
      <c r="A9" s="35" t="s">
        <v>60</v>
      </c>
      <c r="B9" s="36" t="s">
        <v>61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6" t="s">
        <v>62</v>
      </c>
      <c r="Q9" s="47"/>
      <c r="R9" s="38" t="s">
        <v>63</v>
      </c>
      <c r="S9" s="38" t="s">
        <v>39</v>
      </c>
      <c r="T9" s="38" t="s">
        <v>64</v>
      </c>
      <c r="U9" s="38" t="s">
        <v>65</v>
      </c>
      <c r="V9" s="38" t="s">
        <v>42</v>
      </c>
      <c r="W9" s="42">
        <v>89</v>
      </c>
      <c r="X9" s="43"/>
      <c r="Y9" s="44"/>
    </row>
    <row r="10" spans="1:25" ht="69.900000000000006" customHeight="1" thickBot="1" x14ac:dyDescent="0.5">
      <c r="A10" s="35" t="s">
        <v>66</v>
      </c>
      <c r="B10" s="36" t="s">
        <v>67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6" t="s">
        <v>62</v>
      </c>
      <c r="Q10" s="47"/>
      <c r="R10" s="38" t="s">
        <v>68</v>
      </c>
      <c r="S10" s="38" t="s">
        <v>39</v>
      </c>
      <c r="T10" s="38" t="s">
        <v>69</v>
      </c>
      <c r="U10" s="38" t="s">
        <v>70</v>
      </c>
      <c r="V10" s="38" t="s">
        <v>42</v>
      </c>
      <c r="W10" s="42">
        <v>89</v>
      </c>
      <c r="X10" s="43"/>
      <c r="Y10" s="44"/>
    </row>
    <row r="11" spans="1:25" ht="47.4" customHeight="1" thickBot="1" x14ac:dyDescent="0.5">
      <c r="A11" s="35" t="s">
        <v>71</v>
      </c>
      <c r="B11" s="36" t="s">
        <v>72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6" t="s">
        <v>31</v>
      </c>
      <c r="Q11" s="47"/>
      <c r="R11" s="38" t="s">
        <v>73</v>
      </c>
      <c r="S11" s="38" t="s">
        <v>39</v>
      </c>
      <c r="T11" s="38" t="s">
        <v>74</v>
      </c>
      <c r="U11" s="38" t="s">
        <v>75</v>
      </c>
      <c r="V11" s="38" t="s">
        <v>76</v>
      </c>
      <c r="W11" s="42">
        <v>47</v>
      </c>
      <c r="X11" s="43"/>
      <c r="Y11" s="44"/>
    </row>
    <row r="12" spans="1:25" ht="30.6" customHeight="1" thickBot="1" x14ac:dyDescent="0.5">
      <c r="A12" s="35" t="s">
        <v>77</v>
      </c>
      <c r="B12" s="36" t="s">
        <v>78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6" t="s">
        <v>31</v>
      </c>
      <c r="Q12" s="47"/>
      <c r="R12" s="38" t="s">
        <v>79</v>
      </c>
      <c r="S12" s="38" t="s">
        <v>39</v>
      </c>
      <c r="T12" s="38" t="s">
        <v>80</v>
      </c>
      <c r="U12" s="38" t="s">
        <v>81</v>
      </c>
      <c r="V12" s="38" t="s">
        <v>76</v>
      </c>
      <c r="W12" s="42">
        <v>26</v>
      </c>
      <c r="X12" s="48"/>
      <c r="Y12" s="49"/>
    </row>
    <row r="13" spans="1:25" ht="340.2" customHeight="1" thickBot="1" x14ac:dyDescent="0.5">
      <c r="A13" s="5" t="s">
        <v>62</v>
      </c>
      <c r="B13" s="6" t="s">
        <v>117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4">
        <v>126</v>
      </c>
      <c r="Q13" s="12"/>
      <c r="R13" s="13" t="s">
        <v>82</v>
      </c>
      <c r="S13" s="9" t="s">
        <v>83</v>
      </c>
      <c r="T13" s="9" t="s">
        <v>84</v>
      </c>
      <c r="U13" s="9" t="s">
        <v>85</v>
      </c>
      <c r="V13" s="9" t="s">
        <v>86</v>
      </c>
      <c r="W13" s="34">
        <f>ROUNDUP(MAX(B21*P13*(1+0.05),B21*P13+5),0)</f>
        <v>927</v>
      </c>
      <c r="X13" s="4" t="s">
        <v>115</v>
      </c>
    </row>
    <row r="14" spans="1:25" ht="150.9" customHeight="1" thickBot="1" x14ac:dyDescent="0.5">
      <c r="A14" s="5" t="s">
        <v>87</v>
      </c>
      <c r="B14" s="6" t="s">
        <v>88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 t="s">
        <v>89</v>
      </c>
      <c r="Q14" s="12"/>
      <c r="R14" s="13" t="s">
        <v>90</v>
      </c>
      <c r="S14" s="9" t="s">
        <v>91</v>
      </c>
      <c r="T14" s="9" t="s">
        <v>92</v>
      </c>
      <c r="U14" s="9" t="s">
        <v>93</v>
      </c>
      <c r="V14" s="9" t="s">
        <v>94</v>
      </c>
      <c r="W14" s="34">
        <f>ROUNDUP(MAX(B21*P14*(1+VLOOKUP($V14,$S$19:$U$37,2,FALSE)),B21*P14+VLOOKUP($V14,$S$19:$U$37,3,FALSE)),0)</f>
        <v>416</v>
      </c>
    </row>
    <row r="15" spans="1:25" ht="409.6" customHeight="1" thickBot="1" x14ac:dyDescent="0.55000000000000004">
      <c r="A15" s="5"/>
      <c r="B15" s="6" t="s">
        <v>95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 t="s">
        <v>96</v>
      </c>
      <c r="Q15" s="12"/>
      <c r="R15" s="13"/>
      <c r="S15" s="9"/>
      <c r="T15" s="9"/>
      <c r="U15" s="15" t="s">
        <v>97</v>
      </c>
      <c r="V15" s="9" t="s">
        <v>25</v>
      </c>
      <c r="W15" s="34">
        <f>ROUNDUP(MAX(B21*P15*(1+VLOOKUP($V15,$S$19:$U$37,2,FALSE)),B21*P15+VLOOKUP($V15,$S$19:$U$37,3,FALSE)),0)</f>
        <v>1794</v>
      </c>
    </row>
    <row r="16" spans="1:25" ht="52.5" customHeight="1" thickBot="1" x14ac:dyDescent="0.5">
      <c r="A16" s="5" t="s">
        <v>98</v>
      </c>
      <c r="B16" s="6" t="s">
        <v>99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 t="s">
        <v>18</v>
      </c>
      <c r="Q16" s="12"/>
      <c r="R16" s="13" t="s">
        <v>100</v>
      </c>
      <c r="S16" s="9" t="s">
        <v>101</v>
      </c>
      <c r="T16" s="9" t="s">
        <v>102</v>
      </c>
      <c r="U16" s="50" t="s">
        <v>116</v>
      </c>
      <c r="V16" s="9" t="s">
        <v>103</v>
      </c>
      <c r="W16" s="34">
        <f>ROUNDUP(MAX(B21*P16*(1+VLOOKUP($V16,$S$19:$U$37,2,FALSE)),B21*P16+VLOOKUP($V16,$S$19:$U$37,3,FALSE)),0)</f>
        <v>12</v>
      </c>
    </row>
    <row r="17" spans="1:21" x14ac:dyDescent="0.35">
      <c r="Q17" s="4"/>
      <c r="R17" s="17"/>
      <c r="U17" s="4"/>
    </row>
    <row r="18" spans="1:21" x14ac:dyDescent="0.35">
      <c r="A18" s="19"/>
      <c r="B18" s="20"/>
      <c r="Q18" s="4"/>
      <c r="R18" s="4"/>
      <c r="S18" s="21" t="s">
        <v>104</v>
      </c>
      <c r="T18" s="22" t="s">
        <v>105</v>
      </c>
      <c r="U18" s="23" t="s">
        <v>106</v>
      </c>
    </row>
    <row r="19" spans="1:21" x14ac:dyDescent="0.35">
      <c r="A19" s="19"/>
      <c r="B19" s="20"/>
      <c r="Q19" s="4"/>
      <c r="R19" s="17"/>
      <c r="S19" s="24" t="s">
        <v>107</v>
      </c>
      <c r="T19" s="25">
        <v>0.5</v>
      </c>
      <c r="U19" s="26">
        <v>50</v>
      </c>
    </row>
    <row r="20" spans="1:21" x14ac:dyDescent="0.35">
      <c r="A20" s="19"/>
      <c r="B20" s="20" t="s">
        <v>108</v>
      </c>
      <c r="Q20" s="4"/>
      <c r="R20" s="17"/>
      <c r="S20" s="24" t="s">
        <v>25</v>
      </c>
      <c r="T20" s="27">
        <v>0.25</v>
      </c>
      <c r="U20" s="28">
        <v>20</v>
      </c>
    </row>
    <row r="21" spans="1:21" x14ac:dyDescent="0.35">
      <c r="A21" s="19"/>
      <c r="B21" s="20">
        <v>7</v>
      </c>
      <c r="Q21" s="4"/>
      <c r="R21" s="17"/>
      <c r="S21" s="24" t="s">
        <v>109</v>
      </c>
      <c r="T21" s="27">
        <v>0.15</v>
      </c>
      <c r="U21" s="28">
        <v>20</v>
      </c>
    </row>
    <row r="22" spans="1:21" x14ac:dyDescent="0.35">
      <c r="Q22" s="4"/>
      <c r="R22" s="17"/>
      <c r="S22" s="24" t="s">
        <v>94</v>
      </c>
      <c r="T22" s="27">
        <v>0.1</v>
      </c>
      <c r="U22" s="28">
        <v>10</v>
      </c>
    </row>
    <row r="23" spans="1:21" x14ac:dyDescent="0.35">
      <c r="Q23" s="4"/>
      <c r="R23" s="17"/>
      <c r="S23" s="29" t="s">
        <v>103</v>
      </c>
      <c r="T23" s="27">
        <v>0.1</v>
      </c>
      <c r="U23" s="28">
        <v>5</v>
      </c>
    </row>
    <row r="24" spans="1:21" x14ac:dyDescent="0.35">
      <c r="Q24" s="4"/>
      <c r="R24" s="17"/>
      <c r="S24" s="29" t="s">
        <v>110</v>
      </c>
      <c r="T24" s="27">
        <v>0.1</v>
      </c>
      <c r="U24" s="28">
        <v>5</v>
      </c>
    </row>
    <row r="25" spans="1:21" x14ac:dyDescent="0.35">
      <c r="Q25" s="4"/>
      <c r="R25" s="17"/>
      <c r="S25" s="29" t="s">
        <v>111</v>
      </c>
      <c r="T25" s="27">
        <v>0.1</v>
      </c>
      <c r="U25" s="28">
        <v>5</v>
      </c>
    </row>
    <row r="26" spans="1:21" x14ac:dyDescent="0.35">
      <c r="Q26" s="4"/>
      <c r="R26" s="17"/>
      <c r="S26" s="29" t="s">
        <v>112</v>
      </c>
      <c r="T26" s="27">
        <v>0.1</v>
      </c>
      <c r="U26" s="28">
        <v>5</v>
      </c>
    </row>
    <row r="27" spans="1:21" x14ac:dyDescent="0.35">
      <c r="Q27" s="4"/>
      <c r="R27" s="17"/>
      <c r="S27" s="30" t="s">
        <v>113</v>
      </c>
      <c r="T27" s="27">
        <v>0.1</v>
      </c>
      <c r="U27" s="28">
        <v>5</v>
      </c>
    </row>
    <row r="28" spans="1:21" x14ac:dyDescent="0.35">
      <c r="Q28" s="4"/>
      <c r="R28" s="17"/>
      <c r="S28" s="31" t="s">
        <v>114</v>
      </c>
      <c r="T28" s="32">
        <v>0.02</v>
      </c>
      <c r="U28" s="33">
        <v>1</v>
      </c>
    </row>
  </sheetData>
  <pageMargins left="0.7" right="0.7" top="0.75" bottom="0.75" header="0.3" footer="0.3"/>
  <pageSetup paperSize="17" scale="39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PathFinder_DataVals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TomO_Laptop</dc:creator>
  <cp:lastModifiedBy>wcparker</cp:lastModifiedBy>
  <cp:lastPrinted>2018-11-14T15:51:34Z</cp:lastPrinted>
  <dcterms:created xsi:type="dcterms:W3CDTF">2018-10-17T16:10:31Z</dcterms:created>
  <dcterms:modified xsi:type="dcterms:W3CDTF">2018-11-15T13:33:42Z</dcterms:modified>
</cp:coreProperties>
</file>