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ohar Data\01-Electrical\001-Proposals, CS &amp; Technical Literature\005-LV Switchgear Proposals &amp; CS\Comparitive Statement\Financial\"/>
    </mc:Choice>
  </mc:AlternateContent>
  <bookViews>
    <workbookView xWindow="-120" yWindow="-120" windowWidth="29040" windowHeight="15840"/>
  </bookViews>
  <sheets>
    <sheet name="LV System (Plot-1 &amp; 2)" sheetId="2" r:id="rId1"/>
    <sheet name="Non Type Tested" sheetId="3" state="hidden" r:id="rId2"/>
    <sheet name="Sheet1" sheetId="4" state="hidden" r:id="rId3"/>
    <sheet name="Sheet2" sheetId="5" state="hidden" r:id="rId4"/>
    <sheet name="Sheet3" sheetId="6" state="hidden" r:id="rId5"/>
  </sheets>
  <definedNames>
    <definedName name="_xlnm.Print_Area" localSheetId="0">'LV System (Plot-1 &amp; 2)'!$A$1:$G$212</definedName>
    <definedName name="_xlnm.Print_Titles" localSheetId="0">'LV System (Plot-1 &amp; 2)'!$1:$9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3" i="3" l="1"/>
  <c r="T27" i="3"/>
  <c r="T11" i="3"/>
  <c r="U11" i="3" s="1"/>
  <c r="U190" i="3"/>
  <c r="R190" i="3"/>
  <c r="O190" i="3"/>
  <c r="L190" i="3"/>
  <c r="I190" i="3"/>
  <c r="F190" i="3"/>
  <c r="U175" i="3"/>
  <c r="R175" i="3"/>
  <c r="Q175" i="3"/>
  <c r="O175" i="3"/>
  <c r="L175" i="3"/>
  <c r="I175" i="3"/>
  <c r="F175" i="3"/>
  <c r="U162" i="3"/>
  <c r="Q162" i="3"/>
  <c r="R162" i="3" s="1"/>
  <c r="O162" i="3"/>
  <c r="L162" i="3"/>
  <c r="I162" i="3"/>
  <c r="F162" i="3"/>
  <c r="U146" i="3"/>
  <c r="R146" i="3"/>
  <c r="O146" i="3"/>
  <c r="L146" i="3"/>
  <c r="I146" i="3"/>
  <c r="F146" i="3"/>
  <c r="U133" i="3"/>
  <c r="R133" i="3"/>
  <c r="Q133" i="3"/>
  <c r="O133" i="3"/>
  <c r="L133" i="3"/>
  <c r="I133" i="3"/>
  <c r="F133" i="3"/>
  <c r="U118" i="3"/>
  <c r="Q118" i="3"/>
  <c r="R118" i="3" s="1"/>
  <c r="O118" i="3"/>
  <c r="L118" i="3"/>
  <c r="I118" i="3"/>
  <c r="F118" i="3"/>
  <c r="U103" i="3"/>
  <c r="Q103" i="3"/>
  <c r="R103" i="3" s="1"/>
  <c r="O103" i="3"/>
  <c r="N203" i="3" s="1"/>
  <c r="L103" i="3"/>
  <c r="K203" i="3" s="1"/>
  <c r="I103" i="3"/>
  <c r="H203" i="3" s="1"/>
  <c r="F103" i="3"/>
  <c r="E203" i="3" s="1"/>
  <c r="N97" i="3"/>
  <c r="N98" i="3" s="1"/>
  <c r="K97" i="3"/>
  <c r="K98" i="3" s="1"/>
  <c r="U84" i="3"/>
  <c r="R84" i="3"/>
  <c r="O84" i="3"/>
  <c r="L84" i="3"/>
  <c r="I84" i="3"/>
  <c r="F84" i="3"/>
  <c r="U69" i="3"/>
  <c r="Q69" i="3"/>
  <c r="R69" i="3" s="1"/>
  <c r="O69" i="3"/>
  <c r="L69" i="3"/>
  <c r="I69" i="3"/>
  <c r="F69" i="3"/>
  <c r="U56" i="3"/>
  <c r="Q56" i="3"/>
  <c r="R56" i="3" s="1"/>
  <c r="O56" i="3"/>
  <c r="L56" i="3"/>
  <c r="I56" i="3"/>
  <c r="F56" i="3"/>
  <c r="U40" i="3"/>
  <c r="R40" i="3"/>
  <c r="O40" i="3"/>
  <c r="L40" i="3"/>
  <c r="I40" i="3"/>
  <c r="F40" i="3"/>
  <c r="U27" i="3"/>
  <c r="Q27" i="3"/>
  <c r="R27" i="3" s="1"/>
  <c r="O27" i="3"/>
  <c r="L27" i="3"/>
  <c r="I27" i="3"/>
  <c r="F27" i="3"/>
  <c r="Q11" i="3"/>
  <c r="R11" i="3" s="1"/>
  <c r="O11" i="3"/>
  <c r="L11" i="3"/>
  <c r="I11" i="3"/>
  <c r="H97" i="3" s="1"/>
  <c r="F11" i="3"/>
  <c r="E97" i="3" s="1"/>
  <c r="T97" i="3" l="1"/>
  <c r="K204" i="3"/>
  <c r="K206" i="3"/>
  <c r="K208" i="3"/>
  <c r="Q203" i="3"/>
  <c r="T203" i="3"/>
  <c r="T98" i="3"/>
  <c r="T100" i="3" s="1"/>
  <c r="N208" i="3"/>
  <c r="N204" i="3"/>
  <c r="N206" i="3" s="1"/>
  <c r="Q97" i="3"/>
  <c r="E208" i="3"/>
  <c r="E204" i="3"/>
  <c r="E206" i="3" s="1"/>
  <c r="E100" i="3"/>
  <c r="E98" i="3"/>
  <c r="H98" i="3"/>
  <c r="H100" i="3"/>
  <c r="H208" i="3"/>
  <c r="H204" i="3"/>
  <c r="H206" i="3" s="1"/>
  <c r="K100" i="3"/>
  <c r="N100" i="3"/>
  <c r="F190" i="2"/>
  <c r="F175" i="2"/>
  <c r="F162" i="2"/>
  <c r="F146" i="2"/>
  <c r="F133" i="2"/>
  <c r="F118" i="2"/>
  <c r="F103" i="2"/>
  <c r="F84" i="2"/>
  <c r="F69" i="2"/>
  <c r="F56" i="2"/>
  <c r="F40" i="2"/>
  <c r="F27" i="2"/>
  <c r="E203" i="2" l="1"/>
  <c r="T204" i="3"/>
  <c r="T206" i="3" s="1"/>
  <c r="T208" i="3"/>
  <c r="E211" i="3"/>
  <c r="E209" i="3"/>
  <c r="Q204" i="3"/>
  <c r="Q208" i="3"/>
  <c r="Q206" i="3"/>
  <c r="N209" i="3"/>
  <c r="N211" i="3"/>
  <c r="H209" i="3"/>
  <c r="H211" i="3"/>
  <c r="Q100" i="3"/>
  <c r="Q98" i="3"/>
  <c r="K209" i="3"/>
  <c r="K211" i="3"/>
  <c r="E97" i="2"/>
  <c r="E100" i="2" l="1"/>
  <c r="E98" i="2"/>
  <c r="E208" i="2"/>
  <c r="E209" i="2" s="1"/>
  <c r="E204" i="2"/>
  <c r="E206" i="2" s="1"/>
  <c r="Q211" i="3"/>
  <c r="Q209" i="3"/>
  <c r="T209" i="3"/>
  <c r="T211" i="3" s="1"/>
  <c r="E211" i="2" l="1"/>
</calcChain>
</file>

<file path=xl/sharedStrings.xml><?xml version="1.0" encoding="utf-8"?>
<sst xmlns="http://schemas.openxmlformats.org/spreadsheetml/2006/main" count="544" uniqueCount="163">
  <si>
    <t>Sr. No</t>
  </si>
  <si>
    <t>Item Description</t>
  </si>
  <si>
    <t>Req: Qty</t>
  </si>
  <si>
    <t>Unit</t>
  </si>
  <si>
    <t>Amount</t>
  </si>
  <si>
    <t>Remarks</t>
  </si>
  <si>
    <t>ENGINEERING DIVISION</t>
  </si>
  <si>
    <t>J7 EMPORIUM</t>
  </si>
  <si>
    <t>Nos</t>
  </si>
  <si>
    <t>Supply Rate</t>
  </si>
  <si>
    <t>A</t>
  </si>
  <si>
    <t xml:space="preserve">f) Including other related Accessories as per SLD. </t>
  </si>
  <si>
    <t>e) Including other related Accessories as per SLD.</t>
  </si>
  <si>
    <t>MDB-P1-1 &amp; MDB-P1-2 (For Podium-1 Chillers rating 400V):</t>
  </si>
  <si>
    <t xml:space="preserve">(Type-Tested Panel, The cubicle roof, side panels and doors shall be of not less than 2 mm thick electro-zinc plated, 3200A 4P Cooper Busbar 65kA for 1 sec with E&amp;M Interlock/Form 4B/IP21 including Protection Relays: Under/Over Voltage Relay, Earth Fault Relay, Earth Leakage Relay, Phase Failure Relay, Shunt Trip Unit, Automatic Power Factor Correction Relay, Surge Protection Devices, Digital Power Analyzers for measuring (V,A,KVA,kVAR, P.F) &amp; Energy (kWH) Meters comptable with BMS system &amp; all related accessories necessary to complete the job in all respect as per SLD) </t>
  </si>
  <si>
    <t>Incoming Side:</t>
  </si>
  <si>
    <t>a) 3200 AT/AF 4P Adj. ACB Breaker = 1No.</t>
  </si>
  <si>
    <t>b) Digital Power Analyzers comptable with BMS System = 1No.</t>
  </si>
  <si>
    <t>c) Including other related Accessories as per SLD.</t>
  </si>
  <si>
    <t>Outgoing Side:</t>
  </si>
  <si>
    <t xml:space="preserve">a) 2500 AT/AF 4P Adj. ACB Breaker = 1No. </t>
  </si>
  <si>
    <t>b) 1600 AT/AF 4P Adj. ACB Breaker = 1No.</t>
  </si>
  <si>
    <t>c) 630 AT/AF 4P Adj. MCCB Breaker = 1No.</t>
  </si>
  <si>
    <t>d) 400 AT/AF 4P Adj. MCCB Breaker = 1No.</t>
  </si>
  <si>
    <t>e) 160 AT/AF 4P Adj. MCCB Breaker = 2No.</t>
  </si>
  <si>
    <t>f) with spare space for future = 2No.</t>
  </si>
  <si>
    <t xml:space="preserve">g) Power Factor Correction Panel (850 kVAR with detuned Reactor = 100kVAR x 7 Steps + 50kVAR x 3 Steps) = 1No. </t>
  </si>
  <si>
    <t>h) Energy (kWH) Meters comptable with BMS System = 5No</t>
  </si>
  <si>
    <t>i) Including other related Accessories as per SLD.</t>
  </si>
  <si>
    <t>MDB-P1-3 &amp; MDB-P1-4 (For Podium-1 General Loads rating 400V):</t>
  </si>
  <si>
    <t xml:space="preserve">a) 1600 AT/AF 4P Adj. ACB Breaker = 2No. </t>
  </si>
  <si>
    <t xml:space="preserve">b) 1250 AT/AF 4P Adj. ACB Breaker = 1No. </t>
  </si>
  <si>
    <t xml:space="preserve">c) with spare space for future = 2No. </t>
  </si>
  <si>
    <t xml:space="preserve">d) Power Factor Correction Panel (650 kVAR with detuned Reactor = 75kVAR x 8 Steps + 25kVAR x 2 Steps) = 1No. </t>
  </si>
  <si>
    <t xml:space="preserve">e) Energy (kWH) Meters comptable with BMS System = 2No </t>
  </si>
  <si>
    <t>LSDB-P1-1 (For Podium-1 Life safety DB for Mech-Load rating 400V):</t>
  </si>
  <si>
    <t>a) 800 AT/AF 4P Adj. MCCB Breaker MA Type = 1No.</t>
  </si>
  <si>
    <t xml:space="preserve">b) Energy (kWH) Meters comptable with BMS System = 1No. </t>
  </si>
  <si>
    <t>c) 800A ATS = 1No.</t>
  </si>
  <si>
    <t>d) Including other related Accessories as per SLD.</t>
  </si>
  <si>
    <t>a) 160A 4P MCCB Breaker MA Type = 1No.</t>
  </si>
  <si>
    <t>b) 63A 4P MCCB Breaker MA Type = 10No</t>
  </si>
  <si>
    <t xml:space="preserve">c) 40A 4P MCCB Breaker MA Type = 1No </t>
  </si>
  <si>
    <t xml:space="preserve">d) 32A 4P MCCB Breaker MA Type = 2No </t>
  </si>
  <si>
    <t>c) with spare space for future = 2No.</t>
  </si>
  <si>
    <t>e) with spare space for future = 2No.</t>
  </si>
  <si>
    <t xml:space="preserve">f) Energy (kWH) Meters comptable with BMS System = 14No </t>
  </si>
  <si>
    <t>g) Including other related Accessories as per SLD.</t>
  </si>
  <si>
    <t>MDB-P1-5 (For Plot-1 Tower-1  rating 400V):</t>
  </si>
  <si>
    <t xml:space="preserve"> (Type-Tested Panel, The cubicle roof, side panels and doors shall be of not less than 2 mm thick electro-zinc plated, 800A 4P Cooper Busbar 65kA for 1 sec /Form 4B/IP21 including  Surge Protection Devices, &amp; Energy (kWH) Meters comptable with BMS system &amp; all related accessories necessary to complete the job in all respect as per SLD) </t>
  </si>
  <si>
    <t>MDB-P1-6 (For Plot-1 Tower-2  rating 400V):</t>
  </si>
  <si>
    <t xml:space="preserve">(Type-Tested Panel, The cubicle roof, side panels and doors shall be of not less than 2 mm thick electro-zinc plated, 3200A 4P Cooper Busbar 65kA for 1 sec with E&amp;M Interlock/Form 4B/IP21 including Protection Relays: Under/Over Voltage Relay, Earth Fault Relay, Earth Leakage Relay, Phase Failure Relay, Shunt Trip Unit, Automatic Power Factor Correction Relay, Surge Protection Devices, Digital Power Analyzers for measuring (V,A,KVA,kVAR, P.F) &amp; Energy (kWH) Meters comptable with BMS system &amp; all related accessories necessary to complete the job in all respect as per SLD)  </t>
  </si>
  <si>
    <t xml:space="preserve">a) 2500 AT/AF 4P Adj. ACB Breaker = 2No. </t>
  </si>
  <si>
    <t>c) 1000 AT/AF 4P Adj. MCCB Breaker = 1No</t>
  </si>
  <si>
    <t xml:space="preserve">d) 400 AT/AF 4P Adj. MCCB Breaker = 1No </t>
  </si>
  <si>
    <t xml:space="preserve">e) with spare space for future = 2No. </t>
  </si>
  <si>
    <t xml:space="preserve">f) Power Factor Correction Panel (750 kVAR with detuned Reactor = 75kVAR x 9 Steps + 25kVAR x 3 Steps) = 1No. </t>
  </si>
  <si>
    <t xml:space="preserve">g) Energy (kWH) Meters comptable with BMS System = 4No </t>
  </si>
  <si>
    <t xml:space="preserve">h) Including other related Accessories as per SLD. </t>
  </si>
  <si>
    <t>LSDB-P1-2 (For Tower-1&amp;2 Life safety DB for Mech-Load rating 400V):</t>
  </si>
  <si>
    <t xml:space="preserve">(Type-Tested Panel, The cubicle roof, side panels and doors shall be of not less than 2 mm thick electro-zinc plated, 400A 4P Cooper Busbar 65kA for 1 sec /Form 4B/IP21 including  Surge Protection Devices, &amp; Energy (kWH) Meters comptable with BMS system &amp; all related accessories necessary to complete the job in all respect as per SLD) </t>
  </si>
  <si>
    <t>a) 400 AT/AF 4P Adj. MCCB Breaker MA Type = 1No.</t>
  </si>
  <si>
    <t>b) Energy (kWH) Meters comptable with BMS System = 1No.</t>
  </si>
  <si>
    <t>c) 400A ATS = 1No.</t>
  </si>
  <si>
    <t>a) 160A 4P MCCB Breaker MA Type = 2No.</t>
  </si>
  <si>
    <t>b) 40A 4P MCCB Breaker MA Type = 1No</t>
  </si>
  <si>
    <t>d) Energy (kWH) Meters comptable with BMS System = 3No</t>
  </si>
  <si>
    <t>MDB-P2-1 (For Podium-2 Chillers rating 400V):</t>
  </si>
  <si>
    <t>c) 250 AT/AF 4P Adj. MCCB Breaker = 2No.</t>
  </si>
  <si>
    <t>d) 160 AT/AF 4P Adj. MCCB Breaker = 2No.</t>
  </si>
  <si>
    <t>f) Power Factor Correction Panel (850 kVAR with detuned Reactor = 100kVAR x 7 Steps + 50kVAR x 3 Steps) = 1No.</t>
  </si>
  <si>
    <t>g) Energy (kWH) Meters comptable with BMS System = 5No</t>
  </si>
  <si>
    <t>h) Including other related Accessories as per SLD.</t>
  </si>
  <si>
    <t>MDB-P2-2 (For Podium-2 Chillers rating 400V):</t>
  </si>
  <si>
    <t>a) 1600 AT/AF 4P Adj. ACB Breaker = 2No.</t>
  </si>
  <si>
    <t>b) 630 AT/AF 4P Adj. MCCB Breaker = 1No</t>
  </si>
  <si>
    <t>c) 400 AT/AF 4P Adj. MCCB Breaker = 1No.</t>
  </si>
  <si>
    <t xml:space="preserve">d) 160 AT/AF 4P Adj. MCCB Breaker = 2No. </t>
  </si>
  <si>
    <t>LSDB-P2-1 (For Podium-2 Life safety DB for Mech-Load rating 400V):</t>
  </si>
  <si>
    <t xml:space="preserve">(Type-Tested Panel, The cubicle roof, side panels and doors shall be of not less than 2 mm thick electro-zinc plated, 800A 4P Cooper Busbar 65kA for 1 sec /Form 4B/IP21 including  Surge Protection Devices, &amp; Energy (kWH) Meters comptable with BMS system &amp; all related accessories necessary to complete the job in all respect as per SLD) </t>
  </si>
  <si>
    <t xml:space="preserve">d) 32A 4P MCCB Breaker MA Type = 1No </t>
  </si>
  <si>
    <t xml:space="preserve">f) Energy (kWH) Meters comptable with BMS System = 13No </t>
  </si>
  <si>
    <t>MDB-P2-5 (For Plot-2 Tower-1  rating 400V):</t>
  </si>
  <si>
    <t>MDB-P2-6 (For Plot-2 Tower-2  rating 400V):</t>
  </si>
  <si>
    <t>LSDB-P2-2 (For Tower-1&amp;2 Life safety DB for Mech-Load rating 400V):</t>
  </si>
  <si>
    <t>LV Panels (Emporium Plot-1) Podium-1</t>
  </si>
  <si>
    <t>MDB-P2-3 &amp; MDB-P2-4 (For Podium-2 General Loads rating 400V):</t>
  </si>
  <si>
    <t>Siemens Energy</t>
  </si>
  <si>
    <t>Schneider Electric (Type Tested)</t>
  </si>
  <si>
    <t>EARCON Group (Non-Type tested) (old Quote)</t>
  </si>
  <si>
    <t>Bilal Engineering (Pvt.) Ltd</t>
  </si>
  <si>
    <t>Enclosure: Type-Tested</t>
  </si>
  <si>
    <t>Enclosure: Non-Type Tested</t>
  </si>
  <si>
    <t>Enclosure: Type Tested</t>
  </si>
  <si>
    <t>Breaker: Siemens</t>
  </si>
  <si>
    <t>Breaker: Schneider</t>
  </si>
  <si>
    <t>Breaker: ABB</t>
  </si>
  <si>
    <t>Description</t>
  </si>
  <si>
    <t>Delivery Time</t>
  </si>
  <si>
    <t>Time to Deliver the Good at site</t>
  </si>
  <si>
    <t>B</t>
  </si>
  <si>
    <t>Payment Conditions</t>
  </si>
  <si>
    <t>Advance Payment</t>
  </si>
  <si>
    <t>70% advance for the confirmation of order and 30% before the delivery of product.</t>
  </si>
  <si>
    <t>Interim Payment limit</t>
  </si>
  <si>
    <t>Payment after Completion</t>
  </si>
  <si>
    <t>C</t>
  </si>
  <si>
    <t>Warranties &amp; After Sale services</t>
  </si>
  <si>
    <t>Defect Liability Period</t>
  </si>
  <si>
    <t>Services after DLP</t>
  </si>
  <si>
    <t>Project Manager/General Manager</t>
  </si>
  <si>
    <t>Director Engineering</t>
  </si>
  <si>
    <t>Project Director / CEO</t>
  </si>
  <si>
    <t>Chairman</t>
  </si>
  <si>
    <t>Note:</t>
  </si>
  <si>
    <t>Total MV Panels (Emporium Plot-1 &amp; 2) (Podium-1 &amp; 2, Tower-1 &amp; 2) Exclusive of 17% GST</t>
  </si>
  <si>
    <t>Total MV Panels (Emporium Plot-1 &amp; 2) (Podium-1 &amp; 2, Tower-1 &amp; 2) Inclusive of 17% GST</t>
  </si>
  <si>
    <t>G.Total MV Panels (Emporium Plot-1 &amp; 2) (Podium-1 &amp; 2, Tower-1 &amp; 2)  Inclusive of 17% GST</t>
  </si>
  <si>
    <t>100% advance with confirmed order / as per mutually agreed with the customer for local contents. For imported contents, complete payment to be made against irrevocable LC at sight</t>
  </si>
  <si>
    <t>Confirm purchase order followed by Clean Letter of Credit at sight through a first-class bank acceptable to Green Power.</t>
  </si>
  <si>
    <t>Letter of Credit of 100% of order value payable at sight.</t>
  </si>
  <si>
    <t>02 year or 2000 hours whichever comes first.</t>
  </si>
  <si>
    <t>12 Months or 1,000 hours, whichever come earlier or per requirement.</t>
  </si>
  <si>
    <t>The warranty period is 40-44 weeks the date of shipment from the date of Commissioning of Genset.</t>
  </si>
  <si>
    <t>*Subject to Operation &amp; Maintenance as per OEM Recommendation.</t>
  </si>
  <si>
    <t>50% advance and 50% after satisfactory inspection prior to delivery.</t>
  </si>
  <si>
    <t>One‐year warranty against any manufacturing defects, Our liability excludes natural wear &amp; tear, defects arising after transfer of risk, transport risks, mishandling or negligence are on part of the customer.</t>
  </si>
  <si>
    <t xml:space="preserve">LV Panels (Emporium Plot-1) Tower-1 &amp; 2 </t>
  </si>
  <si>
    <t xml:space="preserve">LV Panels (Emporium Plot-2) Podium-2 </t>
  </si>
  <si>
    <t>Total LV Panels (Emporium Plot-1) (Podium-1, Tower 1 &amp; 2) Exclusive of 17% GST</t>
  </si>
  <si>
    <t>Total LV Panels (Emporium Plot-1) (Podium-1, Tower 1 &amp; 2) Inclusive of 17% GST</t>
  </si>
  <si>
    <t>G.Total LV Panels (Emporium Plot-1) (Podium-1, Tower 1 &amp; 2) Inclusive of 17% GST</t>
  </si>
  <si>
    <t>(Emporium Plot-2) Tower-1 &amp; 2</t>
  </si>
  <si>
    <t>Total LV Panels (Emporium Plot-2) (Podium-2, Tower 1 &amp; 2) Exclusive of 17% GST</t>
  </si>
  <si>
    <t>LSDB-P1-2  didi not find only remaning of all the name was 
 LSDB-P1-1 (Tower)</t>
  </si>
  <si>
    <t>LSDB-P2-1 (Tower)</t>
  </si>
  <si>
    <t xml:space="preserve">both DBs has different prices so that's why the average price of both is taken </t>
  </si>
  <si>
    <t>both DBs has different prices so that's why the average price of both is taken</t>
  </si>
  <si>
    <t>Delivery of MV/LV Switchgear will be within 4 to 6 Months from the date of advance payment and drawings approval.</t>
  </si>
  <si>
    <t>Delivery time is 7 ~ 8 months Ex works</t>
  </si>
  <si>
    <t>8 ~ 9 months after order confirmation &amp; LC establishment.</t>
  </si>
  <si>
    <t>8 ~ 9 months (ex works) after Purchase Order and Clean LC with 100% payment at site.</t>
  </si>
  <si>
    <t>IMS</t>
  </si>
  <si>
    <t xml:space="preserve">Breaker:Schneider (Europe)     </t>
  </si>
  <si>
    <t>5 ~ 6 Months after receipt of advance payment including GST along with Purchase Order and final approval of drawings, whichever is later.</t>
  </si>
  <si>
    <t>50% Advance Payment including GST along with Purchase Order.
50% Before delivery, upon intimation to dispatch of equipment..</t>
  </si>
  <si>
    <t>12 months from the date of commissioning or 18 months from the date of shipment from IMS, whichever occurs first.</t>
  </si>
  <si>
    <t>Ravi Switchgear</t>
  </si>
  <si>
    <t xml:space="preserve">Breaker:Schneider (Europe)      </t>
  </si>
  <si>
    <t>Enclosure: Non Type Tested</t>
  </si>
  <si>
    <t>Delivery 5 ~ 6 Months from the date of approval of drawings. Any delay in approval process may affect delivery schedule. All supplies are made on customer risk and account.</t>
  </si>
  <si>
    <t>BOQ FOR TOTAL LV SYSTEM (Emporium Plot-1 &amp; 2) Non Type Tested</t>
  </si>
  <si>
    <t>BOQ FOR TOTAL LV SYSTEM (Emporium Plot-1 &amp; 2) Type Tested</t>
  </si>
  <si>
    <t>Ravi Switchgear (Schneider Electric)</t>
  </si>
  <si>
    <t xml:space="preserve">         </t>
  </si>
  <si>
    <t>Green T&amp;D</t>
  </si>
  <si>
    <t>EARCON Group</t>
  </si>
  <si>
    <t xml:space="preserve"> 17% GST</t>
  </si>
  <si>
    <t>IMS Electric</t>
  </si>
  <si>
    <t>Bilal Engineering</t>
  </si>
  <si>
    <t>Vendor</t>
  </si>
  <si>
    <t>S</t>
  </si>
  <si>
    <t>Breaker: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</si>
</sst>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PKR]\ #,##0"/>
  </numFmts>
  <fonts count="18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2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3"/>
      <color theme="1"/>
      <name val="Arial Narrow"/>
      <family val="2"/>
    </font>
    <font>
      <sz val="11"/>
      <color theme="1"/>
      <name val="Arial Narrow"/>
      <family val="2"/>
    </font>
    <font>
      <sz val="10"/>
      <name val="Century Gothic"/>
      <family val="2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u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11"/>
      <color theme="1"/>
      <name val="AriL"/>
    </font>
    <font>
      <sz val="11"/>
      <color theme="1"/>
      <name val="AriL"/>
    </font>
    <font>
      <b/>
      <u/>
      <sz val="11"/>
      <color theme="1"/>
      <name val="Calibri"/>
      <family val="2"/>
      <scheme val="minor"/>
    </font>
    <font>
      <sz val="11"/>
      <color rgb="FFFF0000"/>
      <name val="Arial Narrow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43" fontId="7" fillId="0" borderId="0" applyFont="0" applyFill="0" applyBorder="0" applyAlignment="0" applyProtection="0"/>
    <xf numFmtId="0" fontId="1" fillId="0" borderId="0"/>
    <xf numFmtId="0" fontId="8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2" fillId="0" borderId="16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1" fillId="0" borderId="1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12" fillId="0" borderId="22" xfId="0" applyFont="1" applyBorder="1" applyAlignment="1">
      <alignment vertical="top" wrapText="1"/>
    </xf>
    <xf numFmtId="0" fontId="0" fillId="0" borderId="22" xfId="0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11" fillId="0" borderId="16" xfId="0" applyFont="1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7" borderId="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0" fillId="0" borderId="0" xfId="2" applyNumberFormat="1" applyFont="1" applyAlignment="1">
      <alignment vertical="center"/>
    </xf>
    <xf numFmtId="164" fontId="2" fillId="9" borderId="15" xfId="2" applyNumberFormat="1" applyFon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164" fontId="2" fillId="0" borderId="37" xfId="2" applyNumberFormat="1" applyFont="1" applyBorder="1" applyAlignment="1">
      <alignment vertical="center"/>
    </xf>
    <xf numFmtId="164" fontId="2" fillId="0" borderId="36" xfId="2" applyNumberFormat="1" applyFont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7" xfId="0" applyBorder="1" applyAlignment="1">
      <alignment vertical="center"/>
    </xf>
    <xf numFmtId="164" fontId="0" fillId="9" borderId="0" xfId="2" applyNumberFormat="1" applyFont="1" applyFill="1" applyAlignment="1">
      <alignment vertical="center"/>
    </xf>
    <xf numFmtId="164" fontId="2" fillId="9" borderId="36" xfId="2" applyNumberFormat="1" applyFont="1" applyFill="1" applyBorder="1" applyAlignment="1">
      <alignment vertical="center"/>
    </xf>
    <xf numFmtId="0" fontId="0" fillId="9" borderId="56" xfId="0" applyFill="1" applyBorder="1" applyAlignment="1">
      <alignment vertical="center"/>
    </xf>
    <xf numFmtId="164" fontId="0" fillId="9" borderId="0" xfId="2" applyNumberFormat="1" applyFont="1" applyFill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43" fontId="0" fillId="0" borderId="0" xfId="2" applyFont="1"/>
    <xf numFmtId="164" fontId="2" fillId="9" borderId="43" xfId="2" applyNumberFormat="1" applyFont="1" applyFill="1" applyBorder="1" applyAlignment="1">
      <alignment horizontal="center" vertical="center"/>
    </xf>
    <xf numFmtId="164" fontId="2" fillId="9" borderId="44" xfId="2" applyNumberFormat="1" applyFont="1" applyFill="1" applyBorder="1" applyAlignment="1">
      <alignment horizontal="center" vertical="center"/>
    </xf>
    <xf numFmtId="164" fontId="2" fillId="9" borderId="45" xfId="2" applyNumberFormat="1" applyFont="1" applyFill="1" applyBorder="1" applyAlignment="1">
      <alignment horizontal="center" vertical="center"/>
    </xf>
    <xf numFmtId="0" fontId="2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7" xfId="0" applyFont="1" applyBorder="1" applyAlignment="1">
      <alignment horizontal="center" vertical="center" wrapText="1"/>
    </xf>
    <xf numFmtId="164" fontId="2" fillId="9" borderId="44" xfId="2" applyNumberFormat="1" applyFont="1" applyFill="1" applyBorder="1" applyAlignment="1">
      <alignment horizontal="center" vertical="center" wrapText="1"/>
    </xf>
    <xf numFmtId="43" fontId="0" fillId="0" borderId="0" xfId="2" applyFont="1" applyAlignment="1">
      <alignment wrapText="1"/>
    </xf>
    <xf numFmtId="0" fontId="0" fillId="0" borderId="5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9" borderId="0" xfId="2" applyNumberFormat="1" applyFont="1" applyFill="1"/>
    <xf numFmtId="164" fontId="0" fillId="0" borderId="0" xfId="2" applyNumberFormat="1" applyFont="1"/>
    <xf numFmtId="164" fontId="2" fillId="0" borderId="16" xfId="2" applyNumberFormat="1" applyFont="1" applyBorder="1" applyAlignment="1">
      <alignment horizontal="center" vertical="center"/>
    </xf>
    <xf numFmtId="164" fontId="0" fillId="9" borderId="56" xfId="2" applyNumberFormat="1" applyFont="1" applyFill="1" applyBorder="1" applyAlignment="1">
      <alignment vertical="center"/>
    </xf>
    <xf numFmtId="164" fontId="0" fillId="0" borderId="52" xfId="2" applyNumberFormat="1" applyFont="1" applyBorder="1" applyAlignment="1">
      <alignment vertical="center"/>
    </xf>
    <xf numFmtId="164" fontId="0" fillId="0" borderId="0" xfId="2" applyNumberFormat="1" applyFont="1" applyAlignment="1">
      <alignment horizontal="center" vertical="center"/>
    </xf>
    <xf numFmtId="164" fontId="2" fillId="0" borderId="0" xfId="2" applyNumberFormat="1" applyFont="1" applyBorder="1" applyAlignment="1">
      <alignment vertical="center"/>
    </xf>
    <xf numFmtId="164" fontId="2" fillId="9" borderId="8" xfId="2" applyNumberFormat="1" applyFont="1" applyFill="1" applyBorder="1" applyAlignment="1">
      <alignment vertical="center"/>
    </xf>
    <xf numFmtId="164" fontId="2" fillId="9" borderId="9" xfId="2" applyNumberFormat="1" applyFont="1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10" fillId="7" borderId="8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9" borderId="0" xfId="0" applyFill="1"/>
    <xf numFmtId="164" fontId="2" fillId="9" borderId="0" xfId="2" applyNumberFormat="1" applyFont="1" applyFill="1" applyBorder="1" applyAlignment="1">
      <alignment vertical="center"/>
    </xf>
    <xf numFmtId="43" fontId="0" fillId="9" borderId="0" xfId="2" applyFont="1" applyFill="1"/>
    <xf numFmtId="0" fontId="0" fillId="19" borderId="0" xfId="0" applyFill="1"/>
    <xf numFmtId="164" fontId="0" fillId="19" borderId="0" xfId="2" applyNumberFormat="1" applyFont="1" applyFill="1"/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165" fontId="0" fillId="0" borderId="25" xfId="0" applyNumberFormat="1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58" xfId="0" applyBorder="1" applyAlignment="1">
      <alignment vertical="center" wrapText="1"/>
    </xf>
    <xf numFmtId="0" fontId="0" fillId="18" borderId="44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8" borderId="1" xfId="2" applyNumberFormat="1" applyFont="1" applyFill="1" applyBorder="1" applyAlignment="1">
      <alignment horizontal="center" vertical="center"/>
    </xf>
    <xf numFmtId="164" fontId="2" fillId="8" borderId="30" xfId="2" applyNumberFormat="1" applyFont="1" applyFill="1" applyBorder="1" applyAlignment="1">
      <alignment horizontal="center" vertical="center"/>
    </xf>
    <xf numFmtId="164" fontId="2" fillId="8" borderId="32" xfId="2" applyNumberFormat="1" applyFont="1" applyFill="1" applyBorder="1" applyAlignment="1">
      <alignment horizontal="center" vertical="center"/>
    </xf>
    <xf numFmtId="164" fontId="2" fillId="6" borderId="2" xfId="2" applyNumberFormat="1" applyFont="1" applyFill="1" applyBorder="1" applyAlignment="1">
      <alignment horizontal="center" vertical="center"/>
    </xf>
    <xf numFmtId="164" fontId="2" fillId="6" borderId="3" xfId="2" applyNumberFormat="1" applyFont="1" applyFill="1" applyBorder="1" applyAlignment="1">
      <alignment horizontal="center" vertical="center"/>
    </xf>
    <xf numFmtId="164" fontId="2" fillId="6" borderId="35" xfId="2" applyNumberFormat="1" applyFont="1" applyFill="1" applyBorder="1" applyAlignment="1">
      <alignment horizontal="center" vertical="center"/>
    </xf>
    <xf numFmtId="43" fontId="2" fillId="6" borderId="2" xfId="2" applyNumberFormat="1" applyFont="1" applyFill="1" applyBorder="1" applyAlignment="1">
      <alignment horizontal="center" vertical="center"/>
    </xf>
    <xf numFmtId="164" fontId="2" fillId="6" borderId="4" xfId="2" applyNumberFormat="1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64" fontId="2" fillId="8" borderId="31" xfId="2" applyNumberFormat="1" applyFont="1" applyFill="1" applyBorder="1" applyAlignment="1">
      <alignment horizontal="center" vertical="center"/>
    </xf>
    <xf numFmtId="164" fontId="2" fillId="2" borderId="2" xfId="2" applyNumberFormat="1" applyFont="1" applyFill="1" applyBorder="1" applyAlignment="1">
      <alignment horizontal="center" vertical="center"/>
    </xf>
    <xf numFmtId="164" fontId="2" fillId="2" borderId="3" xfId="2" applyNumberFormat="1" applyFont="1" applyFill="1" applyBorder="1" applyAlignment="1">
      <alignment horizontal="center" vertical="center"/>
    </xf>
    <xf numFmtId="164" fontId="2" fillId="2" borderId="4" xfId="2" applyNumberFormat="1" applyFont="1" applyFill="1" applyBorder="1" applyAlignment="1">
      <alignment horizontal="center" vertical="center"/>
    </xf>
    <xf numFmtId="164" fontId="2" fillId="6" borderId="33" xfId="2" applyNumberFormat="1" applyFont="1" applyFill="1" applyBorder="1" applyAlignment="1">
      <alignment horizontal="center" vertical="center"/>
    </xf>
    <xf numFmtId="164" fontId="2" fillId="6" borderId="25" xfId="2" applyNumberFormat="1" applyFont="1" applyFill="1" applyBorder="1" applyAlignment="1">
      <alignment horizontal="center" vertical="center"/>
    </xf>
    <xf numFmtId="164" fontId="2" fillId="6" borderId="34" xfId="2" applyNumberFormat="1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15" fillId="0" borderId="25" xfId="1" applyFon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5" fillId="0" borderId="26" xfId="1" applyFont="1" applyBorder="1" applyAlignment="1">
      <alignment horizontal="left" vertical="center"/>
    </xf>
    <xf numFmtId="0" fontId="14" fillId="0" borderId="26" xfId="1" applyFont="1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64" fontId="2" fillId="2" borderId="11" xfId="2" applyNumberFormat="1" applyFont="1" applyFill="1" applyBorder="1" applyAlignment="1">
      <alignment horizontal="center" vertical="center"/>
    </xf>
    <xf numFmtId="164" fontId="2" fillId="2" borderId="13" xfId="2" applyNumberFormat="1" applyFont="1" applyFill="1" applyBorder="1" applyAlignment="1">
      <alignment horizontal="center" vertical="center"/>
    </xf>
    <xf numFmtId="164" fontId="2" fillId="2" borderId="10" xfId="2" applyNumberFormat="1" applyFont="1" applyFill="1" applyBorder="1" applyAlignment="1">
      <alignment horizontal="center" vertical="center"/>
    </xf>
    <xf numFmtId="164" fontId="2" fillId="2" borderId="14" xfId="2" applyNumberFormat="1" applyFont="1" applyFill="1" applyBorder="1" applyAlignment="1">
      <alignment horizontal="center" vertical="center"/>
    </xf>
    <xf numFmtId="0" fontId="14" fillId="0" borderId="36" xfId="1" applyFont="1" applyBorder="1" applyAlignment="1">
      <alignment horizontal="left" vertical="center"/>
    </xf>
    <xf numFmtId="164" fontId="2" fillId="6" borderId="26" xfId="2" applyNumberFormat="1" applyFont="1" applyFill="1" applyBorder="1" applyAlignment="1">
      <alignment horizontal="center" vertical="center"/>
    </xf>
    <xf numFmtId="164" fontId="2" fillId="2" borderId="35" xfId="2" applyNumberFormat="1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43" fontId="0" fillId="0" borderId="21" xfId="2" applyFont="1" applyBorder="1" applyAlignment="1">
      <alignment horizontal="center" vertical="center"/>
    </xf>
    <xf numFmtId="43" fontId="0" fillId="0" borderId="15" xfId="2" applyFont="1" applyBorder="1" applyAlignment="1">
      <alignment horizontal="center" vertical="center"/>
    </xf>
    <xf numFmtId="43" fontId="0" fillId="0" borderId="18" xfId="2" applyFont="1" applyBorder="1" applyAlignment="1">
      <alignment horizontal="center" vertical="center"/>
    </xf>
    <xf numFmtId="43" fontId="0" fillId="0" borderId="22" xfId="2" applyFont="1" applyBorder="1" applyAlignment="1">
      <alignment horizontal="center" vertical="center"/>
    </xf>
    <xf numFmtId="43" fontId="0" fillId="0" borderId="16" xfId="2" applyFont="1" applyBorder="1" applyAlignment="1">
      <alignment horizontal="center" vertical="center"/>
    </xf>
    <xf numFmtId="43" fontId="0" fillId="0" borderId="19" xfId="2" applyFont="1" applyBorder="1" applyAlignment="1">
      <alignment horizontal="center" vertical="center"/>
    </xf>
    <xf numFmtId="43" fontId="0" fillId="0" borderId="23" xfId="2" applyFont="1" applyBorder="1" applyAlignment="1">
      <alignment horizontal="center" vertical="center"/>
    </xf>
    <xf numFmtId="43" fontId="0" fillId="0" borderId="17" xfId="2" applyFont="1" applyBorder="1" applyAlignment="1">
      <alignment horizontal="center" vertical="center"/>
    </xf>
    <xf numFmtId="43" fontId="0" fillId="0" borderId="20" xfId="2" applyFont="1" applyBorder="1" applyAlignment="1">
      <alignment horizontal="center" vertical="center"/>
    </xf>
    <xf numFmtId="43" fontId="0" fillId="0" borderId="12" xfId="2" applyFont="1" applyBorder="1" applyAlignment="1">
      <alignment horizontal="center" vertical="center"/>
    </xf>
    <xf numFmtId="43" fontId="0" fillId="0" borderId="5" xfId="2" applyFont="1" applyBorder="1" applyAlignment="1">
      <alignment horizontal="center" vertical="center"/>
    </xf>
    <xf numFmtId="43" fontId="0" fillId="0" borderId="6" xfId="2" applyFont="1" applyBorder="1" applyAlignment="1">
      <alignment horizontal="center" vertical="center"/>
    </xf>
    <xf numFmtId="43" fontId="0" fillId="0" borderId="27" xfId="2" applyFont="1" applyBorder="1" applyAlignment="1">
      <alignment horizontal="center" vertical="center"/>
    </xf>
    <xf numFmtId="43" fontId="0" fillId="0" borderId="28" xfId="2" applyFont="1" applyBorder="1" applyAlignment="1">
      <alignment horizontal="center" vertical="center"/>
    </xf>
    <xf numFmtId="43" fontId="0" fillId="0" borderId="29" xfId="2" applyFont="1" applyBorder="1" applyAlignment="1">
      <alignment horizontal="center" vertical="center"/>
    </xf>
    <xf numFmtId="164" fontId="0" fillId="0" borderId="21" xfId="2" applyNumberFormat="1" applyFont="1" applyBorder="1" applyAlignment="1">
      <alignment horizontal="center" vertical="center"/>
    </xf>
    <xf numFmtId="164" fontId="0" fillId="0" borderId="15" xfId="2" applyNumberFormat="1" applyFont="1" applyBorder="1" applyAlignment="1">
      <alignment horizontal="center" vertical="center"/>
    </xf>
    <xf numFmtId="164" fontId="0" fillId="0" borderId="12" xfId="2" applyNumberFormat="1" applyFont="1" applyBorder="1" applyAlignment="1">
      <alignment horizontal="center" vertical="center"/>
    </xf>
    <xf numFmtId="164" fontId="0" fillId="0" borderId="22" xfId="2" applyNumberFormat="1" applyFont="1" applyBorder="1" applyAlignment="1">
      <alignment horizontal="center" vertical="center"/>
    </xf>
    <xf numFmtId="164" fontId="0" fillId="0" borderId="16" xfId="2" applyNumberFormat="1" applyFont="1" applyBorder="1" applyAlignment="1">
      <alignment horizontal="center" vertical="center"/>
    </xf>
    <xf numFmtId="164" fontId="0" fillId="0" borderId="5" xfId="2" applyNumberFormat="1" applyFont="1" applyBorder="1" applyAlignment="1">
      <alignment horizontal="center" vertical="center"/>
    </xf>
    <xf numFmtId="43" fontId="0" fillId="0" borderId="23" xfId="2" applyFont="1" applyBorder="1" applyAlignment="1">
      <alignment horizontal="center" vertical="center" wrapText="1"/>
    </xf>
    <xf numFmtId="43" fontId="0" fillId="0" borderId="17" xfId="2" applyFont="1" applyBorder="1" applyAlignment="1">
      <alignment horizontal="center" vertical="center" wrapText="1"/>
    </xf>
    <xf numFmtId="43" fontId="0" fillId="0" borderId="6" xfId="2" applyFont="1" applyBorder="1" applyAlignment="1">
      <alignment horizontal="center" vertical="center" wrapText="1"/>
    </xf>
    <xf numFmtId="43" fontId="0" fillId="9" borderId="21" xfId="2" applyFont="1" applyFill="1" applyBorder="1" applyAlignment="1">
      <alignment horizontal="center" vertical="center"/>
    </xf>
    <xf numFmtId="43" fontId="0" fillId="9" borderId="15" xfId="2" applyFont="1" applyFill="1" applyBorder="1" applyAlignment="1">
      <alignment horizontal="center" vertical="center"/>
    </xf>
    <xf numFmtId="43" fontId="0" fillId="9" borderId="12" xfId="2" applyFont="1" applyFill="1" applyBorder="1" applyAlignment="1">
      <alignment horizontal="center" vertical="center"/>
    </xf>
    <xf numFmtId="164" fontId="2" fillId="0" borderId="37" xfId="2" applyNumberFormat="1" applyFont="1" applyBorder="1" applyAlignment="1">
      <alignment horizontal="center" vertical="center"/>
    </xf>
    <xf numFmtId="164" fontId="2" fillId="0" borderId="36" xfId="2" applyNumberFormat="1" applyFont="1" applyBorder="1" applyAlignment="1">
      <alignment horizontal="center" vertical="center"/>
    </xf>
    <xf numFmtId="164" fontId="2" fillId="0" borderId="38" xfId="2" applyNumberFormat="1" applyFont="1" applyBorder="1" applyAlignment="1">
      <alignment horizontal="center" vertical="center"/>
    </xf>
    <xf numFmtId="43" fontId="0" fillId="9" borderId="18" xfId="2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64" fontId="0" fillId="0" borderId="18" xfId="2" applyNumberFormat="1" applyFont="1" applyBorder="1" applyAlignment="1">
      <alignment horizontal="center" vertical="center"/>
    </xf>
    <xf numFmtId="164" fontId="0" fillId="0" borderId="19" xfId="2" applyNumberFormat="1" applyFont="1" applyBorder="1" applyAlignment="1">
      <alignment horizontal="center" vertical="center"/>
    </xf>
    <xf numFmtId="43" fontId="0" fillId="0" borderId="20" xfId="2" applyFont="1" applyBorder="1" applyAlignment="1">
      <alignment horizontal="center" vertical="center" wrapText="1"/>
    </xf>
    <xf numFmtId="43" fontId="0" fillId="9" borderId="27" xfId="2" applyFont="1" applyFill="1" applyBorder="1" applyAlignment="1">
      <alignment horizontal="center" vertical="center"/>
    </xf>
    <xf numFmtId="164" fontId="0" fillId="0" borderId="27" xfId="2" applyNumberFormat="1" applyFont="1" applyBorder="1" applyAlignment="1">
      <alignment horizontal="center" vertical="center"/>
    </xf>
    <xf numFmtId="164" fontId="0" fillId="0" borderId="28" xfId="2" applyNumberFormat="1" applyFont="1" applyBorder="1" applyAlignment="1">
      <alignment horizontal="center" vertical="center"/>
    </xf>
    <xf numFmtId="43" fontId="0" fillId="0" borderId="29" xfId="2" applyFont="1" applyBorder="1" applyAlignment="1">
      <alignment horizontal="center" vertical="center" wrapText="1"/>
    </xf>
    <xf numFmtId="43" fontId="17" fillId="0" borderId="23" xfId="2" applyFont="1" applyBorder="1" applyAlignment="1">
      <alignment horizontal="center" vertical="center" wrapText="1"/>
    </xf>
    <xf numFmtId="43" fontId="17" fillId="0" borderId="17" xfId="2" applyFont="1" applyBorder="1" applyAlignment="1">
      <alignment horizontal="center" vertical="center" wrapText="1"/>
    </xf>
    <xf numFmtId="43" fontId="17" fillId="0" borderId="20" xfId="2" applyFont="1" applyBorder="1" applyAlignment="1">
      <alignment horizontal="center" vertical="center" wrapText="1"/>
    </xf>
    <xf numFmtId="164" fontId="0" fillId="9" borderId="27" xfId="2" applyNumberFormat="1" applyFont="1" applyFill="1" applyBorder="1" applyAlignment="1">
      <alignment horizontal="center" vertical="center"/>
    </xf>
    <xf numFmtId="164" fontId="0" fillId="9" borderId="15" xfId="2" applyNumberFormat="1" applyFont="1" applyFill="1" applyBorder="1" applyAlignment="1">
      <alignment horizontal="center" vertical="center"/>
    </xf>
    <xf numFmtId="164" fontId="0" fillId="9" borderId="12" xfId="2" applyNumberFormat="1" applyFont="1" applyFill="1" applyBorder="1" applyAlignment="1">
      <alignment horizontal="center" vertical="center"/>
    </xf>
    <xf numFmtId="164" fontId="0" fillId="9" borderId="21" xfId="2" applyNumberFormat="1" applyFont="1" applyFill="1" applyBorder="1" applyAlignment="1">
      <alignment horizontal="center" vertical="center"/>
    </xf>
    <xf numFmtId="164" fontId="0" fillId="9" borderId="18" xfId="2" applyNumberFormat="1" applyFont="1" applyFill="1" applyBorder="1" applyAlignment="1">
      <alignment horizontal="center" vertical="center"/>
    </xf>
    <xf numFmtId="43" fontId="17" fillId="0" borderId="29" xfId="2" applyFont="1" applyBorder="1" applyAlignment="1">
      <alignment horizontal="center" vertical="center" wrapText="1"/>
    </xf>
    <xf numFmtId="43" fontId="17" fillId="0" borderId="6" xfId="2" applyFont="1" applyBorder="1" applyAlignment="1">
      <alignment horizontal="center" vertical="center" wrapText="1"/>
    </xf>
    <xf numFmtId="0" fontId="13" fillId="3" borderId="53" xfId="0" applyFont="1" applyFill="1" applyBorder="1" applyAlignment="1">
      <alignment horizontal="center" vertical="center"/>
    </xf>
    <xf numFmtId="0" fontId="13" fillId="3" borderId="54" xfId="0" applyFont="1" applyFill="1" applyBorder="1" applyAlignment="1">
      <alignment horizontal="center" vertical="center"/>
    </xf>
    <xf numFmtId="0" fontId="13" fillId="3" borderId="55" xfId="0" applyFont="1" applyFill="1" applyBorder="1" applyAlignment="1">
      <alignment horizontal="center" vertical="center"/>
    </xf>
    <xf numFmtId="0" fontId="13" fillId="7" borderId="53" xfId="0" applyFont="1" applyFill="1" applyBorder="1" applyAlignment="1">
      <alignment horizontal="center" vertical="center"/>
    </xf>
    <xf numFmtId="0" fontId="13" fillId="7" borderId="54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3" fillId="10" borderId="53" xfId="0" applyFont="1" applyFill="1" applyBorder="1" applyAlignment="1">
      <alignment horizontal="center" vertical="center"/>
    </xf>
    <xf numFmtId="0" fontId="13" fillId="10" borderId="54" xfId="0" applyFont="1" applyFill="1" applyBorder="1" applyAlignment="1">
      <alignment horizontal="center" vertical="center"/>
    </xf>
    <xf numFmtId="0" fontId="13" fillId="10" borderId="55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30" xfId="0" applyFont="1" applyFill="1" applyBorder="1" applyAlignment="1">
      <alignment horizontal="center" vertical="center"/>
    </xf>
    <xf numFmtId="0" fontId="13" fillId="16" borderId="32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13" fillId="11" borderId="37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13" fillId="11" borderId="38" xfId="0" applyFont="1" applyFill="1" applyBorder="1" applyAlignment="1">
      <alignment horizontal="center" vertical="center"/>
    </xf>
    <xf numFmtId="0" fontId="13" fillId="5" borderId="37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3" fillId="5" borderId="38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8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13" borderId="30" xfId="0" applyFont="1" applyFill="1" applyBorder="1" applyAlignment="1">
      <alignment horizontal="center" vertical="center"/>
    </xf>
    <xf numFmtId="0" fontId="13" fillId="13" borderId="32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3" fillId="17" borderId="30" xfId="0" applyFont="1" applyFill="1" applyBorder="1" applyAlignment="1">
      <alignment horizontal="center" vertical="center"/>
    </xf>
    <xf numFmtId="0" fontId="13" fillId="17" borderId="32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3" fillId="18" borderId="30" xfId="0" applyFont="1" applyFill="1" applyBorder="1" applyAlignment="1">
      <alignment horizontal="center" vertical="center"/>
    </xf>
    <xf numFmtId="0" fontId="13" fillId="18" borderId="32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0" xfId="0" applyFont="1" applyFill="1" applyBorder="1" applyAlignment="1">
      <alignment horizontal="center" vertical="center"/>
    </xf>
    <xf numFmtId="0" fontId="13" fillId="14" borderId="32" xfId="0" applyFont="1" applyFill="1" applyBorder="1" applyAlignment="1">
      <alignment horizontal="center" vertical="center"/>
    </xf>
    <xf numFmtId="0" fontId="13" fillId="12" borderId="37" xfId="0" applyFont="1" applyFill="1" applyBorder="1" applyAlignment="1">
      <alignment horizontal="center" vertical="center"/>
    </xf>
    <xf numFmtId="0" fontId="13" fillId="12" borderId="36" xfId="0" applyFont="1" applyFill="1" applyBorder="1" applyAlignment="1">
      <alignment horizontal="center" vertical="center"/>
    </xf>
    <xf numFmtId="0" fontId="13" fillId="12" borderId="38" xfId="0" applyFont="1" applyFill="1" applyBorder="1" applyAlignment="1">
      <alignment horizontal="center" vertical="center"/>
    </xf>
    <xf numFmtId="0" fontId="13" fillId="15" borderId="48" xfId="0" applyFont="1" applyFill="1" applyBorder="1" applyAlignment="1">
      <alignment horizontal="center" vertical="center"/>
    </xf>
    <xf numFmtId="0" fontId="13" fillId="15" borderId="30" xfId="0" applyFont="1" applyFill="1" applyBorder="1" applyAlignment="1">
      <alignment horizontal="center" vertical="center"/>
    </xf>
    <xf numFmtId="0" fontId="13" fillId="15" borderId="31" xfId="0" applyFont="1" applyFill="1" applyBorder="1" applyAlignment="1">
      <alignment horizontal="center" vertical="center"/>
    </xf>
  </cellXfs>
  <cellStyles count="9">
    <cellStyle name="Comma" xfId="2" builtinId="3"/>
    <cellStyle name="Comma 2" xfId="6"/>
    <cellStyle name="Comma 3" xfId="5"/>
    <cellStyle name="Comma 4" xfId="8"/>
    <cellStyle name="Normal" xfId="0" builtinId="0"/>
    <cellStyle name="Normal 2" xfId="7"/>
    <cellStyle name="Normal 2 2 3 2 2 2" xfId="1"/>
    <cellStyle name="Normal 3" xfId="4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126787</xdr:colOff>
      <xdr:row>0</xdr:row>
      <xdr:rowOff>104375</xdr:rowOff>
    </xdr:from>
    <xdr:to>
      <xdr:col>1</xdr:col>
      <xdr:colOff>687722</xdr:colOff>
      <xdr:row>4</xdr:row>
      <xdr:rowOff>45054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483558-EC6D-4A05-8D54-6D6A4BF6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87" y="104375"/>
          <a:ext cx="1116106" cy="767993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5</xdr:col>
      <xdr:colOff>21771</xdr:colOff>
      <xdr:row>0</xdr:row>
      <xdr:rowOff>231801</xdr:rowOff>
    </xdr:from>
    <xdr:ext cx="1510553" cy="584080"/>
    <xdr:pic>
      <xdr:nvPicPr>
        <xdr:cNvPr id="3" name="Picture 2">
          <a:extLst>
            <a:ext uri="{FF2B5EF4-FFF2-40B4-BE49-F238E27FC236}">
              <a16:creationId xmlns:a16="http://schemas.microsoft.com/office/drawing/2014/main" id="{4BB144A8-BB53-49B7-903D-FBA58A115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3971" y="231801"/>
          <a:ext cx="1510553" cy="5840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1237130</xdr:colOff>
      <xdr:row>0</xdr:row>
      <xdr:rowOff>71718</xdr:rowOff>
    </xdr:from>
    <xdr:to>
      <xdr:col>1</xdr:col>
      <xdr:colOff>2353236</xdr:colOff>
      <xdr:row>4</xdr:row>
      <xdr:rowOff>134317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483558-EC6D-4A05-8D54-6D6A4BF6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3390" y="71718"/>
          <a:ext cx="1116106" cy="76363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19</xdr:col>
      <xdr:colOff>549087</xdr:colOff>
      <xdr:row>0</xdr:row>
      <xdr:rowOff>188258</xdr:rowOff>
    </xdr:from>
    <xdr:ext cx="1510553" cy="584080"/>
    <xdr:pic>
      <xdr:nvPicPr>
        <xdr:cNvPr id="3" name="Picture 2">
          <a:extLst>
            <a:ext uri="{FF2B5EF4-FFF2-40B4-BE49-F238E27FC236}">
              <a16:creationId xmlns:a16="http://schemas.microsoft.com/office/drawing/2014/main" id="{4BB144A8-BB53-49B7-903D-FBA58A115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23727" y="188258"/>
          <a:ext cx="1510553" cy="5840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2"/>
  <sheetViews>
    <sheetView showGridLines="0" tabSelected="1" view="pageBreakPreview" zoomScale="70" zoomScaleNormal="85" zoomScaleSheetLayoutView="70" workbookViewId="0">
      <pane xSplit="4" ySplit="9" topLeftCell="E10" activePane="bottomRight" state="frozen"/>
      <selection pane="topRight" activeCell="E1" sqref="E1"/>
      <selection pane="bottomLeft" activeCell="A9" sqref="A9"/>
      <selection pane="bottomRight" activeCell="B217" sqref="B217"/>
    </sheetView>
  </sheetViews>
  <sheetFormatPr defaultRowHeight="13.8"/>
  <cols>
    <col min="1" max="1" width="9.125" style="1"/>
    <col min="2" max="2" width="54.875" customWidth="1"/>
    <col min="3" max="3" width="10.375" bestFit="1" customWidth="1"/>
    <col min="4" max="4" width="13.375" style="46" bestFit="1" customWidth="1"/>
    <col min="5" max="7" width="13.625" customWidth="1"/>
  </cols>
  <sheetData>
    <row r="1" spans="1:7" ht="25.2">
      <c r="A1" s="82" t="s">
        <v>7</v>
      </c>
      <c r="B1" s="82"/>
      <c r="C1" s="82"/>
      <c r="D1" s="82"/>
      <c r="E1" s="82"/>
      <c r="F1" s="82"/>
      <c r="G1" s="82"/>
    </row>
    <row r="2" spans="1:7" ht="16.8">
      <c r="A2" s="83" t="s">
        <v>6</v>
      </c>
      <c r="B2" s="83"/>
      <c r="C2" s="83"/>
      <c r="D2" s="83"/>
      <c r="E2" s="83"/>
      <c r="F2" s="83"/>
      <c r="G2" s="83"/>
    </row>
    <row r="3" spans="1:7" ht="18">
      <c r="A3" s="84" t="s">
        <v>152</v>
      </c>
      <c r="B3" s="84"/>
      <c r="C3" s="84"/>
      <c r="D3" s="84"/>
      <c r="E3" s="84"/>
      <c r="F3" s="84"/>
      <c r="G3" s="84"/>
    </row>
    <row r="4" spans="1:7" ht="5.25" customHeight="1"/>
    <row r="5" spans="1:7" ht="15" customHeight="1" thickBot="1"/>
    <row r="6" spans="1:7" ht="15" customHeight="1">
      <c r="A6" s="94" t="s">
        <v>97</v>
      </c>
      <c r="B6" s="95"/>
      <c r="C6" s="95"/>
      <c r="D6" s="96"/>
      <c r="E6" s="208" t="s">
        <v>160</v>
      </c>
      <c r="F6" s="209"/>
      <c r="G6" s="210"/>
    </row>
    <row r="7" spans="1:7" ht="15" customHeight="1">
      <c r="A7" s="97"/>
      <c r="B7" s="98"/>
      <c r="C7" s="98"/>
      <c r="D7" s="99"/>
      <c r="E7" s="196" t="s">
        <v>91</v>
      </c>
      <c r="F7" s="197"/>
      <c r="G7" s="198"/>
    </row>
    <row r="8" spans="1:7" ht="15" customHeight="1" thickBot="1">
      <c r="A8" s="100"/>
      <c r="B8" s="101"/>
      <c r="C8" s="101"/>
      <c r="D8" s="102"/>
      <c r="E8" s="220" t="s">
        <v>162</v>
      </c>
      <c r="F8" s="221"/>
      <c r="G8" s="222"/>
    </row>
    <row r="9" spans="1:7" s="47" customFormat="1" ht="30" customHeight="1" thickBot="1">
      <c r="A9" s="5" t="s">
        <v>0</v>
      </c>
      <c r="B9" s="5" t="s">
        <v>1</v>
      </c>
      <c r="C9" s="5" t="s">
        <v>3</v>
      </c>
      <c r="D9" s="5" t="s">
        <v>2</v>
      </c>
      <c r="E9" s="19" t="s">
        <v>9</v>
      </c>
      <c r="F9" s="8" t="s">
        <v>4</v>
      </c>
      <c r="G9" s="20" t="s">
        <v>5</v>
      </c>
    </row>
    <row r="10" spans="1:7" s="4" customFormat="1" ht="30" customHeight="1" thickBot="1">
      <c r="A10" s="25">
        <v>1</v>
      </c>
      <c r="B10" s="130" t="s">
        <v>85</v>
      </c>
      <c r="C10" s="131"/>
      <c r="D10" s="131"/>
      <c r="E10" s="131"/>
      <c r="F10" s="131"/>
      <c r="G10" s="131"/>
    </row>
    <row r="11" spans="1:7" s="2" customFormat="1" ht="13.8" customHeight="1">
      <c r="A11" s="8">
        <v>1.1000000000000001</v>
      </c>
      <c r="B11" s="14" t="s">
        <v>13</v>
      </c>
      <c r="C11" s="15" t="s">
        <v>8</v>
      </c>
      <c r="D11" s="164" t="s">
        <v>161</v>
      </c>
      <c r="E11" s="145"/>
      <c r="F11" s="146" t="s">
        <v>154</v>
      </c>
      <c r="G11" s="147"/>
    </row>
    <row r="12" spans="1:7" s="2" customFormat="1" ht="138">
      <c r="A12" s="11"/>
      <c r="B12" s="10" t="s">
        <v>14</v>
      </c>
      <c r="C12" s="7"/>
      <c r="D12" s="165"/>
      <c r="E12" s="134"/>
      <c r="F12" s="137"/>
      <c r="G12" s="140"/>
    </row>
    <row r="13" spans="1:7" s="2" customFormat="1" ht="15.6">
      <c r="A13" s="11"/>
      <c r="B13" s="9" t="s">
        <v>15</v>
      </c>
      <c r="C13" s="7"/>
      <c r="D13" s="165"/>
      <c r="E13" s="134"/>
      <c r="F13" s="137"/>
      <c r="G13" s="140"/>
    </row>
    <row r="14" spans="1:7" s="2" customFormat="1" ht="15.6">
      <c r="A14" s="11"/>
      <c r="B14" s="10" t="s">
        <v>16</v>
      </c>
      <c r="C14" s="7"/>
      <c r="D14" s="165"/>
      <c r="E14" s="134"/>
      <c r="F14" s="137"/>
      <c r="G14" s="140"/>
    </row>
    <row r="15" spans="1:7" s="2" customFormat="1" ht="15.6">
      <c r="A15" s="11"/>
      <c r="B15" s="10" t="s">
        <v>17</v>
      </c>
      <c r="C15" s="7"/>
      <c r="D15" s="165"/>
      <c r="E15" s="134"/>
      <c r="F15" s="137"/>
      <c r="G15" s="140"/>
    </row>
    <row r="16" spans="1:7" s="2" customFormat="1" ht="15.6">
      <c r="A16" s="11"/>
      <c r="B16" s="10" t="s">
        <v>18</v>
      </c>
      <c r="C16" s="7"/>
      <c r="D16" s="165"/>
      <c r="E16" s="134"/>
      <c r="F16" s="137"/>
      <c r="G16" s="140"/>
    </row>
    <row r="17" spans="1:7" s="2" customFormat="1" ht="15.6">
      <c r="A17" s="11"/>
      <c r="B17" s="9" t="s">
        <v>19</v>
      </c>
      <c r="C17" s="7"/>
      <c r="D17" s="165"/>
      <c r="E17" s="134"/>
      <c r="F17" s="137"/>
      <c r="G17" s="140"/>
    </row>
    <row r="18" spans="1:7" s="2" customFormat="1" ht="15.6">
      <c r="A18" s="11"/>
      <c r="B18" s="10" t="s">
        <v>20</v>
      </c>
      <c r="C18" s="7"/>
      <c r="D18" s="165"/>
      <c r="E18" s="134"/>
      <c r="F18" s="137"/>
      <c r="G18" s="140"/>
    </row>
    <row r="19" spans="1:7" s="2" customFormat="1" ht="15.6">
      <c r="A19" s="11"/>
      <c r="B19" s="10" t="s">
        <v>21</v>
      </c>
      <c r="C19" s="7"/>
      <c r="D19" s="165"/>
      <c r="E19" s="134"/>
      <c r="F19" s="137"/>
      <c r="G19" s="140"/>
    </row>
    <row r="20" spans="1:7" s="2" customFormat="1" ht="15.6">
      <c r="A20" s="11"/>
      <c r="B20" s="10" t="s">
        <v>22</v>
      </c>
      <c r="C20" s="7"/>
      <c r="D20" s="165"/>
      <c r="E20" s="134"/>
      <c r="F20" s="137"/>
      <c r="G20" s="140"/>
    </row>
    <row r="21" spans="1:7" s="2" customFormat="1" ht="15.6">
      <c r="A21" s="11"/>
      <c r="B21" s="10" t="s">
        <v>23</v>
      </c>
      <c r="C21" s="7"/>
      <c r="D21" s="165"/>
      <c r="E21" s="134"/>
      <c r="F21" s="137"/>
      <c r="G21" s="140"/>
    </row>
    <row r="22" spans="1:7" s="2" customFormat="1" ht="15.6">
      <c r="A22" s="11"/>
      <c r="B22" s="10" t="s">
        <v>24</v>
      </c>
      <c r="C22" s="7"/>
      <c r="D22" s="165"/>
      <c r="E22" s="134"/>
      <c r="F22" s="137"/>
      <c r="G22" s="140"/>
    </row>
    <row r="23" spans="1:7" s="2" customFormat="1" ht="15.6">
      <c r="A23" s="11"/>
      <c r="B23" s="10" t="s">
        <v>25</v>
      </c>
      <c r="C23" s="7"/>
      <c r="D23" s="165"/>
      <c r="E23" s="134"/>
      <c r="F23" s="137"/>
      <c r="G23" s="140"/>
    </row>
    <row r="24" spans="1:7" s="2" customFormat="1" ht="27.6">
      <c r="A24" s="11"/>
      <c r="B24" s="10" t="s">
        <v>26</v>
      </c>
      <c r="C24" s="7"/>
      <c r="D24" s="165"/>
      <c r="E24" s="134"/>
      <c r="F24" s="137"/>
      <c r="G24" s="140"/>
    </row>
    <row r="25" spans="1:7" s="2" customFormat="1" ht="15.6">
      <c r="A25" s="11"/>
      <c r="B25" s="10" t="s">
        <v>27</v>
      </c>
      <c r="C25" s="7"/>
      <c r="D25" s="165"/>
      <c r="E25" s="134"/>
      <c r="F25" s="137"/>
      <c r="G25" s="140"/>
    </row>
    <row r="26" spans="1:7" s="2" customFormat="1" ht="15.6">
      <c r="A26" s="12"/>
      <c r="B26" s="13" t="s">
        <v>28</v>
      </c>
      <c r="C26" s="3"/>
      <c r="D26" s="166"/>
      <c r="E26" s="142"/>
      <c r="F26" s="143"/>
      <c r="G26" s="144"/>
    </row>
    <row r="27" spans="1:7" s="2" customFormat="1" ht="27.6" customHeight="1">
      <c r="A27" s="16">
        <v>1.2</v>
      </c>
      <c r="B27" s="14" t="s">
        <v>29</v>
      </c>
      <c r="C27" s="15" t="s">
        <v>8</v>
      </c>
      <c r="D27" s="164">
        <v>2</v>
      </c>
      <c r="E27" s="133"/>
      <c r="F27" s="136">
        <f>E27*$D$27</f>
        <v>0</v>
      </c>
      <c r="G27" s="139"/>
    </row>
    <row r="28" spans="1:7" s="2" customFormat="1" ht="138">
      <c r="A28" s="11"/>
      <c r="B28" s="10" t="s">
        <v>14</v>
      </c>
      <c r="C28" s="7"/>
      <c r="D28" s="165"/>
      <c r="E28" s="134"/>
      <c r="F28" s="137"/>
      <c r="G28" s="140"/>
    </row>
    <row r="29" spans="1:7" s="2" customFormat="1" ht="15.6">
      <c r="A29" s="11"/>
      <c r="B29" s="9" t="s">
        <v>15</v>
      </c>
      <c r="C29" s="7"/>
      <c r="D29" s="165"/>
      <c r="E29" s="134"/>
      <c r="F29" s="137"/>
      <c r="G29" s="140"/>
    </row>
    <row r="30" spans="1:7" s="2" customFormat="1" ht="15.6">
      <c r="A30" s="11"/>
      <c r="B30" s="10" t="s">
        <v>16</v>
      </c>
      <c r="C30" s="7"/>
      <c r="D30" s="165"/>
      <c r="E30" s="134"/>
      <c r="F30" s="137"/>
      <c r="G30" s="140"/>
    </row>
    <row r="31" spans="1:7" s="2" customFormat="1" ht="15.6">
      <c r="A31" s="11"/>
      <c r="B31" s="10" t="s">
        <v>17</v>
      </c>
      <c r="C31" s="7"/>
      <c r="D31" s="165"/>
      <c r="E31" s="134"/>
      <c r="F31" s="137"/>
      <c r="G31" s="140"/>
    </row>
    <row r="32" spans="1:7" s="2" customFormat="1" ht="15.6">
      <c r="A32" s="11"/>
      <c r="B32" s="10" t="s">
        <v>18</v>
      </c>
      <c r="C32" s="7"/>
      <c r="D32" s="165"/>
      <c r="E32" s="134"/>
      <c r="F32" s="137"/>
      <c r="G32" s="140"/>
    </row>
    <row r="33" spans="1:7" s="2" customFormat="1" ht="15.6">
      <c r="A33" s="11"/>
      <c r="B33" s="9" t="s">
        <v>19</v>
      </c>
      <c r="C33" s="7"/>
      <c r="D33" s="165"/>
      <c r="E33" s="134"/>
      <c r="F33" s="137"/>
      <c r="G33" s="140"/>
    </row>
    <row r="34" spans="1:7" s="2" customFormat="1" ht="15.6">
      <c r="A34" s="11"/>
      <c r="B34" s="10" t="s">
        <v>30</v>
      </c>
      <c r="C34" s="7"/>
      <c r="D34" s="165"/>
      <c r="E34" s="134"/>
      <c r="F34" s="137"/>
      <c r="G34" s="140"/>
    </row>
    <row r="35" spans="1:7" s="2" customFormat="1" ht="15.6">
      <c r="A35" s="11"/>
      <c r="B35" s="10" t="s">
        <v>31</v>
      </c>
      <c r="C35" s="7"/>
      <c r="D35" s="165"/>
      <c r="E35" s="134"/>
      <c r="F35" s="137"/>
      <c r="G35" s="140"/>
    </row>
    <row r="36" spans="1:7" s="2" customFormat="1" ht="15.6">
      <c r="A36" s="11"/>
      <c r="B36" s="10" t="s">
        <v>32</v>
      </c>
      <c r="C36" s="7"/>
      <c r="D36" s="165"/>
      <c r="E36" s="134"/>
      <c r="F36" s="137"/>
      <c r="G36" s="140"/>
    </row>
    <row r="37" spans="1:7" s="2" customFormat="1" ht="27.6">
      <c r="A37" s="11"/>
      <c r="B37" s="10" t="s">
        <v>33</v>
      </c>
      <c r="C37" s="7"/>
      <c r="D37" s="165"/>
      <c r="E37" s="134"/>
      <c r="F37" s="137"/>
      <c r="G37" s="140"/>
    </row>
    <row r="38" spans="1:7" s="2" customFormat="1" ht="15.6">
      <c r="A38" s="11"/>
      <c r="B38" s="10" t="s">
        <v>34</v>
      </c>
      <c r="C38" s="7"/>
      <c r="D38" s="165"/>
      <c r="E38" s="134"/>
      <c r="F38" s="137"/>
      <c r="G38" s="140"/>
    </row>
    <row r="39" spans="1:7" s="2" customFormat="1" ht="15.6">
      <c r="A39" s="11"/>
      <c r="B39" s="10" t="s">
        <v>11</v>
      </c>
      <c r="C39" s="7"/>
      <c r="D39" s="166"/>
      <c r="E39" s="142"/>
      <c r="F39" s="143"/>
      <c r="G39" s="144"/>
    </row>
    <row r="40" spans="1:7" s="2" customFormat="1" ht="27.6">
      <c r="A40" s="16">
        <v>1.3</v>
      </c>
      <c r="B40" s="14" t="s">
        <v>35</v>
      </c>
      <c r="C40" s="15" t="s">
        <v>8</v>
      </c>
      <c r="D40" s="164">
        <v>1</v>
      </c>
      <c r="E40" s="133"/>
      <c r="F40" s="136">
        <f>E40*$D$40</f>
        <v>0</v>
      </c>
      <c r="G40" s="139"/>
    </row>
    <row r="41" spans="1:7" s="2" customFormat="1" ht="82.8">
      <c r="A41" s="17"/>
      <c r="B41" s="10" t="s">
        <v>49</v>
      </c>
      <c r="C41" s="18"/>
      <c r="D41" s="165"/>
      <c r="E41" s="134"/>
      <c r="F41" s="137"/>
      <c r="G41" s="140"/>
    </row>
    <row r="42" spans="1:7" s="2" customFormat="1" ht="15.6">
      <c r="A42" s="17"/>
      <c r="B42" s="9" t="s">
        <v>15</v>
      </c>
      <c r="C42" s="18"/>
      <c r="D42" s="165"/>
      <c r="E42" s="134"/>
      <c r="F42" s="137"/>
      <c r="G42" s="140"/>
    </row>
    <row r="43" spans="1:7" s="2" customFormat="1" ht="15.6">
      <c r="A43" s="17"/>
      <c r="B43" s="10" t="s">
        <v>36</v>
      </c>
      <c r="C43" s="18"/>
      <c r="D43" s="165"/>
      <c r="E43" s="134"/>
      <c r="F43" s="137"/>
      <c r="G43" s="140"/>
    </row>
    <row r="44" spans="1:7" s="2" customFormat="1" ht="15.6">
      <c r="A44" s="17"/>
      <c r="B44" s="10" t="s">
        <v>37</v>
      </c>
      <c r="C44" s="18"/>
      <c r="D44" s="165"/>
      <c r="E44" s="134"/>
      <c r="F44" s="137"/>
      <c r="G44" s="140"/>
    </row>
    <row r="45" spans="1:7" s="2" customFormat="1" ht="15.6">
      <c r="A45" s="17"/>
      <c r="B45" s="10" t="s">
        <v>38</v>
      </c>
      <c r="C45" s="18"/>
      <c r="D45" s="165"/>
      <c r="E45" s="134"/>
      <c r="F45" s="137"/>
      <c r="G45" s="140"/>
    </row>
    <row r="46" spans="1:7" s="2" customFormat="1" ht="15.6">
      <c r="A46" s="17"/>
      <c r="B46" s="10" t="s">
        <v>39</v>
      </c>
      <c r="C46" s="18"/>
      <c r="D46" s="165"/>
      <c r="E46" s="134"/>
      <c r="F46" s="137"/>
      <c r="G46" s="140"/>
    </row>
    <row r="47" spans="1:7" s="2" customFormat="1" ht="15.6">
      <c r="A47" s="17"/>
      <c r="B47" s="9" t="s">
        <v>19</v>
      </c>
      <c r="C47" s="18"/>
      <c r="D47" s="165"/>
      <c r="E47" s="134"/>
      <c r="F47" s="137"/>
      <c r="G47" s="140"/>
    </row>
    <row r="48" spans="1:7" s="2" customFormat="1" ht="15.6">
      <c r="A48" s="17"/>
      <c r="B48" s="10" t="s">
        <v>40</v>
      </c>
      <c r="C48" s="18"/>
      <c r="D48" s="165"/>
      <c r="E48" s="134"/>
      <c r="F48" s="137"/>
      <c r="G48" s="140"/>
    </row>
    <row r="49" spans="1:7" s="2" customFormat="1" ht="15.6">
      <c r="A49" s="17"/>
      <c r="B49" s="10" t="s">
        <v>41</v>
      </c>
      <c r="C49" s="18"/>
      <c r="D49" s="165"/>
      <c r="E49" s="134"/>
      <c r="F49" s="137"/>
      <c r="G49" s="140"/>
    </row>
    <row r="50" spans="1:7" s="2" customFormat="1" ht="15.6">
      <c r="A50" s="17"/>
      <c r="B50" s="10" t="s">
        <v>42</v>
      </c>
      <c r="C50" s="18"/>
      <c r="D50" s="165"/>
      <c r="E50" s="134"/>
      <c r="F50" s="137"/>
      <c r="G50" s="140"/>
    </row>
    <row r="51" spans="1:7" s="2" customFormat="1" ht="15.6">
      <c r="A51" s="17"/>
      <c r="B51" s="10" t="s">
        <v>43</v>
      </c>
      <c r="C51" s="18"/>
      <c r="D51" s="165"/>
      <c r="E51" s="134"/>
      <c r="F51" s="137"/>
      <c r="G51" s="140"/>
    </row>
    <row r="52" spans="1:7" s="2" customFormat="1" ht="15.6">
      <c r="A52" s="17"/>
      <c r="B52" s="10" t="s">
        <v>45</v>
      </c>
      <c r="C52" s="18"/>
      <c r="D52" s="165"/>
      <c r="E52" s="134"/>
      <c r="F52" s="137"/>
      <c r="G52" s="140"/>
    </row>
    <row r="53" spans="1:7" s="2" customFormat="1" ht="15.6">
      <c r="A53" s="17"/>
      <c r="B53" s="10" t="s">
        <v>46</v>
      </c>
      <c r="C53" s="18"/>
      <c r="D53" s="165"/>
      <c r="E53" s="134"/>
      <c r="F53" s="137"/>
      <c r="G53" s="140"/>
    </row>
    <row r="54" spans="1:7" s="2" customFormat="1" ht="16.2" thickBot="1">
      <c r="A54" s="17"/>
      <c r="B54" s="10" t="s">
        <v>47</v>
      </c>
      <c r="C54" s="18"/>
      <c r="D54" s="166"/>
      <c r="E54" s="135"/>
      <c r="F54" s="138"/>
      <c r="G54" s="141"/>
    </row>
    <row r="55" spans="1:7" s="2" customFormat="1" ht="21.9" customHeight="1" thickBot="1">
      <c r="A55" s="130" t="s">
        <v>127</v>
      </c>
      <c r="B55" s="131"/>
      <c r="C55" s="131"/>
      <c r="D55" s="131"/>
      <c r="E55" s="131"/>
      <c r="F55" s="131"/>
      <c r="G55" s="131"/>
    </row>
    <row r="56" spans="1:7" s="2" customFormat="1">
      <c r="A56" s="16">
        <v>1.4</v>
      </c>
      <c r="B56" s="14" t="s">
        <v>48</v>
      </c>
      <c r="C56" s="15" t="s">
        <v>8</v>
      </c>
      <c r="D56" s="164">
        <v>1</v>
      </c>
      <c r="E56" s="145"/>
      <c r="F56" s="146">
        <f>E56*$D$56</f>
        <v>0</v>
      </c>
      <c r="G56" s="147"/>
    </row>
    <row r="57" spans="1:7" s="2" customFormat="1" ht="138">
      <c r="A57" s="11"/>
      <c r="B57" s="10" t="s">
        <v>14</v>
      </c>
      <c r="C57" s="7"/>
      <c r="D57" s="165"/>
      <c r="E57" s="134"/>
      <c r="F57" s="137"/>
      <c r="G57" s="140"/>
    </row>
    <row r="58" spans="1:7" s="2" customFormat="1" ht="15.6">
      <c r="A58" s="11"/>
      <c r="B58" s="9" t="s">
        <v>15</v>
      </c>
      <c r="C58" s="7"/>
      <c r="D58" s="165"/>
      <c r="E58" s="134"/>
      <c r="F58" s="137"/>
      <c r="G58" s="140"/>
    </row>
    <row r="59" spans="1:7" s="2" customFormat="1" ht="15.6">
      <c r="A59" s="11"/>
      <c r="B59" s="10" t="s">
        <v>16</v>
      </c>
      <c r="C59" s="7"/>
      <c r="D59" s="165"/>
      <c r="E59" s="134"/>
      <c r="F59" s="137"/>
      <c r="G59" s="140"/>
    </row>
    <row r="60" spans="1:7" s="2" customFormat="1" ht="15.6">
      <c r="A60" s="11"/>
      <c r="B60" s="10" t="s">
        <v>17</v>
      </c>
      <c r="C60" s="7"/>
      <c r="D60" s="165"/>
      <c r="E60" s="134"/>
      <c r="F60" s="137"/>
      <c r="G60" s="140"/>
    </row>
    <row r="61" spans="1:7" s="2" customFormat="1" ht="15.6">
      <c r="A61" s="11"/>
      <c r="B61" s="10" t="s">
        <v>18</v>
      </c>
      <c r="C61" s="7"/>
      <c r="D61" s="165"/>
      <c r="E61" s="134"/>
      <c r="F61" s="137"/>
      <c r="G61" s="140"/>
    </row>
    <row r="62" spans="1:7" s="2" customFormat="1" ht="15.6">
      <c r="A62" s="11"/>
      <c r="B62" s="9" t="s">
        <v>19</v>
      </c>
      <c r="C62" s="7"/>
      <c r="D62" s="165"/>
      <c r="E62" s="134"/>
      <c r="F62" s="137"/>
      <c r="G62" s="140"/>
    </row>
    <row r="63" spans="1:7" s="2" customFormat="1" ht="15.6">
      <c r="A63" s="11"/>
      <c r="B63" s="10" t="s">
        <v>30</v>
      </c>
      <c r="C63" s="7"/>
      <c r="D63" s="165"/>
      <c r="E63" s="134"/>
      <c r="F63" s="137"/>
      <c r="G63" s="140"/>
    </row>
    <row r="64" spans="1:7" s="2" customFormat="1" ht="15.6">
      <c r="A64" s="11"/>
      <c r="B64" s="10" t="s">
        <v>31</v>
      </c>
      <c r="C64" s="7"/>
      <c r="D64" s="165"/>
      <c r="E64" s="134"/>
      <c r="F64" s="137"/>
      <c r="G64" s="140"/>
    </row>
    <row r="65" spans="1:7" s="2" customFormat="1" ht="15.6">
      <c r="A65" s="11"/>
      <c r="B65" s="10" t="s">
        <v>32</v>
      </c>
      <c r="C65" s="7"/>
      <c r="D65" s="165"/>
      <c r="E65" s="134"/>
      <c r="F65" s="137"/>
      <c r="G65" s="140"/>
    </row>
    <row r="66" spans="1:7" s="2" customFormat="1" ht="27.6">
      <c r="A66" s="11"/>
      <c r="B66" s="10" t="s">
        <v>33</v>
      </c>
      <c r="C66" s="7"/>
      <c r="D66" s="165"/>
      <c r="E66" s="134"/>
      <c r="F66" s="137"/>
      <c r="G66" s="140"/>
    </row>
    <row r="67" spans="1:7" s="2" customFormat="1" ht="15.6">
      <c r="A67" s="11"/>
      <c r="B67" s="10" t="s">
        <v>34</v>
      </c>
      <c r="C67" s="7"/>
      <c r="D67" s="165"/>
      <c r="E67" s="134"/>
      <c r="F67" s="137"/>
      <c r="G67" s="140"/>
    </row>
    <row r="68" spans="1:7" s="2" customFormat="1" ht="15.6">
      <c r="A68" s="11"/>
      <c r="B68" s="10" t="s">
        <v>11</v>
      </c>
      <c r="C68" s="7"/>
      <c r="D68" s="166"/>
      <c r="E68" s="142"/>
      <c r="F68" s="143"/>
      <c r="G68" s="144"/>
    </row>
    <row r="69" spans="1:7" s="2" customFormat="1">
      <c r="A69" s="16">
        <v>1.5</v>
      </c>
      <c r="B69" s="14" t="s">
        <v>50</v>
      </c>
      <c r="C69" s="15" t="s">
        <v>8</v>
      </c>
      <c r="D69" s="164">
        <v>1</v>
      </c>
      <c r="E69" s="133"/>
      <c r="F69" s="136">
        <f>E69*$D$69</f>
        <v>0</v>
      </c>
      <c r="G69" s="139"/>
    </row>
    <row r="70" spans="1:7" s="2" customFormat="1" ht="138">
      <c r="A70" s="11"/>
      <c r="B70" s="10" t="s">
        <v>51</v>
      </c>
      <c r="C70" s="7"/>
      <c r="D70" s="165"/>
      <c r="E70" s="134"/>
      <c r="F70" s="137"/>
      <c r="G70" s="140"/>
    </row>
    <row r="71" spans="1:7" s="2" customFormat="1" ht="15.6">
      <c r="A71" s="11"/>
      <c r="B71" s="9" t="s">
        <v>15</v>
      </c>
      <c r="C71" s="7"/>
      <c r="D71" s="165"/>
      <c r="E71" s="134"/>
      <c r="F71" s="137"/>
      <c r="G71" s="140"/>
    </row>
    <row r="72" spans="1:7" s="2" customFormat="1" ht="15.6">
      <c r="A72" s="11"/>
      <c r="B72" s="10" t="s">
        <v>16</v>
      </c>
      <c r="C72" s="7"/>
      <c r="D72" s="165"/>
      <c r="E72" s="134"/>
      <c r="F72" s="137"/>
      <c r="G72" s="140"/>
    </row>
    <row r="73" spans="1:7" s="2" customFormat="1" ht="15.6">
      <c r="A73" s="11"/>
      <c r="B73" s="10" t="s">
        <v>17</v>
      </c>
      <c r="C73" s="7"/>
      <c r="D73" s="165"/>
      <c r="E73" s="134"/>
      <c r="F73" s="137"/>
      <c r="G73" s="140"/>
    </row>
    <row r="74" spans="1:7" s="2" customFormat="1" ht="15.6">
      <c r="A74" s="11"/>
      <c r="B74" s="10" t="s">
        <v>18</v>
      </c>
      <c r="C74" s="7"/>
      <c r="D74" s="165"/>
      <c r="E74" s="134"/>
      <c r="F74" s="137"/>
      <c r="G74" s="140"/>
    </row>
    <row r="75" spans="1:7" s="2" customFormat="1" ht="15.6">
      <c r="A75" s="11"/>
      <c r="B75" s="9" t="s">
        <v>19</v>
      </c>
      <c r="C75" s="7"/>
      <c r="D75" s="165"/>
      <c r="E75" s="134"/>
      <c r="F75" s="137"/>
      <c r="G75" s="140"/>
    </row>
    <row r="76" spans="1:7" s="2" customFormat="1" ht="15.6">
      <c r="A76" s="11"/>
      <c r="B76" s="10" t="s">
        <v>52</v>
      </c>
      <c r="C76" s="7"/>
      <c r="D76" s="165"/>
      <c r="E76" s="134"/>
      <c r="F76" s="137"/>
      <c r="G76" s="140"/>
    </row>
    <row r="77" spans="1:7" s="2" customFormat="1" ht="15.6">
      <c r="A77" s="11"/>
      <c r="B77" s="10" t="s">
        <v>31</v>
      </c>
      <c r="C77" s="7"/>
      <c r="D77" s="165"/>
      <c r="E77" s="134"/>
      <c r="F77" s="137"/>
      <c r="G77" s="140"/>
    </row>
    <row r="78" spans="1:7" s="2" customFormat="1" ht="15.6">
      <c r="A78" s="11"/>
      <c r="B78" s="10" t="s">
        <v>53</v>
      </c>
      <c r="C78" s="7"/>
      <c r="D78" s="165"/>
      <c r="E78" s="134"/>
      <c r="F78" s="137"/>
      <c r="G78" s="140"/>
    </row>
    <row r="79" spans="1:7" s="2" customFormat="1" ht="15.6">
      <c r="A79" s="11"/>
      <c r="B79" s="10" t="s">
        <v>54</v>
      </c>
      <c r="C79" s="7"/>
      <c r="D79" s="165"/>
      <c r="E79" s="134"/>
      <c r="F79" s="137"/>
      <c r="G79" s="140"/>
    </row>
    <row r="80" spans="1:7" s="2" customFormat="1" ht="15.6">
      <c r="A80" s="11"/>
      <c r="B80" s="10" t="s">
        <v>55</v>
      </c>
      <c r="C80" s="7"/>
      <c r="D80" s="165"/>
      <c r="E80" s="134"/>
      <c r="F80" s="137"/>
      <c r="G80" s="140"/>
    </row>
    <row r="81" spans="1:7" s="2" customFormat="1" ht="27.6">
      <c r="A81" s="11"/>
      <c r="B81" s="10" t="s">
        <v>56</v>
      </c>
      <c r="C81" s="7"/>
      <c r="D81" s="165"/>
      <c r="E81" s="134"/>
      <c r="F81" s="137"/>
      <c r="G81" s="140"/>
    </row>
    <row r="82" spans="1:7" s="2" customFormat="1" ht="15.6">
      <c r="A82" s="11"/>
      <c r="B82" s="10" t="s">
        <v>57</v>
      </c>
      <c r="C82" s="7"/>
      <c r="D82" s="165"/>
      <c r="E82" s="134"/>
      <c r="F82" s="137"/>
      <c r="G82" s="140"/>
    </row>
    <row r="83" spans="1:7" s="2" customFormat="1" ht="15.6">
      <c r="A83" s="11"/>
      <c r="B83" s="10" t="s">
        <v>58</v>
      </c>
      <c r="C83" s="7"/>
      <c r="D83" s="166"/>
      <c r="E83" s="142"/>
      <c r="F83" s="143"/>
      <c r="G83" s="144"/>
    </row>
    <row r="84" spans="1:7" s="2" customFormat="1" ht="27.6" customHeight="1">
      <c r="A84" s="16">
        <v>1.6</v>
      </c>
      <c r="B84" s="14" t="s">
        <v>59</v>
      </c>
      <c r="C84" s="15" t="s">
        <v>8</v>
      </c>
      <c r="D84" s="164">
        <v>1</v>
      </c>
      <c r="E84" s="133"/>
      <c r="F84" s="136">
        <f>E84*$D$84</f>
        <v>0</v>
      </c>
      <c r="G84" s="139"/>
    </row>
    <row r="85" spans="1:7" s="2" customFormat="1" ht="82.8">
      <c r="A85" s="17"/>
      <c r="B85" s="10" t="s">
        <v>60</v>
      </c>
      <c r="C85" s="18"/>
      <c r="D85" s="165"/>
      <c r="E85" s="134"/>
      <c r="F85" s="137"/>
      <c r="G85" s="140"/>
    </row>
    <row r="86" spans="1:7" s="2" customFormat="1" ht="15.6">
      <c r="A86" s="17"/>
      <c r="B86" s="9" t="s">
        <v>15</v>
      </c>
      <c r="C86" s="18"/>
      <c r="D86" s="165"/>
      <c r="E86" s="134"/>
      <c r="F86" s="137"/>
      <c r="G86" s="140"/>
    </row>
    <row r="87" spans="1:7" s="2" customFormat="1" ht="15.6">
      <c r="A87" s="17"/>
      <c r="B87" s="10" t="s">
        <v>61</v>
      </c>
      <c r="C87" s="18"/>
      <c r="D87" s="165"/>
      <c r="E87" s="134"/>
      <c r="F87" s="137"/>
      <c r="G87" s="140"/>
    </row>
    <row r="88" spans="1:7" s="2" customFormat="1" ht="15.6">
      <c r="A88" s="17"/>
      <c r="B88" s="10" t="s">
        <v>62</v>
      </c>
      <c r="C88" s="18"/>
      <c r="D88" s="165"/>
      <c r="E88" s="134"/>
      <c r="F88" s="137"/>
      <c r="G88" s="140"/>
    </row>
    <row r="89" spans="1:7" s="2" customFormat="1" ht="15.6">
      <c r="A89" s="17"/>
      <c r="B89" s="10" t="s">
        <v>63</v>
      </c>
      <c r="C89" s="18"/>
      <c r="D89" s="165"/>
      <c r="E89" s="134"/>
      <c r="F89" s="137"/>
      <c r="G89" s="140"/>
    </row>
    <row r="90" spans="1:7" s="2" customFormat="1" ht="15.6">
      <c r="A90" s="17"/>
      <c r="B90" s="10" t="s">
        <v>39</v>
      </c>
      <c r="C90" s="18"/>
      <c r="D90" s="165"/>
      <c r="E90" s="134"/>
      <c r="F90" s="137"/>
      <c r="G90" s="140"/>
    </row>
    <row r="91" spans="1:7" s="2" customFormat="1" ht="15.6">
      <c r="A91" s="17"/>
      <c r="B91" s="9" t="s">
        <v>19</v>
      </c>
      <c r="C91" s="18"/>
      <c r="D91" s="165"/>
      <c r="E91" s="134"/>
      <c r="F91" s="137"/>
      <c r="G91" s="140"/>
    </row>
    <row r="92" spans="1:7" s="2" customFormat="1" ht="15.6">
      <c r="A92" s="17"/>
      <c r="B92" s="10" t="s">
        <v>64</v>
      </c>
      <c r="C92" s="18"/>
      <c r="D92" s="165"/>
      <c r="E92" s="134"/>
      <c r="F92" s="137"/>
      <c r="G92" s="140"/>
    </row>
    <row r="93" spans="1:7" s="2" customFormat="1" ht="15.6">
      <c r="A93" s="17"/>
      <c r="B93" s="10" t="s">
        <v>65</v>
      </c>
      <c r="C93" s="18"/>
      <c r="D93" s="165"/>
      <c r="E93" s="134"/>
      <c r="F93" s="137"/>
      <c r="G93" s="140"/>
    </row>
    <row r="94" spans="1:7" s="2" customFormat="1" ht="15.6">
      <c r="A94" s="17"/>
      <c r="B94" s="10" t="s">
        <v>44</v>
      </c>
      <c r="C94" s="18"/>
      <c r="D94" s="165"/>
      <c r="E94" s="134"/>
      <c r="F94" s="137"/>
      <c r="G94" s="140"/>
    </row>
    <row r="95" spans="1:7" s="2" customFormat="1" ht="15.6">
      <c r="A95" s="17"/>
      <c r="B95" s="10" t="s">
        <v>66</v>
      </c>
      <c r="C95" s="18"/>
      <c r="D95" s="165"/>
      <c r="E95" s="134"/>
      <c r="F95" s="137"/>
      <c r="G95" s="140"/>
    </row>
    <row r="96" spans="1:7" s="2" customFormat="1" ht="16.2" thickBot="1">
      <c r="A96" s="17"/>
      <c r="B96" s="10" t="s">
        <v>12</v>
      </c>
      <c r="C96" s="18"/>
      <c r="D96" s="166"/>
      <c r="E96" s="135"/>
      <c r="F96" s="138"/>
      <c r="G96" s="141"/>
    </row>
    <row r="97" spans="1:7" s="2" customFormat="1" ht="18" customHeight="1">
      <c r="A97" s="85" t="s">
        <v>129</v>
      </c>
      <c r="B97" s="86"/>
      <c r="C97" s="86"/>
      <c r="D97" s="103"/>
      <c r="E97" s="85">
        <f>SUM(F11:F96)</f>
        <v>0</v>
      </c>
      <c r="F97" s="86"/>
      <c r="G97" s="87"/>
    </row>
    <row r="98" spans="1:7" s="2" customFormat="1" ht="18" customHeight="1">
      <c r="A98" s="107" t="s">
        <v>157</v>
      </c>
      <c r="B98" s="108"/>
      <c r="C98" s="108"/>
      <c r="D98" s="128"/>
      <c r="E98" s="107">
        <f>E97*17%</f>
        <v>0</v>
      </c>
      <c r="F98" s="108"/>
      <c r="G98" s="109"/>
    </row>
    <row r="99" spans="1:7" s="2" customFormat="1">
      <c r="A99" s="160"/>
      <c r="B99" s="161"/>
      <c r="C99" s="161"/>
      <c r="D99" s="161"/>
      <c r="E99" s="161"/>
      <c r="F99" s="161"/>
      <c r="G99" s="161"/>
    </row>
    <row r="100" spans="1:7" s="2" customFormat="1" ht="18" customHeight="1" thickBot="1">
      <c r="A100" s="104" t="s">
        <v>131</v>
      </c>
      <c r="B100" s="105"/>
      <c r="C100" s="105"/>
      <c r="D100" s="129"/>
      <c r="E100" s="104">
        <f>SUM(E97:G98)</f>
        <v>0</v>
      </c>
      <c r="F100" s="105"/>
      <c r="G100" s="106"/>
    </row>
    <row r="101" spans="1:7" s="29" customFormat="1" ht="18" customHeight="1" thickBot="1">
      <c r="A101" s="43"/>
      <c r="B101" s="44"/>
      <c r="C101" s="44"/>
      <c r="D101" s="44"/>
      <c r="E101" s="44"/>
      <c r="F101" s="44"/>
      <c r="G101" s="44"/>
    </row>
    <row r="102" spans="1:7" s="2" customFormat="1" ht="31.8" customHeight="1" thickBot="1">
      <c r="A102" s="25">
        <v>2</v>
      </c>
      <c r="B102" s="130" t="s">
        <v>128</v>
      </c>
      <c r="C102" s="131"/>
      <c r="D102" s="131"/>
      <c r="E102" s="131"/>
      <c r="F102" s="131"/>
      <c r="G102" s="131"/>
    </row>
    <row r="103" spans="1:7" s="2" customFormat="1">
      <c r="A103" s="8">
        <v>2.1</v>
      </c>
      <c r="B103" s="14" t="s">
        <v>67</v>
      </c>
      <c r="C103" s="15" t="s">
        <v>8</v>
      </c>
      <c r="D103" s="164">
        <v>1</v>
      </c>
      <c r="E103" s="145"/>
      <c r="F103" s="146">
        <f>E103*$D$103</f>
        <v>0</v>
      </c>
      <c r="G103" s="147"/>
    </row>
    <row r="104" spans="1:7" s="2" customFormat="1" ht="138">
      <c r="A104" s="11"/>
      <c r="B104" s="10" t="s">
        <v>14</v>
      </c>
      <c r="C104" s="7"/>
      <c r="D104" s="165"/>
      <c r="E104" s="134"/>
      <c r="F104" s="137"/>
      <c r="G104" s="140"/>
    </row>
    <row r="105" spans="1:7" s="2" customFormat="1" ht="15.6">
      <c r="A105" s="11"/>
      <c r="B105" s="9" t="s">
        <v>15</v>
      </c>
      <c r="C105" s="7"/>
      <c r="D105" s="165"/>
      <c r="E105" s="134"/>
      <c r="F105" s="137"/>
      <c r="G105" s="140"/>
    </row>
    <row r="106" spans="1:7" s="2" customFormat="1" ht="15.6">
      <c r="A106" s="11"/>
      <c r="B106" s="10" t="s">
        <v>16</v>
      </c>
      <c r="C106" s="7"/>
      <c r="D106" s="165"/>
      <c r="E106" s="134"/>
      <c r="F106" s="137"/>
      <c r="G106" s="140"/>
    </row>
    <row r="107" spans="1:7" s="2" customFormat="1" ht="15.6">
      <c r="A107" s="11"/>
      <c r="B107" s="10" t="s">
        <v>17</v>
      </c>
      <c r="C107" s="7"/>
      <c r="D107" s="165"/>
      <c r="E107" s="134"/>
      <c r="F107" s="137"/>
      <c r="G107" s="140"/>
    </row>
    <row r="108" spans="1:7" s="2" customFormat="1" ht="15.6">
      <c r="A108" s="11"/>
      <c r="B108" s="10" t="s">
        <v>18</v>
      </c>
      <c r="C108" s="7"/>
      <c r="D108" s="165"/>
      <c r="E108" s="134"/>
      <c r="F108" s="137"/>
      <c r="G108" s="140"/>
    </row>
    <row r="109" spans="1:7" s="2" customFormat="1" ht="15.6">
      <c r="A109" s="11"/>
      <c r="B109" s="9" t="s">
        <v>19</v>
      </c>
      <c r="C109" s="7"/>
      <c r="D109" s="165"/>
      <c r="E109" s="134"/>
      <c r="F109" s="137"/>
      <c r="G109" s="140"/>
    </row>
    <row r="110" spans="1:7" s="2" customFormat="1" ht="15.6">
      <c r="A110" s="11"/>
      <c r="B110" s="10" t="s">
        <v>20</v>
      </c>
      <c r="C110" s="7"/>
      <c r="D110" s="165"/>
      <c r="E110" s="134"/>
      <c r="F110" s="137"/>
      <c r="G110" s="140"/>
    </row>
    <row r="111" spans="1:7" s="2" customFormat="1" ht="15.6">
      <c r="A111" s="11"/>
      <c r="B111" s="10" t="s">
        <v>21</v>
      </c>
      <c r="C111" s="7"/>
      <c r="D111" s="165"/>
      <c r="E111" s="134"/>
      <c r="F111" s="137"/>
      <c r="G111" s="140"/>
    </row>
    <row r="112" spans="1:7" s="2" customFormat="1" ht="15.6">
      <c r="A112" s="11"/>
      <c r="B112" s="10" t="s">
        <v>68</v>
      </c>
      <c r="C112" s="7"/>
      <c r="D112" s="165"/>
      <c r="E112" s="134"/>
      <c r="F112" s="137"/>
      <c r="G112" s="140"/>
    </row>
    <row r="113" spans="1:7" s="2" customFormat="1" ht="15.6">
      <c r="A113" s="11"/>
      <c r="B113" s="10" t="s">
        <v>69</v>
      </c>
      <c r="C113" s="7"/>
      <c r="D113" s="165"/>
      <c r="E113" s="134"/>
      <c r="F113" s="137"/>
      <c r="G113" s="140"/>
    </row>
    <row r="114" spans="1:7" s="2" customFormat="1" ht="15.6">
      <c r="A114" s="11"/>
      <c r="B114" s="10" t="s">
        <v>55</v>
      </c>
      <c r="C114" s="7"/>
      <c r="D114" s="165"/>
      <c r="E114" s="134"/>
      <c r="F114" s="137"/>
      <c r="G114" s="140"/>
    </row>
    <row r="115" spans="1:7" s="2" customFormat="1" ht="27.6">
      <c r="A115" s="11"/>
      <c r="B115" s="10" t="s">
        <v>70</v>
      </c>
      <c r="C115" s="7"/>
      <c r="D115" s="165"/>
      <c r="E115" s="134"/>
      <c r="F115" s="137"/>
      <c r="G115" s="140"/>
    </row>
    <row r="116" spans="1:7" s="2" customFormat="1" ht="15.6">
      <c r="A116" s="11"/>
      <c r="B116" s="2" t="s">
        <v>71</v>
      </c>
      <c r="C116" s="7"/>
      <c r="D116" s="165"/>
      <c r="E116" s="134"/>
      <c r="F116" s="137"/>
      <c r="G116" s="140"/>
    </row>
    <row r="117" spans="1:7" s="2" customFormat="1" ht="15.6">
      <c r="A117" s="11"/>
      <c r="B117" s="10" t="s">
        <v>72</v>
      </c>
      <c r="C117" s="7"/>
      <c r="D117" s="166"/>
      <c r="E117" s="142"/>
      <c r="F117" s="143"/>
      <c r="G117" s="144"/>
    </row>
    <row r="118" spans="1:7" s="2" customFormat="1">
      <c r="A118" s="8">
        <v>2.2000000000000002</v>
      </c>
      <c r="B118" s="14" t="s">
        <v>73</v>
      </c>
      <c r="C118" s="15" t="s">
        <v>8</v>
      </c>
      <c r="D118" s="164">
        <v>1</v>
      </c>
      <c r="E118" s="133"/>
      <c r="F118" s="136">
        <f>E118*$D$118</f>
        <v>0</v>
      </c>
      <c r="G118" s="139"/>
    </row>
    <row r="119" spans="1:7" s="2" customFormat="1" ht="138">
      <c r="A119" s="11"/>
      <c r="B119" s="10" t="s">
        <v>14</v>
      </c>
      <c r="C119" s="7"/>
      <c r="D119" s="165"/>
      <c r="E119" s="134"/>
      <c r="F119" s="137"/>
      <c r="G119" s="140"/>
    </row>
    <row r="120" spans="1:7" s="2" customFormat="1" ht="15.6">
      <c r="A120" s="11"/>
      <c r="B120" s="9" t="s">
        <v>15</v>
      </c>
      <c r="C120" s="7"/>
      <c r="D120" s="165"/>
      <c r="E120" s="134"/>
      <c r="F120" s="137"/>
      <c r="G120" s="140"/>
    </row>
    <row r="121" spans="1:7" s="2" customFormat="1" ht="15.6">
      <c r="A121" s="11"/>
      <c r="B121" s="10" t="s">
        <v>16</v>
      </c>
      <c r="C121" s="7"/>
      <c r="D121" s="165"/>
      <c r="E121" s="134"/>
      <c r="F121" s="137"/>
      <c r="G121" s="140"/>
    </row>
    <row r="122" spans="1:7" s="2" customFormat="1" ht="15.6">
      <c r="A122" s="11"/>
      <c r="B122" s="10" t="s">
        <v>17</v>
      </c>
      <c r="C122" s="7"/>
      <c r="D122" s="165"/>
      <c r="E122" s="134"/>
      <c r="F122" s="137"/>
      <c r="G122" s="140"/>
    </row>
    <row r="123" spans="1:7" s="2" customFormat="1" ht="15.6">
      <c r="A123" s="11"/>
      <c r="B123" s="10" t="s">
        <v>18</v>
      </c>
      <c r="C123" s="7"/>
      <c r="D123" s="165"/>
      <c r="E123" s="134"/>
      <c r="F123" s="137"/>
      <c r="G123" s="140"/>
    </row>
    <row r="124" spans="1:7" s="2" customFormat="1" ht="15.6">
      <c r="A124" s="11"/>
      <c r="B124" s="9" t="s">
        <v>19</v>
      </c>
      <c r="C124" s="7"/>
      <c r="D124" s="165"/>
      <c r="E124" s="134"/>
      <c r="F124" s="137"/>
      <c r="G124" s="140"/>
    </row>
    <row r="125" spans="1:7" s="2" customFormat="1" ht="15.6">
      <c r="A125" s="11"/>
      <c r="B125" s="10" t="s">
        <v>74</v>
      </c>
      <c r="C125" s="7"/>
      <c r="D125" s="165"/>
      <c r="E125" s="134"/>
      <c r="F125" s="137"/>
      <c r="G125" s="140"/>
    </row>
    <row r="126" spans="1:7" s="2" customFormat="1" ht="15.6">
      <c r="A126" s="11"/>
      <c r="B126" s="10" t="s">
        <v>75</v>
      </c>
      <c r="C126" s="7"/>
      <c r="D126" s="165"/>
      <c r="E126" s="134"/>
      <c r="F126" s="137"/>
      <c r="G126" s="140"/>
    </row>
    <row r="127" spans="1:7" s="2" customFormat="1" ht="15.6">
      <c r="A127" s="11"/>
      <c r="B127" s="10" t="s">
        <v>76</v>
      </c>
      <c r="C127" s="7"/>
      <c r="D127" s="165"/>
      <c r="E127" s="134"/>
      <c r="F127" s="137"/>
      <c r="G127" s="140"/>
    </row>
    <row r="128" spans="1:7" s="2" customFormat="1" ht="15.6">
      <c r="A128" s="11"/>
      <c r="B128" s="10" t="s">
        <v>77</v>
      </c>
      <c r="C128" s="7"/>
      <c r="D128" s="165"/>
      <c r="E128" s="134"/>
      <c r="F128" s="137"/>
      <c r="G128" s="140"/>
    </row>
    <row r="129" spans="1:7" s="2" customFormat="1" ht="15.6">
      <c r="A129" s="11"/>
      <c r="B129" s="10" t="s">
        <v>45</v>
      </c>
      <c r="C129" s="7"/>
      <c r="D129" s="165"/>
      <c r="E129" s="134"/>
      <c r="F129" s="137"/>
      <c r="G129" s="140"/>
    </row>
    <row r="130" spans="1:7" s="2" customFormat="1" ht="27.6">
      <c r="A130" s="11"/>
      <c r="B130" s="10" t="s">
        <v>70</v>
      </c>
      <c r="C130" s="7"/>
      <c r="D130" s="165"/>
      <c r="E130" s="134"/>
      <c r="F130" s="137"/>
      <c r="G130" s="140"/>
    </row>
    <row r="131" spans="1:7" s="2" customFormat="1" ht="15.6">
      <c r="A131" s="11"/>
      <c r="B131" s="2" t="s">
        <v>71</v>
      </c>
      <c r="C131" s="7"/>
      <c r="D131" s="165"/>
      <c r="E131" s="134"/>
      <c r="F131" s="137"/>
      <c r="G131" s="140"/>
    </row>
    <row r="132" spans="1:7" s="2" customFormat="1" ht="15.6">
      <c r="A132" s="11"/>
      <c r="B132" s="10" t="s">
        <v>72</v>
      </c>
      <c r="C132" s="7"/>
      <c r="D132" s="166"/>
      <c r="E132" s="142"/>
      <c r="F132" s="143"/>
      <c r="G132" s="144"/>
    </row>
    <row r="133" spans="1:7" s="2" customFormat="1" ht="27.6" customHeight="1">
      <c r="A133" s="16">
        <v>2.2999999999999998</v>
      </c>
      <c r="B133" s="14" t="s">
        <v>86</v>
      </c>
      <c r="C133" s="15" t="s">
        <v>8</v>
      </c>
      <c r="D133" s="164">
        <v>2</v>
      </c>
      <c r="E133" s="133"/>
      <c r="F133" s="136">
        <f>E133*$D$133</f>
        <v>0</v>
      </c>
      <c r="G133" s="139"/>
    </row>
    <row r="134" spans="1:7" s="2" customFormat="1" ht="138">
      <c r="A134" s="11"/>
      <c r="B134" s="10" t="s">
        <v>14</v>
      </c>
      <c r="C134" s="7"/>
      <c r="D134" s="165"/>
      <c r="E134" s="134"/>
      <c r="F134" s="137"/>
      <c r="G134" s="140"/>
    </row>
    <row r="135" spans="1:7" s="2" customFormat="1" ht="15.6">
      <c r="A135" s="11"/>
      <c r="B135" s="9" t="s">
        <v>15</v>
      </c>
      <c r="C135" s="7"/>
      <c r="D135" s="165"/>
      <c r="E135" s="134"/>
      <c r="F135" s="137"/>
      <c r="G135" s="140"/>
    </row>
    <row r="136" spans="1:7" s="2" customFormat="1" ht="15.6">
      <c r="A136" s="11"/>
      <c r="B136" s="10" t="s">
        <v>16</v>
      </c>
      <c r="C136" s="7"/>
      <c r="D136" s="165"/>
      <c r="E136" s="134"/>
      <c r="F136" s="137"/>
      <c r="G136" s="140"/>
    </row>
    <row r="137" spans="1:7" s="2" customFormat="1" ht="15.6">
      <c r="A137" s="11"/>
      <c r="B137" s="10" t="s">
        <v>17</v>
      </c>
      <c r="C137" s="7"/>
      <c r="D137" s="165"/>
      <c r="E137" s="134"/>
      <c r="F137" s="137"/>
      <c r="G137" s="140"/>
    </row>
    <row r="138" spans="1:7" s="2" customFormat="1" ht="15.6">
      <c r="A138" s="11"/>
      <c r="B138" s="10" t="s">
        <v>18</v>
      </c>
      <c r="C138" s="7"/>
      <c r="D138" s="165"/>
      <c r="E138" s="134"/>
      <c r="F138" s="137"/>
      <c r="G138" s="140"/>
    </row>
    <row r="139" spans="1:7" s="2" customFormat="1" ht="15.6">
      <c r="A139" s="11"/>
      <c r="B139" s="9" t="s">
        <v>19</v>
      </c>
      <c r="C139" s="7"/>
      <c r="D139" s="165"/>
      <c r="E139" s="134"/>
      <c r="F139" s="137"/>
      <c r="G139" s="140"/>
    </row>
    <row r="140" spans="1:7" s="2" customFormat="1" ht="15.6">
      <c r="A140" s="11"/>
      <c r="B140" s="10" t="s">
        <v>30</v>
      </c>
      <c r="C140" s="7"/>
      <c r="D140" s="165"/>
      <c r="E140" s="134"/>
      <c r="F140" s="137"/>
      <c r="G140" s="140"/>
    </row>
    <row r="141" spans="1:7" s="2" customFormat="1" ht="15.6">
      <c r="A141" s="11"/>
      <c r="B141" s="10" t="s">
        <v>31</v>
      </c>
      <c r="C141" s="7"/>
      <c r="D141" s="165"/>
      <c r="E141" s="134"/>
      <c r="F141" s="137"/>
      <c r="G141" s="140"/>
    </row>
    <row r="142" spans="1:7" s="2" customFormat="1" ht="15.6">
      <c r="A142" s="11"/>
      <c r="B142" s="10" t="s">
        <v>32</v>
      </c>
      <c r="C142" s="7"/>
      <c r="D142" s="165"/>
      <c r="E142" s="134"/>
      <c r="F142" s="137"/>
      <c r="G142" s="140"/>
    </row>
    <row r="143" spans="1:7" s="2" customFormat="1" ht="27.6">
      <c r="A143" s="11"/>
      <c r="B143" s="10" t="s">
        <v>33</v>
      </c>
      <c r="C143" s="7"/>
      <c r="D143" s="165"/>
      <c r="E143" s="134"/>
      <c r="F143" s="137"/>
      <c r="G143" s="140"/>
    </row>
    <row r="144" spans="1:7" s="2" customFormat="1" ht="15.6">
      <c r="A144" s="11"/>
      <c r="B144" s="10" t="s">
        <v>34</v>
      </c>
      <c r="C144" s="7"/>
      <c r="D144" s="165"/>
      <c r="E144" s="134"/>
      <c r="F144" s="137"/>
      <c r="G144" s="140"/>
    </row>
    <row r="145" spans="1:7" s="2" customFormat="1" ht="15.6">
      <c r="A145" s="11"/>
      <c r="B145" s="10" t="s">
        <v>11</v>
      </c>
      <c r="C145" s="7"/>
      <c r="D145" s="166"/>
      <c r="E145" s="142"/>
      <c r="F145" s="143"/>
      <c r="G145" s="144"/>
    </row>
    <row r="146" spans="1:7" s="2" customFormat="1" ht="27.6">
      <c r="A146" s="16">
        <v>2.4</v>
      </c>
      <c r="B146" s="14" t="s">
        <v>78</v>
      </c>
      <c r="C146" s="15" t="s">
        <v>8</v>
      </c>
      <c r="D146" s="164">
        <v>1</v>
      </c>
      <c r="E146" s="133"/>
      <c r="F146" s="136">
        <f>E146*$D$146</f>
        <v>0</v>
      </c>
      <c r="G146" s="139"/>
    </row>
    <row r="147" spans="1:7" s="2" customFormat="1" ht="82.8">
      <c r="A147" s="17"/>
      <c r="B147" s="10" t="s">
        <v>79</v>
      </c>
      <c r="C147" s="18"/>
      <c r="D147" s="165"/>
      <c r="E147" s="134"/>
      <c r="F147" s="137"/>
      <c r="G147" s="140"/>
    </row>
    <row r="148" spans="1:7" s="2" customFormat="1" ht="15.6">
      <c r="A148" s="17"/>
      <c r="B148" s="9" t="s">
        <v>15</v>
      </c>
      <c r="C148" s="18"/>
      <c r="D148" s="165"/>
      <c r="E148" s="134"/>
      <c r="F148" s="137"/>
      <c r="G148" s="140"/>
    </row>
    <row r="149" spans="1:7" s="2" customFormat="1" ht="15.6">
      <c r="A149" s="17"/>
      <c r="B149" s="10" t="s">
        <v>36</v>
      </c>
      <c r="C149" s="18"/>
      <c r="D149" s="165"/>
      <c r="E149" s="134"/>
      <c r="F149" s="137"/>
      <c r="G149" s="140"/>
    </row>
    <row r="150" spans="1:7" s="2" customFormat="1" ht="15.6">
      <c r="A150" s="17"/>
      <c r="B150" s="10" t="s">
        <v>37</v>
      </c>
      <c r="C150" s="18"/>
      <c r="D150" s="165"/>
      <c r="E150" s="134"/>
      <c r="F150" s="137"/>
      <c r="G150" s="140"/>
    </row>
    <row r="151" spans="1:7" s="2" customFormat="1" ht="15.6">
      <c r="A151" s="17"/>
      <c r="B151" s="10" t="s">
        <v>38</v>
      </c>
      <c r="C151" s="18"/>
      <c r="D151" s="165"/>
      <c r="E151" s="134"/>
      <c r="F151" s="137"/>
      <c r="G151" s="140"/>
    </row>
    <row r="152" spans="1:7" s="2" customFormat="1" ht="15.6">
      <c r="A152" s="17"/>
      <c r="B152" s="10" t="s">
        <v>39</v>
      </c>
      <c r="C152" s="18"/>
      <c r="D152" s="165"/>
      <c r="E152" s="134"/>
      <c r="F152" s="137"/>
      <c r="G152" s="140"/>
    </row>
    <row r="153" spans="1:7" s="2" customFormat="1" ht="15.6">
      <c r="A153" s="17"/>
      <c r="B153" s="9" t="s">
        <v>19</v>
      </c>
      <c r="C153" s="18"/>
      <c r="D153" s="165"/>
      <c r="E153" s="134"/>
      <c r="F153" s="137"/>
      <c r="G153" s="140"/>
    </row>
    <row r="154" spans="1:7" s="2" customFormat="1" ht="15.6">
      <c r="A154" s="17"/>
      <c r="B154" s="10" t="s">
        <v>40</v>
      </c>
      <c r="C154" s="18"/>
      <c r="D154" s="165"/>
      <c r="E154" s="134"/>
      <c r="F154" s="137"/>
      <c r="G154" s="140"/>
    </row>
    <row r="155" spans="1:7" s="2" customFormat="1" ht="15.6">
      <c r="A155" s="17"/>
      <c r="B155" s="10" t="s">
        <v>41</v>
      </c>
      <c r="C155" s="18"/>
      <c r="D155" s="165"/>
      <c r="E155" s="134"/>
      <c r="F155" s="137"/>
      <c r="G155" s="140"/>
    </row>
    <row r="156" spans="1:7" s="2" customFormat="1" ht="15.6">
      <c r="A156" s="17"/>
      <c r="B156" s="10" t="s">
        <v>42</v>
      </c>
      <c r="C156" s="18"/>
      <c r="D156" s="165"/>
      <c r="E156" s="134"/>
      <c r="F156" s="137"/>
      <c r="G156" s="140"/>
    </row>
    <row r="157" spans="1:7" s="2" customFormat="1" ht="15.6">
      <c r="A157" s="17"/>
      <c r="B157" s="10" t="s">
        <v>80</v>
      </c>
      <c r="C157" s="18"/>
      <c r="D157" s="165"/>
      <c r="E157" s="134"/>
      <c r="F157" s="137"/>
      <c r="G157" s="140"/>
    </row>
    <row r="158" spans="1:7" s="2" customFormat="1" ht="15.6">
      <c r="A158" s="17"/>
      <c r="B158" s="10" t="s">
        <v>45</v>
      </c>
      <c r="C158" s="18"/>
      <c r="D158" s="165"/>
      <c r="E158" s="134"/>
      <c r="F158" s="137"/>
      <c r="G158" s="140"/>
    </row>
    <row r="159" spans="1:7" s="2" customFormat="1" ht="15.6">
      <c r="A159" s="17"/>
      <c r="B159" s="10" t="s">
        <v>81</v>
      </c>
      <c r="C159" s="18"/>
      <c r="D159" s="165"/>
      <c r="E159" s="134"/>
      <c r="F159" s="137"/>
      <c r="G159" s="140"/>
    </row>
    <row r="160" spans="1:7" s="2" customFormat="1" ht="16.2" thickBot="1">
      <c r="A160" s="17"/>
      <c r="B160" s="10" t="s">
        <v>47</v>
      </c>
      <c r="C160" s="18"/>
      <c r="D160" s="166"/>
      <c r="E160" s="135"/>
      <c r="F160" s="138"/>
      <c r="G160" s="141"/>
    </row>
    <row r="161" spans="1:7" s="2" customFormat="1" ht="29.4" customHeight="1" thickBot="1">
      <c r="A161" s="130" t="s">
        <v>132</v>
      </c>
      <c r="B161" s="131"/>
      <c r="C161" s="131"/>
      <c r="D161" s="131"/>
      <c r="E161" s="131"/>
      <c r="F161" s="131"/>
      <c r="G161" s="131"/>
    </row>
    <row r="162" spans="1:7" s="2" customFormat="1">
      <c r="A162" s="16">
        <v>2.5</v>
      </c>
      <c r="B162" s="14" t="s">
        <v>82</v>
      </c>
      <c r="C162" s="15" t="s">
        <v>8</v>
      </c>
      <c r="D162" s="164">
        <v>1</v>
      </c>
      <c r="E162" s="145"/>
      <c r="F162" s="146">
        <f>E162*$D$162</f>
        <v>0</v>
      </c>
      <c r="G162" s="147"/>
    </row>
    <row r="163" spans="1:7" s="2" customFormat="1" ht="138">
      <c r="A163" s="11"/>
      <c r="B163" s="10" t="s">
        <v>14</v>
      </c>
      <c r="C163" s="7"/>
      <c r="D163" s="165"/>
      <c r="E163" s="134"/>
      <c r="F163" s="137"/>
      <c r="G163" s="140"/>
    </row>
    <row r="164" spans="1:7" s="2" customFormat="1" ht="15.6">
      <c r="A164" s="11"/>
      <c r="B164" s="9" t="s">
        <v>15</v>
      </c>
      <c r="C164" s="7"/>
      <c r="D164" s="165"/>
      <c r="E164" s="134"/>
      <c r="F164" s="137"/>
      <c r="G164" s="140"/>
    </row>
    <row r="165" spans="1:7" s="2" customFormat="1" ht="15.6">
      <c r="A165" s="11"/>
      <c r="B165" s="10" t="s">
        <v>16</v>
      </c>
      <c r="C165" s="7"/>
      <c r="D165" s="165"/>
      <c r="E165" s="134"/>
      <c r="F165" s="137"/>
      <c r="G165" s="140"/>
    </row>
    <row r="166" spans="1:7" s="2" customFormat="1" ht="15.6">
      <c r="A166" s="11"/>
      <c r="B166" s="10" t="s">
        <v>17</v>
      </c>
      <c r="C166" s="7"/>
      <c r="D166" s="165"/>
      <c r="E166" s="134"/>
      <c r="F166" s="137"/>
      <c r="G166" s="140"/>
    </row>
    <row r="167" spans="1:7" s="2" customFormat="1" ht="15.6">
      <c r="A167" s="11"/>
      <c r="B167" s="10" t="s">
        <v>18</v>
      </c>
      <c r="C167" s="7"/>
      <c r="D167" s="165"/>
      <c r="E167" s="134"/>
      <c r="F167" s="137"/>
      <c r="G167" s="140"/>
    </row>
    <row r="168" spans="1:7" s="2" customFormat="1" ht="15.6">
      <c r="A168" s="11"/>
      <c r="B168" s="9" t="s">
        <v>19</v>
      </c>
      <c r="C168" s="7"/>
      <c r="D168" s="165"/>
      <c r="E168" s="134"/>
      <c r="F168" s="137"/>
      <c r="G168" s="140"/>
    </row>
    <row r="169" spans="1:7" s="2" customFormat="1" ht="15.6">
      <c r="A169" s="11"/>
      <c r="B169" s="10" t="s">
        <v>52</v>
      </c>
      <c r="C169" s="7"/>
      <c r="D169" s="165"/>
      <c r="E169" s="134"/>
      <c r="F169" s="137"/>
      <c r="G169" s="140"/>
    </row>
    <row r="170" spans="1:7" s="2" customFormat="1" ht="15.6">
      <c r="A170" s="11"/>
      <c r="B170" s="10" t="s">
        <v>31</v>
      </c>
      <c r="C170" s="7"/>
      <c r="D170" s="165"/>
      <c r="E170" s="134"/>
      <c r="F170" s="137"/>
      <c r="G170" s="140"/>
    </row>
    <row r="171" spans="1:7" s="2" customFormat="1" ht="15.6">
      <c r="A171" s="11"/>
      <c r="B171" s="10" t="s">
        <v>32</v>
      </c>
      <c r="C171" s="7"/>
      <c r="D171" s="165"/>
      <c r="E171" s="134"/>
      <c r="F171" s="137"/>
      <c r="G171" s="140"/>
    </row>
    <row r="172" spans="1:7" s="2" customFormat="1" ht="27.6">
      <c r="A172" s="11"/>
      <c r="B172" s="10" t="s">
        <v>33</v>
      </c>
      <c r="C172" s="7"/>
      <c r="D172" s="165"/>
      <c r="E172" s="134"/>
      <c r="F172" s="137"/>
      <c r="G172" s="140"/>
    </row>
    <row r="173" spans="1:7" s="2" customFormat="1" ht="15.6">
      <c r="A173" s="11"/>
      <c r="B173" s="10" t="s">
        <v>34</v>
      </c>
      <c r="C173" s="7"/>
      <c r="D173" s="165"/>
      <c r="E173" s="134"/>
      <c r="F173" s="137"/>
      <c r="G173" s="140"/>
    </row>
    <row r="174" spans="1:7" s="2" customFormat="1" ht="15.6">
      <c r="A174" s="11"/>
      <c r="B174" s="10" t="s">
        <v>11</v>
      </c>
      <c r="C174" s="7"/>
      <c r="D174" s="166"/>
      <c r="E174" s="142"/>
      <c r="F174" s="143"/>
      <c r="G174" s="144"/>
    </row>
    <row r="175" spans="1:7" s="2" customFormat="1">
      <c r="A175" s="16">
        <v>2.6</v>
      </c>
      <c r="B175" s="14" t="s">
        <v>83</v>
      </c>
      <c r="C175" s="15" t="s">
        <v>8</v>
      </c>
      <c r="D175" s="164">
        <v>1</v>
      </c>
      <c r="E175" s="133"/>
      <c r="F175" s="136">
        <f>E175*$D$175</f>
        <v>0</v>
      </c>
      <c r="G175" s="139"/>
    </row>
    <row r="176" spans="1:7" s="2" customFormat="1" ht="138">
      <c r="A176" s="11"/>
      <c r="B176" s="10" t="s">
        <v>51</v>
      </c>
      <c r="C176" s="7"/>
      <c r="D176" s="165"/>
      <c r="E176" s="134"/>
      <c r="F176" s="137"/>
      <c r="G176" s="140"/>
    </row>
    <row r="177" spans="1:7" s="2" customFormat="1" ht="15.6">
      <c r="A177" s="11"/>
      <c r="B177" s="9" t="s">
        <v>15</v>
      </c>
      <c r="C177" s="7"/>
      <c r="D177" s="165"/>
      <c r="E177" s="134"/>
      <c r="F177" s="137"/>
      <c r="G177" s="140"/>
    </row>
    <row r="178" spans="1:7" s="2" customFormat="1" ht="15.6">
      <c r="A178" s="11"/>
      <c r="B178" s="10" t="s">
        <v>16</v>
      </c>
      <c r="C178" s="7"/>
      <c r="D178" s="165"/>
      <c r="E178" s="134"/>
      <c r="F178" s="137"/>
      <c r="G178" s="140"/>
    </row>
    <row r="179" spans="1:7" s="2" customFormat="1" ht="15.6">
      <c r="A179" s="11"/>
      <c r="B179" s="10" t="s">
        <v>17</v>
      </c>
      <c r="C179" s="7"/>
      <c r="D179" s="165"/>
      <c r="E179" s="134"/>
      <c r="F179" s="137"/>
      <c r="G179" s="140"/>
    </row>
    <row r="180" spans="1:7" s="2" customFormat="1" ht="15.6">
      <c r="A180" s="11"/>
      <c r="B180" s="10" t="s">
        <v>18</v>
      </c>
      <c r="C180" s="7"/>
      <c r="D180" s="165"/>
      <c r="E180" s="134"/>
      <c r="F180" s="137"/>
      <c r="G180" s="140"/>
    </row>
    <row r="181" spans="1:7" s="2" customFormat="1" ht="15.6">
      <c r="A181" s="11"/>
      <c r="B181" s="9" t="s">
        <v>19</v>
      </c>
      <c r="C181" s="7"/>
      <c r="D181" s="165"/>
      <c r="E181" s="134"/>
      <c r="F181" s="137"/>
      <c r="G181" s="140"/>
    </row>
    <row r="182" spans="1:7" s="2" customFormat="1" ht="15.6">
      <c r="A182" s="11"/>
      <c r="B182" s="10" t="s">
        <v>52</v>
      </c>
      <c r="C182" s="7"/>
      <c r="D182" s="165"/>
      <c r="E182" s="134"/>
      <c r="F182" s="137"/>
      <c r="G182" s="140"/>
    </row>
    <row r="183" spans="1:7" s="2" customFormat="1" ht="15.6">
      <c r="A183" s="11"/>
      <c r="B183" s="10" t="s">
        <v>31</v>
      </c>
      <c r="C183" s="7"/>
      <c r="D183" s="165"/>
      <c r="E183" s="134"/>
      <c r="F183" s="137"/>
      <c r="G183" s="140"/>
    </row>
    <row r="184" spans="1:7" s="2" customFormat="1" ht="15.6">
      <c r="A184" s="11"/>
      <c r="B184" s="10" t="s">
        <v>53</v>
      </c>
      <c r="C184" s="7"/>
      <c r="D184" s="165"/>
      <c r="E184" s="134"/>
      <c r="F184" s="137"/>
      <c r="G184" s="140"/>
    </row>
    <row r="185" spans="1:7" s="2" customFormat="1" ht="15.6">
      <c r="A185" s="11"/>
      <c r="B185" s="10" t="s">
        <v>54</v>
      </c>
      <c r="C185" s="7"/>
      <c r="D185" s="165"/>
      <c r="E185" s="134"/>
      <c r="F185" s="137"/>
      <c r="G185" s="140"/>
    </row>
    <row r="186" spans="1:7" s="2" customFormat="1" ht="15.6">
      <c r="A186" s="11"/>
      <c r="B186" s="10" t="s">
        <v>55</v>
      </c>
      <c r="C186" s="7"/>
      <c r="D186" s="165"/>
      <c r="E186" s="134"/>
      <c r="F186" s="137"/>
      <c r="G186" s="140"/>
    </row>
    <row r="187" spans="1:7" s="2" customFormat="1" ht="27.6">
      <c r="A187" s="11"/>
      <c r="B187" s="10" t="s">
        <v>56</v>
      </c>
      <c r="C187" s="7"/>
      <c r="D187" s="165"/>
      <c r="E187" s="134"/>
      <c r="F187" s="137"/>
      <c r="G187" s="140"/>
    </row>
    <row r="188" spans="1:7" s="2" customFormat="1" ht="15.6">
      <c r="A188" s="11"/>
      <c r="B188" s="10" t="s">
        <v>57</v>
      </c>
      <c r="C188" s="7"/>
      <c r="D188" s="165"/>
      <c r="E188" s="134"/>
      <c r="F188" s="137"/>
      <c r="G188" s="140"/>
    </row>
    <row r="189" spans="1:7" s="2" customFormat="1" ht="15.6">
      <c r="A189" s="11"/>
      <c r="B189" s="10" t="s">
        <v>58</v>
      </c>
      <c r="C189" s="7"/>
      <c r="D189" s="166"/>
      <c r="E189" s="142"/>
      <c r="F189" s="143"/>
      <c r="G189" s="144"/>
    </row>
    <row r="190" spans="1:7" s="2" customFormat="1" ht="27.6">
      <c r="A190" s="16">
        <v>2.7</v>
      </c>
      <c r="B190" s="14" t="s">
        <v>84</v>
      </c>
      <c r="C190" s="15" t="s">
        <v>8</v>
      </c>
      <c r="D190" s="164">
        <v>1</v>
      </c>
      <c r="E190" s="133"/>
      <c r="F190" s="136">
        <f>E190*$D$190</f>
        <v>0</v>
      </c>
      <c r="G190" s="139"/>
    </row>
    <row r="191" spans="1:7" s="2" customFormat="1" ht="82.8">
      <c r="A191" s="17"/>
      <c r="B191" s="10" t="s">
        <v>60</v>
      </c>
      <c r="C191" s="18"/>
      <c r="D191" s="165"/>
      <c r="E191" s="134"/>
      <c r="F191" s="137"/>
      <c r="G191" s="140"/>
    </row>
    <row r="192" spans="1:7" s="2" customFormat="1" ht="15.6">
      <c r="A192" s="17"/>
      <c r="B192" s="9" t="s">
        <v>15</v>
      </c>
      <c r="C192" s="18"/>
      <c r="D192" s="165"/>
      <c r="E192" s="134"/>
      <c r="F192" s="137"/>
      <c r="G192" s="140"/>
    </row>
    <row r="193" spans="1:7" s="2" customFormat="1" ht="15.6">
      <c r="A193" s="17"/>
      <c r="B193" s="10" t="s">
        <v>61</v>
      </c>
      <c r="C193" s="18"/>
      <c r="D193" s="165"/>
      <c r="E193" s="134"/>
      <c r="F193" s="137"/>
      <c r="G193" s="140"/>
    </row>
    <row r="194" spans="1:7" s="2" customFormat="1" ht="15.6">
      <c r="A194" s="17"/>
      <c r="B194" s="10" t="s">
        <v>62</v>
      </c>
      <c r="C194" s="18"/>
      <c r="D194" s="165"/>
      <c r="E194" s="134"/>
      <c r="F194" s="137"/>
      <c r="G194" s="140"/>
    </row>
    <row r="195" spans="1:7" s="2" customFormat="1" ht="15.6">
      <c r="A195" s="17"/>
      <c r="B195" s="10" t="s">
        <v>63</v>
      </c>
      <c r="C195" s="18"/>
      <c r="D195" s="165"/>
      <c r="E195" s="134"/>
      <c r="F195" s="137"/>
      <c r="G195" s="140"/>
    </row>
    <row r="196" spans="1:7" s="2" customFormat="1" ht="15.6">
      <c r="A196" s="17"/>
      <c r="B196" s="10" t="s">
        <v>39</v>
      </c>
      <c r="C196" s="18"/>
      <c r="D196" s="165"/>
      <c r="E196" s="134"/>
      <c r="F196" s="137"/>
      <c r="G196" s="140"/>
    </row>
    <row r="197" spans="1:7" s="2" customFormat="1" ht="15.6">
      <c r="A197" s="17"/>
      <c r="B197" s="9" t="s">
        <v>19</v>
      </c>
      <c r="C197" s="18"/>
      <c r="D197" s="165"/>
      <c r="E197" s="134"/>
      <c r="F197" s="137"/>
      <c r="G197" s="140"/>
    </row>
    <row r="198" spans="1:7" s="2" customFormat="1" ht="15.6">
      <c r="A198" s="17"/>
      <c r="B198" s="10" t="s">
        <v>64</v>
      </c>
      <c r="C198" s="18"/>
      <c r="D198" s="165"/>
      <c r="E198" s="134"/>
      <c r="F198" s="137"/>
      <c r="G198" s="140"/>
    </row>
    <row r="199" spans="1:7" s="2" customFormat="1" ht="15.6">
      <c r="A199" s="17"/>
      <c r="B199" s="10" t="s">
        <v>65</v>
      </c>
      <c r="C199" s="18"/>
      <c r="D199" s="165"/>
      <c r="E199" s="134"/>
      <c r="F199" s="137"/>
      <c r="G199" s="140"/>
    </row>
    <row r="200" spans="1:7" s="2" customFormat="1" ht="15.6">
      <c r="A200" s="17"/>
      <c r="B200" s="10" t="s">
        <v>44</v>
      </c>
      <c r="C200" s="18"/>
      <c r="D200" s="165"/>
      <c r="E200" s="134"/>
      <c r="F200" s="137"/>
      <c r="G200" s="140"/>
    </row>
    <row r="201" spans="1:7" s="2" customFormat="1" ht="15.6">
      <c r="A201" s="17"/>
      <c r="B201" s="10" t="s">
        <v>66</v>
      </c>
      <c r="C201" s="18"/>
      <c r="D201" s="165"/>
      <c r="E201" s="134"/>
      <c r="F201" s="137"/>
      <c r="G201" s="140"/>
    </row>
    <row r="202" spans="1:7" s="2" customFormat="1" ht="16.2" thickBot="1">
      <c r="A202" s="17"/>
      <c r="B202" s="10" t="s">
        <v>12</v>
      </c>
      <c r="C202" s="18"/>
      <c r="D202" s="166"/>
      <c r="E202" s="135"/>
      <c r="F202" s="138"/>
      <c r="G202" s="141"/>
    </row>
    <row r="203" spans="1:7" s="2" customFormat="1" ht="18" customHeight="1">
      <c r="A203" s="85" t="s">
        <v>133</v>
      </c>
      <c r="B203" s="86"/>
      <c r="C203" s="86"/>
      <c r="D203" s="103"/>
      <c r="E203" s="85">
        <f t="shared" ref="E203" si="0">SUM(F103:F202)</f>
        <v>0</v>
      </c>
      <c r="F203" s="86"/>
      <c r="G203" s="87"/>
    </row>
    <row r="204" spans="1:7" s="2" customFormat="1" ht="18" customHeight="1">
      <c r="A204" s="107" t="s">
        <v>157</v>
      </c>
      <c r="B204" s="108"/>
      <c r="C204" s="108"/>
      <c r="D204" s="128"/>
      <c r="E204" s="107">
        <f>E203*17%</f>
        <v>0</v>
      </c>
      <c r="F204" s="108"/>
      <c r="G204" s="109"/>
    </row>
    <row r="205" spans="1:7" s="2" customFormat="1">
      <c r="A205" s="30"/>
      <c r="B205" s="31"/>
      <c r="C205" s="31"/>
      <c r="D205" s="31"/>
      <c r="E205" s="31"/>
      <c r="F205" s="31"/>
      <c r="G205" s="31"/>
    </row>
    <row r="206" spans="1:7" s="2" customFormat="1" ht="18" customHeight="1" thickBot="1">
      <c r="A206" s="104" t="s">
        <v>131</v>
      </c>
      <c r="B206" s="105"/>
      <c r="C206" s="105"/>
      <c r="D206" s="129"/>
      <c r="E206" s="104">
        <f>SUM(E203:G204)</f>
        <v>0</v>
      </c>
      <c r="F206" s="105"/>
      <c r="G206" s="106"/>
    </row>
    <row r="207" spans="1:7" s="2" customFormat="1" ht="18" customHeight="1" thickBot="1">
      <c r="A207" s="62"/>
      <c r="B207" s="63"/>
      <c r="C207" s="63"/>
      <c r="D207" s="63"/>
      <c r="E207" s="63"/>
      <c r="F207" s="63"/>
      <c r="G207" s="63"/>
    </row>
    <row r="208" spans="1:7" s="2" customFormat="1" ht="18" customHeight="1">
      <c r="A208" s="85" t="s">
        <v>115</v>
      </c>
      <c r="B208" s="86"/>
      <c r="C208" s="86"/>
      <c r="D208" s="103"/>
      <c r="E208" s="85">
        <f>E203+E97</f>
        <v>0</v>
      </c>
      <c r="F208" s="86"/>
      <c r="G208" s="87"/>
    </row>
    <row r="209" spans="1:7" s="2" customFormat="1" ht="18" customHeight="1" thickBot="1">
      <c r="A209" s="88" t="s">
        <v>157</v>
      </c>
      <c r="B209" s="89"/>
      <c r="C209" s="89"/>
      <c r="D209" s="90"/>
      <c r="E209" s="91">
        <f t="shared" ref="E209" si="1">E208*17%</f>
        <v>0</v>
      </c>
      <c r="F209" s="89"/>
      <c r="G209" s="92"/>
    </row>
    <row r="210" spans="1:7" s="41" customFormat="1" ht="18" customHeight="1" thickBot="1">
      <c r="A210" s="61"/>
      <c r="B210" s="61"/>
      <c r="C210" s="61"/>
      <c r="D210" s="61"/>
      <c r="E210" s="61"/>
      <c r="F210" s="61"/>
      <c r="G210" s="61"/>
    </row>
    <row r="211" spans="1:7" s="2" customFormat="1" ht="18" customHeight="1" thickBot="1">
      <c r="A211" s="123" t="s">
        <v>117</v>
      </c>
      <c r="B211" s="124"/>
      <c r="C211" s="124"/>
      <c r="D211" s="125"/>
      <c r="E211" s="123">
        <f>SUM(E208:G209)</f>
        <v>0</v>
      </c>
      <c r="F211" s="124"/>
      <c r="G211" s="126"/>
    </row>
    <row r="212" spans="1:7">
      <c r="E212" s="42"/>
      <c r="F212" s="42"/>
      <c r="G212" s="42"/>
    </row>
  </sheetData>
  <mergeCells count="82">
    <mergeCell ref="F11:F26"/>
    <mergeCell ref="G11:G26"/>
    <mergeCell ref="D11:D26"/>
    <mergeCell ref="D175:D189"/>
    <mergeCell ref="D190:D202"/>
    <mergeCell ref="E11:E26"/>
    <mergeCell ref="D27:D39"/>
    <mergeCell ref="D40:D54"/>
    <mergeCell ref="D56:D68"/>
    <mergeCell ref="D69:D83"/>
    <mergeCell ref="D84:D96"/>
    <mergeCell ref="D103:D117"/>
    <mergeCell ref="D118:D132"/>
    <mergeCell ref="D133:D145"/>
    <mergeCell ref="D146:D160"/>
    <mergeCell ref="E7:G7"/>
    <mergeCell ref="E6:G6"/>
    <mergeCell ref="E8:G8"/>
    <mergeCell ref="E27:E39"/>
    <mergeCell ref="F27:F39"/>
    <mergeCell ref="G27:G39"/>
    <mergeCell ref="E40:E54"/>
    <mergeCell ref="F40:F54"/>
    <mergeCell ref="G40:G54"/>
    <mergeCell ref="B102:G102"/>
    <mergeCell ref="E103:E117"/>
    <mergeCell ref="F103:F117"/>
    <mergeCell ref="G103:G117"/>
    <mergeCell ref="E162:E174"/>
    <mergeCell ref="F162:F174"/>
    <mergeCell ref="G162:G174"/>
    <mergeCell ref="A161:G161"/>
    <mergeCell ref="E146:E160"/>
    <mergeCell ref="F146:F160"/>
    <mergeCell ref="G146:G160"/>
    <mergeCell ref="D162:D174"/>
    <mergeCell ref="E190:E202"/>
    <mergeCell ref="F190:F202"/>
    <mergeCell ref="G190:G202"/>
    <mergeCell ref="E175:E189"/>
    <mergeCell ref="F175:F189"/>
    <mergeCell ref="G175:G189"/>
    <mergeCell ref="A98:D98"/>
    <mergeCell ref="E98:G98"/>
    <mergeCell ref="E118:E132"/>
    <mergeCell ref="F118:F132"/>
    <mergeCell ref="G118:G132"/>
    <mergeCell ref="E133:E145"/>
    <mergeCell ref="F133:F145"/>
    <mergeCell ref="G133:G145"/>
    <mergeCell ref="A99:G99"/>
    <mergeCell ref="A100:D100"/>
    <mergeCell ref="E100:G100"/>
    <mergeCell ref="B10:G10"/>
    <mergeCell ref="A97:D97"/>
    <mergeCell ref="E97:G97"/>
    <mergeCell ref="A55:G55"/>
    <mergeCell ref="E84:E96"/>
    <mergeCell ref="F84:F96"/>
    <mergeCell ref="G84:G96"/>
    <mergeCell ref="E69:E83"/>
    <mergeCell ref="F69:F83"/>
    <mergeCell ref="G69:G83"/>
    <mergeCell ref="E56:E68"/>
    <mergeCell ref="F56:F68"/>
    <mergeCell ref="G56:G68"/>
    <mergeCell ref="E203:G203"/>
    <mergeCell ref="A204:D204"/>
    <mergeCell ref="E204:G204"/>
    <mergeCell ref="A203:D203"/>
    <mergeCell ref="A206:D206"/>
    <mergeCell ref="E206:G206"/>
    <mergeCell ref="A211:D211"/>
    <mergeCell ref="E211:G211"/>
    <mergeCell ref="A1:G1"/>
    <mergeCell ref="A2:G2"/>
    <mergeCell ref="A3:G3"/>
    <mergeCell ref="A209:D209"/>
    <mergeCell ref="E209:G209"/>
    <mergeCell ref="A6:D8"/>
    <mergeCell ref="A208:D208"/>
    <mergeCell ref="E208:G208"/>
  </mergeCells>
  <printOptions horizontalCentered="1"/>
  <pageMargins left="0.25" right="0.25" top="0.25" bottom="0.3" header="0.19" footer="0.18"/>
  <pageSetup paperSize="8" fitToHeight="0" orientation="landscape" r:id="rId1"/>
  <rowBreaks count="6" manualBreakCount="6">
    <brk id="39" max="18" man="1"/>
    <brk id="74" max="18" man="1"/>
    <brk id="101" max="18" man="1"/>
    <brk id="132" max="16383" man="1"/>
    <brk id="160" max="18" man="1"/>
    <brk id="188" max="1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7"/>
  <sheetViews>
    <sheetView workbookViewId="0">
      <pane xSplit="4" ySplit="3" topLeftCell="E211" activePane="bottomRight" state="frozen"/>
      <selection pane="topRight" activeCell="E1" sqref="E1"/>
      <selection pane="bottomLeft" activeCell="A4" sqref="A4"/>
      <selection pane="bottomRight" activeCell="B12" sqref="B12"/>
    </sheetView>
  </sheetViews>
  <sheetFormatPr defaultRowHeight="13.8"/>
  <cols>
    <col min="1" max="1" width="9" style="1"/>
    <col min="2" max="2" width="54.875" customWidth="1"/>
    <col min="3" max="3" width="10.375" bestFit="1" customWidth="1"/>
    <col min="4" max="4" width="13.375" style="46" bestFit="1" customWidth="1"/>
    <col min="5" max="10" width="13.625" customWidth="1"/>
    <col min="11" max="11" width="15.375" customWidth="1"/>
    <col min="12" max="13" width="13.625" customWidth="1"/>
    <col min="14" max="14" width="14.75" style="70" customWidth="1"/>
    <col min="15" max="15" width="14.375" bestFit="1" customWidth="1"/>
    <col min="16" max="16" width="13.625" customWidth="1"/>
    <col min="17" max="17" width="14.375" style="55" bestFit="1" customWidth="1"/>
    <col min="18" max="18" width="13.625" style="56" customWidth="1"/>
    <col min="19" max="19" width="13.625" style="48" customWidth="1"/>
    <col min="20" max="20" width="14.375" style="70" bestFit="1" customWidth="1"/>
    <col min="21" max="21" width="14.375" bestFit="1" customWidth="1"/>
    <col min="22" max="22" width="13.625" customWidth="1"/>
  </cols>
  <sheetData>
    <row r="1" spans="1:22" ht="25.2">
      <c r="A1" s="82" t="s">
        <v>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1:22" ht="16.8">
      <c r="A2" s="83" t="s">
        <v>6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</row>
    <row r="3" spans="1:22" ht="18">
      <c r="A3" s="84" t="s">
        <v>151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1:22" ht="5.25" customHeight="1">
      <c r="Q4" s="93"/>
      <c r="R4" s="93"/>
      <c r="S4" s="93"/>
    </row>
    <row r="5" spans="1:22" ht="15" customHeight="1" thickBot="1"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4"/>
      <c r="T5" s="81"/>
      <c r="U5" s="81"/>
      <c r="V5" s="81"/>
    </row>
    <row r="6" spans="1:22" ht="15" customHeight="1">
      <c r="A6" s="94" t="s">
        <v>97</v>
      </c>
      <c r="B6" s="95"/>
      <c r="C6" s="95"/>
      <c r="D6" s="96"/>
      <c r="E6" s="208" t="s">
        <v>87</v>
      </c>
      <c r="F6" s="209"/>
      <c r="G6" s="210"/>
      <c r="H6" s="223" t="s">
        <v>88</v>
      </c>
      <c r="I6" s="224"/>
      <c r="J6" s="225"/>
      <c r="K6" s="211" t="s">
        <v>89</v>
      </c>
      <c r="L6" s="212"/>
      <c r="M6" s="213"/>
      <c r="N6" s="214" t="s">
        <v>142</v>
      </c>
      <c r="O6" s="215"/>
      <c r="P6" s="216"/>
      <c r="Q6" s="217" t="s">
        <v>90</v>
      </c>
      <c r="R6" s="218"/>
      <c r="S6" s="219"/>
      <c r="T6" s="193" t="s">
        <v>147</v>
      </c>
      <c r="U6" s="194"/>
      <c r="V6" s="195"/>
    </row>
    <row r="7" spans="1:22" ht="15" customHeight="1">
      <c r="A7" s="97"/>
      <c r="B7" s="98"/>
      <c r="C7" s="98"/>
      <c r="D7" s="99"/>
      <c r="E7" s="196" t="s">
        <v>149</v>
      </c>
      <c r="F7" s="197"/>
      <c r="G7" s="198"/>
      <c r="H7" s="206" t="s">
        <v>149</v>
      </c>
      <c r="I7" s="206"/>
      <c r="J7" s="206"/>
      <c r="K7" s="199" t="s">
        <v>92</v>
      </c>
      <c r="L7" s="200"/>
      <c r="M7" s="201"/>
      <c r="N7" s="202" t="s">
        <v>149</v>
      </c>
      <c r="O7" s="203"/>
      <c r="P7" s="204"/>
      <c r="Q7" s="196" t="s">
        <v>93</v>
      </c>
      <c r="R7" s="197"/>
      <c r="S7" s="198"/>
      <c r="T7" s="205" t="s">
        <v>149</v>
      </c>
      <c r="U7" s="206"/>
      <c r="V7" s="207"/>
    </row>
    <row r="8" spans="1:22" ht="15" customHeight="1" thickBot="1">
      <c r="A8" s="100"/>
      <c r="B8" s="101"/>
      <c r="C8" s="101"/>
      <c r="D8" s="102"/>
      <c r="E8" s="220" t="s">
        <v>94</v>
      </c>
      <c r="F8" s="221"/>
      <c r="G8" s="222"/>
      <c r="H8" s="197" t="s">
        <v>95</v>
      </c>
      <c r="I8" s="197"/>
      <c r="J8" s="197"/>
      <c r="K8" s="184" t="s">
        <v>96</v>
      </c>
      <c r="L8" s="185"/>
      <c r="M8" s="186"/>
      <c r="N8" s="187" t="s">
        <v>143</v>
      </c>
      <c r="O8" s="188"/>
      <c r="P8" s="189"/>
      <c r="Q8" s="190" t="s">
        <v>96</v>
      </c>
      <c r="R8" s="191"/>
      <c r="S8" s="192"/>
      <c r="T8" s="187" t="s">
        <v>148</v>
      </c>
      <c r="U8" s="188"/>
      <c r="V8" s="189"/>
    </row>
    <row r="9" spans="1:22" s="47" customFormat="1" ht="30" customHeight="1" thickBot="1">
      <c r="A9" s="5" t="s">
        <v>0</v>
      </c>
      <c r="B9" s="5" t="s">
        <v>1</v>
      </c>
      <c r="C9" s="5" t="s">
        <v>3</v>
      </c>
      <c r="D9" s="5" t="s">
        <v>2</v>
      </c>
      <c r="E9" s="19" t="s">
        <v>9</v>
      </c>
      <c r="F9" s="66" t="s">
        <v>4</v>
      </c>
      <c r="G9" s="20" t="s">
        <v>5</v>
      </c>
      <c r="H9" s="21" t="s">
        <v>9</v>
      </c>
      <c r="I9" s="66" t="s">
        <v>4</v>
      </c>
      <c r="J9" s="68" t="s">
        <v>5</v>
      </c>
      <c r="K9" s="26" t="s">
        <v>9</v>
      </c>
      <c r="L9" s="67" t="s">
        <v>4</v>
      </c>
      <c r="M9" s="39" t="s">
        <v>5</v>
      </c>
      <c r="N9" s="40" t="s">
        <v>9</v>
      </c>
      <c r="O9" s="67" t="s">
        <v>4</v>
      </c>
      <c r="P9" s="39" t="s">
        <v>5</v>
      </c>
      <c r="Q9" s="28" t="s">
        <v>9</v>
      </c>
      <c r="R9" s="57" t="s">
        <v>4</v>
      </c>
      <c r="S9" s="49" t="s">
        <v>5</v>
      </c>
      <c r="T9" s="40" t="s">
        <v>9</v>
      </c>
      <c r="U9" s="67" t="s">
        <v>4</v>
      </c>
      <c r="V9" s="39" t="s">
        <v>5</v>
      </c>
    </row>
    <row r="10" spans="1:22" s="4" customFormat="1" ht="30" customHeight="1" thickBot="1">
      <c r="A10" s="65">
        <v>1</v>
      </c>
      <c r="B10" s="130" t="s">
        <v>85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2"/>
    </row>
    <row r="11" spans="1:22" s="2" customFormat="1" ht="13.8" customHeight="1">
      <c r="A11" s="66">
        <v>1.1000000000000001</v>
      </c>
      <c r="B11" s="14" t="s">
        <v>13</v>
      </c>
      <c r="C11" s="15" t="s">
        <v>8</v>
      </c>
      <c r="D11" s="164">
        <v>2</v>
      </c>
      <c r="E11" s="145"/>
      <c r="F11" s="146">
        <f>E11*$D$11</f>
        <v>0</v>
      </c>
      <c r="G11" s="147"/>
      <c r="H11" s="145"/>
      <c r="I11" s="146">
        <f>H11*$D$11</f>
        <v>0</v>
      </c>
      <c r="J11" s="147"/>
      <c r="K11" s="145"/>
      <c r="L11" s="146">
        <f>K11*$D$11</f>
        <v>0</v>
      </c>
      <c r="M11" s="147"/>
      <c r="N11" s="177">
        <v>20618900</v>
      </c>
      <c r="O11" s="172">
        <f>N11*$D$11</f>
        <v>41237800</v>
      </c>
      <c r="P11" s="147"/>
      <c r="Q11" s="171">
        <f>((7723290+10318870)+(15003680+7723290))/2</f>
        <v>20384565</v>
      </c>
      <c r="R11" s="172">
        <f>Q11*$D$11</f>
        <v>40769130</v>
      </c>
      <c r="S11" s="182" t="s">
        <v>137</v>
      </c>
      <c r="T11" s="170">
        <f>(18669009+21617244)/2</f>
        <v>20143126.5</v>
      </c>
      <c r="U11" s="146">
        <f>T11*$D$11</f>
        <v>40286253</v>
      </c>
      <c r="V11" s="182" t="s">
        <v>137</v>
      </c>
    </row>
    <row r="12" spans="1:22" s="2" customFormat="1" ht="138">
      <c r="A12" s="11"/>
      <c r="B12" s="10" t="s">
        <v>14</v>
      </c>
      <c r="C12" s="7"/>
      <c r="D12" s="165"/>
      <c r="E12" s="134"/>
      <c r="F12" s="137"/>
      <c r="G12" s="140"/>
      <c r="H12" s="134"/>
      <c r="I12" s="137"/>
      <c r="J12" s="140"/>
      <c r="K12" s="134"/>
      <c r="L12" s="137"/>
      <c r="M12" s="140"/>
      <c r="N12" s="178"/>
      <c r="O12" s="152"/>
      <c r="P12" s="140"/>
      <c r="Q12" s="149"/>
      <c r="R12" s="152"/>
      <c r="S12" s="175"/>
      <c r="T12" s="158"/>
      <c r="U12" s="137"/>
      <c r="V12" s="175"/>
    </row>
    <row r="13" spans="1:22" s="2" customFormat="1" ht="15.6">
      <c r="A13" s="11"/>
      <c r="B13" s="9" t="s">
        <v>15</v>
      </c>
      <c r="C13" s="7"/>
      <c r="D13" s="165"/>
      <c r="E13" s="134"/>
      <c r="F13" s="137"/>
      <c r="G13" s="140"/>
      <c r="H13" s="134"/>
      <c r="I13" s="137"/>
      <c r="J13" s="140"/>
      <c r="K13" s="134"/>
      <c r="L13" s="137"/>
      <c r="M13" s="140"/>
      <c r="N13" s="178"/>
      <c r="O13" s="152"/>
      <c r="P13" s="140"/>
      <c r="Q13" s="149"/>
      <c r="R13" s="152"/>
      <c r="S13" s="175"/>
      <c r="T13" s="158"/>
      <c r="U13" s="137"/>
      <c r="V13" s="175"/>
    </row>
    <row r="14" spans="1:22" s="2" customFormat="1" ht="15.6">
      <c r="A14" s="11"/>
      <c r="B14" s="10" t="s">
        <v>16</v>
      </c>
      <c r="C14" s="7"/>
      <c r="D14" s="165"/>
      <c r="E14" s="134"/>
      <c r="F14" s="137"/>
      <c r="G14" s="140"/>
      <c r="H14" s="134"/>
      <c r="I14" s="137"/>
      <c r="J14" s="140"/>
      <c r="K14" s="134"/>
      <c r="L14" s="137"/>
      <c r="M14" s="140"/>
      <c r="N14" s="178"/>
      <c r="O14" s="152"/>
      <c r="P14" s="140"/>
      <c r="Q14" s="149"/>
      <c r="R14" s="152"/>
      <c r="S14" s="175"/>
      <c r="T14" s="158"/>
      <c r="U14" s="137"/>
      <c r="V14" s="175"/>
    </row>
    <row r="15" spans="1:22" s="2" customFormat="1" ht="15.6">
      <c r="A15" s="11"/>
      <c r="B15" s="10" t="s">
        <v>17</v>
      </c>
      <c r="C15" s="7"/>
      <c r="D15" s="165"/>
      <c r="E15" s="134"/>
      <c r="F15" s="137"/>
      <c r="G15" s="140"/>
      <c r="H15" s="134"/>
      <c r="I15" s="137"/>
      <c r="J15" s="140"/>
      <c r="K15" s="134"/>
      <c r="L15" s="137"/>
      <c r="M15" s="140"/>
      <c r="N15" s="178"/>
      <c r="O15" s="152"/>
      <c r="P15" s="140"/>
      <c r="Q15" s="149"/>
      <c r="R15" s="152"/>
      <c r="S15" s="175"/>
      <c r="T15" s="158"/>
      <c r="U15" s="137"/>
      <c r="V15" s="175"/>
    </row>
    <row r="16" spans="1:22" s="2" customFormat="1" ht="15.6">
      <c r="A16" s="11"/>
      <c r="B16" s="10" t="s">
        <v>18</v>
      </c>
      <c r="C16" s="7"/>
      <c r="D16" s="165"/>
      <c r="E16" s="134"/>
      <c r="F16" s="137"/>
      <c r="G16" s="140"/>
      <c r="H16" s="134"/>
      <c r="I16" s="137"/>
      <c r="J16" s="140"/>
      <c r="K16" s="134"/>
      <c r="L16" s="137"/>
      <c r="M16" s="140"/>
      <c r="N16" s="178"/>
      <c r="O16" s="152"/>
      <c r="P16" s="140"/>
      <c r="Q16" s="149"/>
      <c r="R16" s="152"/>
      <c r="S16" s="175"/>
      <c r="T16" s="158"/>
      <c r="U16" s="137"/>
      <c r="V16" s="175"/>
    </row>
    <row r="17" spans="1:22" s="2" customFormat="1" ht="15.6">
      <c r="A17" s="11"/>
      <c r="B17" s="9" t="s">
        <v>19</v>
      </c>
      <c r="C17" s="7"/>
      <c r="D17" s="165"/>
      <c r="E17" s="134"/>
      <c r="F17" s="137"/>
      <c r="G17" s="140"/>
      <c r="H17" s="134"/>
      <c r="I17" s="137"/>
      <c r="J17" s="140"/>
      <c r="K17" s="134"/>
      <c r="L17" s="137"/>
      <c r="M17" s="140"/>
      <c r="N17" s="178"/>
      <c r="O17" s="152"/>
      <c r="P17" s="140"/>
      <c r="Q17" s="149"/>
      <c r="R17" s="152"/>
      <c r="S17" s="175"/>
      <c r="T17" s="158"/>
      <c r="U17" s="137"/>
      <c r="V17" s="175"/>
    </row>
    <row r="18" spans="1:22" s="2" customFormat="1" ht="15.6">
      <c r="A18" s="11"/>
      <c r="B18" s="10" t="s">
        <v>20</v>
      </c>
      <c r="C18" s="7"/>
      <c r="D18" s="165"/>
      <c r="E18" s="134"/>
      <c r="F18" s="137"/>
      <c r="G18" s="140"/>
      <c r="H18" s="134"/>
      <c r="I18" s="137"/>
      <c r="J18" s="140"/>
      <c r="K18" s="134"/>
      <c r="L18" s="137"/>
      <c r="M18" s="140"/>
      <c r="N18" s="178"/>
      <c r="O18" s="152"/>
      <c r="P18" s="140"/>
      <c r="Q18" s="149"/>
      <c r="R18" s="152"/>
      <c r="S18" s="175"/>
      <c r="T18" s="158"/>
      <c r="U18" s="137"/>
      <c r="V18" s="175"/>
    </row>
    <row r="19" spans="1:22" s="2" customFormat="1" ht="15.6">
      <c r="A19" s="11"/>
      <c r="B19" s="10" t="s">
        <v>21</v>
      </c>
      <c r="C19" s="7"/>
      <c r="D19" s="165"/>
      <c r="E19" s="134"/>
      <c r="F19" s="137"/>
      <c r="G19" s="140"/>
      <c r="H19" s="134"/>
      <c r="I19" s="137"/>
      <c r="J19" s="140"/>
      <c r="K19" s="134"/>
      <c r="L19" s="137"/>
      <c r="M19" s="140"/>
      <c r="N19" s="178"/>
      <c r="O19" s="152"/>
      <c r="P19" s="140"/>
      <c r="Q19" s="149"/>
      <c r="R19" s="152"/>
      <c r="S19" s="175"/>
      <c r="T19" s="158"/>
      <c r="U19" s="137"/>
      <c r="V19" s="175"/>
    </row>
    <row r="20" spans="1:22" s="2" customFormat="1" ht="15.6">
      <c r="A20" s="11"/>
      <c r="B20" s="10" t="s">
        <v>22</v>
      </c>
      <c r="C20" s="7"/>
      <c r="D20" s="165"/>
      <c r="E20" s="134"/>
      <c r="F20" s="137"/>
      <c r="G20" s="140"/>
      <c r="H20" s="134"/>
      <c r="I20" s="137"/>
      <c r="J20" s="140"/>
      <c r="K20" s="134"/>
      <c r="L20" s="137"/>
      <c r="M20" s="140"/>
      <c r="N20" s="178"/>
      <c r="O20" s="152"/>
      <c r="P20" s="140"/>
      <c r="Q20" s="149"/>
      <c r="R20" s="152"/>
      <c r="S20" s="175"/>
      <c r="T20" s="158"/>
      <c r="U20" s="137"/>
      <c r="V20" s="175"/>
    </row>
    <row r="21" spans="1:22" s="2" customFormat="1" ht="15.6">
      <c r="A21" s="11"/>
      <c r="B21" s="10" t="s">
        <v>23</v>
      </c>
      <c r="C21" s="7"/>
      <c r="D21" s="165"/>
      <c r="E21" s="134"/>
      <c r="F21" s="137"/>
      <c r="G21" s="140"/>
      <c r="H21" s="134"/>
      <c r="I21" s="137"/>
      <c r="J21" s="140"/>
      <c r="K21" s="134"/>
      <c r="L21" s="137"/>
      <c r="M21" s="140"/>
      <c r="N21" s="178"/>
      <c r="O21" s="152"/>
      <c r="P21" s="140"/>
      <c r="Q21" s="149"/>
      <c r="R21" s="152"/>
      <c r="S21" s="175"/>
      <c r="T21" s="158"/>
      <c r="U21" s="137"/>
      <c r="V21" s="175"/>
    </row>
    <row r="22" spans="1:22" s="2" customFormat="1" ht="15.6">
      <c r="A22" s="11"/>
      <c r="B22" s="10" t="s">
        <v>24</v>
      </c>
      <c r="C22" s="7"/>
      <c r="D22" s="165"/>
      <c r="E22" s="134"/>
      <c r="F22" s="137"/>
      <c r="G22" s="140"/>
      <c r="H22" s="134"/>
      <c r="I22" s="137"/>
      <c r="J22" s="140"/>
      <c r="K22" s="134"/>
      <c r="L22" s="137"/>
      <c r="M22" s="140"/>
      <c r="N22" s="178"/>
      <c r="O22" s="152"/>
      <c r="P22" s="140"/>
      <c r="Q22" s="149"/>
      <c r="R22" s="152"/>
      <c r="S22" s="175"/>
      <c r="T22" s="158"/>
      <c r="U22" s="137"/>
      <c r="V22" s="175"/>
    </row>
    <row r="23" spans="1:22" s="2" customFormat="1" ht="15.6">
      <c r="A23" s="11"/>
      <c r="B23" s="10" t="s">
        <v>25</v>
      </c>
      <c r="C23" s="7"/>
      <c r="D23" s="165"/>
      <c r="E23" s="134"/>
      <c r="F23" s="137"/>
      <c r="G23" s="140"/>
      <c r="H23" s="134"/>
      <c r="I23" s="137"/>
      <c r="J23" s="140"/>
      <c r="K23" s="134"/>
      <c r="L23" s="137"/>
      <c r="M23" s="140"/>
      <c r="N23" s="178"/>
      <c r="O23" s="152"/>
      <c r="P23" s="140"/>
      <c r="Q23" s="149"/>
      <c r="R23" s="152"/>
      <c r="S23" s="175"/>
      <c r="T23" s="158"/>
      <c r="U23" s="137"/>
      <c r="V23" s="175"/>
    </row>
    <row r="24" spans="1:22" s="2" customFormat="1" ht="27.6">
      <c r="A24" s="11"/>
      <c r="B24" s="10" t="s">
        <v>26</v>
      </c>
      <c r="C24" s="7"/>
      <c r="D24" s="165"/>
      <c r="E24" s="134"/>
      <c r="F24" s="137"/>
      <c r="G24" s="140"/>
      <c r="H24" s="134"/>
      <c r="I24" s="137"/>
      <c r="J24" s="140"/>
      <c r="K24" s="134"/>
      <c r="L24" s="137"/>
      <c r="M24" s="140"/>
      <c r="N24" s="178"/>
      <c r="O24" s="152"/>
      <c r="P24" s="140"/>
      <c r="Q24" s="149"/>
      <c r="R24" s="152"/>
      <c r="S24" s="175"/>
      <c r="T24" s="158"/>
      <c r="U24" s="137"/>
      <c r="V24" s="175"/>
    </row>
    <row r="25" spans="1:22" s="2" customFormat="1" ht="15.6">
      <c r="A25" s="11"/>
      <c r="B25" s="10" t="s">
        <v>27</v>
      </c>
      <c r="C25" s="7"/>
      <c r="D25" s="165"/>
      <c r="E25" s="134"/>
      <c r="F25" s="137"/>
      <c r="G25" s="140"/>
      <c r="H25" s="134"/>
      <c r="I25" s="137"/>
      <c r="J25" s="140"/>
      <c r="K25" s="134"/>
      <c r="L25" s="137"/>
      <c r="M25" s="140"/>
      <c r="N25" s="178"/>
      <c r="O25" s="152"/>
      <c r="P25" s="140"/>
      <c r="Q25" s="149"/>
      <c r="R25" s="152"/>
      <c r="S25" s="175"/>
      <c r="T25" s="158"/>
      <c r="U25" s="137"/>
      <c r="V25" s="175"/>
    </row>
    <row r="26" spans="1:22" s="2" customFormat="1" ht="15.6">
      <c r="A26" s="12"/>
      <c r="B26" s="13" t="s">
        <v>28</v>
      </c>
      <c r="C26" s="3"/>
      <c r="D26" s="166"/>
      <c r="E26" s="142"/>
      <c r="F26" s="143"/>
      <c r="G26" s="144"/>
      <c r="H26" s="142"/>
      <c r="I26" s="143"/>
      <c r="J26" s="144"/>
      <c r="K26" s="142"/>
      <c r="L26" s="143"/>
      <c r="M26" s="144"/>
      <c r="N26" s="179"/>
      <c r="O26" s="153"/>
      <c r="P26" s="144"/>
      <c r="Q26" s="150"/>
      <c r="R26" s="153"/>
      <c r="S26" s="183"/>
      <c r="T26" s="159"/>
      <c r="U26" s="143"/>
      <c r="V26" s="183"/>
    </row>
    <row r="27" spans="1:22" s="2" customFormat="1" ht="27.6" customHeight="1">
      <c r="A27" s="16">
        <v>1.2</v>
      </c>
      <c r="B27" s="14" t="s">
        <v>29</v>
      </c>
      <c r="C27" s="15" t="s">
        <v>8</v>
      </c>
      <c r="D27" s="164">
        <v>2</v>
      </c>
      <c r="E27" s="133"/>
      <c r="F27" s="136">
        <f>E27*$D$27</f>
        <v>0</v>
      </c>
      <c r="G27" s="139"/>
      <c r="H27" s="133"/>
      <c r="I27" s="136">
        <f>H27*$D$27</f>
        <v>0</v>
      </c>
      <c r="J27" s="139"/>
      <c r="K27" s="133"/>
      <c r="L27" s="136">
        <f>K27*$D$27</f>
        <v>0</v>
      </c>
      <c r="M27" s="139"/>
      <c r="N27" s="180">
        <v>16949870</v>
      </c>
      <c r="O27" s="151">
        <f>N27*$D$27</f>
        <v>33899740</v>
      </c>
      <c r="P27" s="139"/>
      <c r="Q27" s="148">
        <f>((9704070+6001160)+(14403600+6001160))/2</f>
        <v>18054995</v>
      </c>
      <c r="R27" s="151">
        <f>Q27*$D$27</f>
        <v>36109990</v>
      </c>
      <c r="S27" s="154" t="s">
        <v>136</v>
      </c>
      <c r="T27" s="157">
        <f>(14770921+17676111)/2</f>
        <v>16223516</v>
      </c>
      <c r="U27" s="136">
        <f>T27*$D$27</f>
        <v>32447032</v>
      </c>
      <c r="V27" s="139"/>
    </row>
    <row r="28" spans="1:22" s="2" customFormat="1" ht="138">
      <c r="A28" s="11"/>
      <c r="B28" s="10" t="s">
        <v>14</v>
      </c>
      <c r="C28" s="7"/>
      <c r="D28" s="165"/>
      <c r="E28" s="134"/>
      <c r="F28" s="137"/>
      <c r="G28" s="140"/>
      <c r="H28" s="134"/>
      <c r="I28" s="137"/>
      <c r="J28" s="140"/>
      <c r="K28" s="134"/>
      <c r="L28" s="137"/>
      <c r="M28" s="140"/>
      <c r="N28" s="178"/>
      <c r="O28" s="152"/>
      <c r="P28" s="140"/>
      <c r="Q28" s="149"/>
      <c r="R28" s="152"/>
      <c r="S28" s="155"/>
      <c r="T28" s="158"/>
      <c r="U28" s="137"/>
      <c r="V28" s="140"/>
    </row>
    <row r="29" spans="1:22" s="2" customFormat="1" ht="15.6">
      <c r="A29" s="11"/>
      <c r="B29" s="9" t="s">
        <v>15</v>
      </c>
      <c r="C29" s="7"/>
      <c r="D29" s="165"/>
      <c r="E29" s="134"/>
      <c r="F29" s="137"/>
      <c r="G29" s="140"/>
      <c r="H29" s="134"/>
      <c r="I29" s="137"/>
      <c r="J29" s="140"/>
      <c r="K29" s="134"/>
      <c r="L29" s="137"/>
      <c r="M29" s="140"/>
      <c r="N29" s="178"/>
      <c r="O29" s="152"/>
      <c r="P29" s="140"/>
      <c r="Q29" s="149"/>
      <c r="R29" s="152"/>
      <c r="S29" s="155"/>
      <c r="T29" s="158"/>
      <c r="U29" s="137"/>
      <c r="V29" s="140"/>
    </row>
    <row r="30" spans="1:22" s="2" customFormat="1" ht="15.6">
      <c r="A30" s="11"/>
      <c r="B30" s="10" t="s">
        <v>16</v>
      </c>
      <c r="C30" s="7"/>
      <c r="D30" s="165"/>
      <c r="E30" s="134"/>
      <c r="F30" s="137"/>
      <c r="G30" s="140"/>
      <c r="H30" s="134"/>
      <c r="I30" s="137"/>
      <c r="J30" s="140"/>
      <c r="K30" s="134"/>
      <c r="L30" s="137"/>
      <c r="M30" s="140"/>
      <c r="N30" s="178"/>
      <c r="O30" s="152"/>
      <c r="P30" s="140"/>
      <c r="Q30" s="149"/>
      <c r="R30" s="152"/>
      <c r="S30" s="155"/>
      <c r="T30" s="158"/>
      <c r="U30" s="137"/>
      <c r="V30" s="140"/>
    </row>
    <row r="31" spans="1:22" s="2" customFormat="1" ht="15.6">
      <c r="A31" s="11"/>
      <c r="B31" s="10" t="s">
        <v>17</v>
      </c>
      <c r="C31" s="7"/>
      <c r="D31" s="165"/>
      <c r="E31" s="134"/>
      <c r="F31" s="137"/>
      <c r="G31" s="140"/>
      <c r="H31" s="134"/>
      <c r="I31" s="137"/>
      <c r="J31" s="140"/>
      <c r="K31" s="134"/>
      <c r="L31" s="137"/>
      <c r="M31" s="140"/>
      <c r="N31" s="178"/>
      <c r="O31" s="152"/>
      <c r="P31" s="140"/>
      <c r="Q31" s="149"/>
      <c r="R31" s="152"/>
      <c r="S31" s="155"/>
      <c r="T31" s="158"/>
      <c r="U31" s="137"/>
      <c r="V31" s="140"/>
    </row>
    <row r="32" spans="1:22" s="2" customFormat="1" ht="15.6">
      <c r="A32" s="11"/>
      <c r="B32" s="10" t="s">
        <v>18</v>
      </c>
      <c r="C32" s="7"/>
      <c r="D32" s="165"/>
      <c r="E32" s="134"/>
      <c r="F32" s="137"/>
      <c r="G32" s="140"/>
      <c r="H32" s="134"/>
      <c r="I32" s="137"/>
      <c r="J32" s="140"/>
      <c r="K32" s="134"/>
      <c r="L32" s="137"/>
      <c r="M32" s="140"/>
      <c r="N32" s="178"/>
      <c r="O32" s="152"/>
      <c r="P32" s="140"/>
      <c r="Q32" s="149"/>
      <c r="R32" s="152"/>
      <c r="S32" s="155"/>
      <c r="T32" s="158"/>
      <c r="U32" s="137"/>
      <c r="V32" s="140"/>
    </row>
    <row r="33" spans="1:22" s="2" customFormat="1" ht="15.6">
      <c r="A33" s="11"/>
      <c r="B33" s="9" t="s">
        <v>19</v>
      </c>
      <c r="C33" s="7"/>
      <c r="D33" s="165"/>
      <c r="E33" s="134"/>
      <c r="F33" s="137"/>
      <c r="G33" s="140"/>
      <c r="H33" s="134"/>
      <c r="I33" s="137"/>
      <c r="J33" s="140"/>
      <c r="K33" s="134"/>
      <c r="L33" s="137"/>
      <c r="M33" s="140"/>
      <c r="N33" s="178"/>
      <c r="O33" s="152"/>
      <c r="P33" s="140"/>
      <c r="Q33" s="149"/>
      <c r="R33" s="152"/>
      <c r="S33" s="155"/>
      <c r="T33" s="158"/>
      <c r="U33" s="137"/>
      <c r="V33" s="140"/>
    </row>
    <row r="34" spans="1:22" s="2" customFormat="1" ht="15.6">
      <c r="A34" s="11"/>
      <c r="B34" s="10" t="s">
        <v>30</v>
      </c>
      <c r="C34" s="7"/>
      <c r="D34" s="165"/>
      <c r="E34" s="134"/>
      <c r="F34" s="137"/>
      <c r="G34" s="140"/>
      <c r="H34" s="134"/>
      <c r="I34" s="137"/>
      <c r="J34" s="140"/>
      <c r="K34" s="134"/>
      <c r="L34" s="137"/>
      <c r="M34" s="140"/>
      <c r="N34" s="178"/>
      <c r="O34" s="152"/>
      <c r="P34" s="140"/>
      <c r="Q34" s="149"/>
      <c r="R34" s="152"/>
      <c r="S34" s="155"/>
      <c r="T34" s="158"/>
      <c r="U34" s="137"/>
      <c r="V34" s="140"/>
    </row>
    <row r="35" spans="1:22" s="2" customFormat="1" ht="15.6">
      <c r="A35" s="11"/>
      <c r="B35" s="10" t="s">
        <v>31</v>
      </c>
      <c r="C35" s="7"/>
      <c r="D35" s="165"/>
      <c r="E35" s="134"/>
      <c r="F35" s="137"/>
      <c r="G35" s="140"/>
      <c r="H35" s="134"/>
      <c r="I35" s="137"/>
      <c r="J35" s="140"/>
      <c r="K35" s="134"/>
      <c r="L35" s="137"/>
      <c r="M35" s="140"/>
      <c r="N35" s="178"/>
      <c r="O35" s="152"/>
      <c r="P35" s="140"/>
      <c r="Q35" s="149"/>
      <c r="R35" s="152"/>
      <c r="S35" s="155"/>
      <c r="T35" s="158"/>
      <c r="U35" s="137"/>
      <c r="V35" s="140"/>
    </row>
    <row r="36" spans="1:22" s="2" customFormat="1" ht="15.6">
      <c r="A36" s="11"/>
      <c r="B36" s="10" t="s">
        <v>32</v>
      </c>
      <c r="C36" s="7"/>
      <c r="D36" s="165"/>
      <c r="E36" s="134"/>
      <c r="F36" s="137"/>
      <c r="G36" s="140"/>
      <c r="H36" s="134"/>
      <c r="I36" s="137"/>
      <c r="J36" s="140"/>
      <c r="K36" s="134"/>
      <c r="L36" s="137"/>
      <c r="M36" s="140"/>
      <c r="N36" s="178"/>
      <c r="O36" s="152"/>
      <c r="P36" s="140"/>
      <c r="Q36" s="149"/>
      <c r="R36" s="152"/>
      <c r="S36" s="155"/>
      <c r="T36" s="158"/>
      <c r="U36" s="137"/>
      <c r="V36" s="140"/>
    </row>
    <row r="37" spans="1:22" s="2" customFormat="1" ht="27.6">
      <c r="A37" s="11"/>
      <c r="B37" s="10" t="s">
        <v>33</v>
      </c>
      <c r="C37" s="7"/>
      <c r="D37" s="165"/>
      <c r="E37" s="134"/>
      <c r="F37" s="137"/>
      <c r="G37" s="140"/>
      <c r="H37" s="134"/>
      <c r="I37" s="137"/>
      <c r="J37" s="140"/>
      <c r="K37" s="134"/>
      <c r="L37" s="137"/>
      <c r="M37" s="140"/>
      <c r="N37" s="178"/>
      <c r="O37" s="152"/>
      <c r="P37" s="140"/>
      <c r="Q37" s="149"/>
      <c r="R37" s="152"/>
      <c r="S37" s="155"/>
      <c r="T37" s="158"/>
      <c r="U37" s="137"/>
      <c r="V37" s="140"/>
    </row>
    <row r="38" spans="1:22" s="2" customFormat="1" ht="15.6">
      <c r="A38" s="11"/>
      <c r="B38" s="10" t="s">
        <v>34</v>
      </c>
      <c r="C38" s="7"/>
      <c r="D38" s="165"/>
      <c r="E38" s="134"/>
      <c r="F38" s="137"/>
      <c r="G38" s="140"/>
      <c r="H38" s="134"/>
      <c r="I38" s="137"/>
      <c r="J38" s="140"/>
      <c r="K38" s="134"/>
      <c r="L38" s="137"/>
      <c r="M38" s="140"/>
      <c r="N38" s="178"/>
      <c r="O38" s="152"/>
      <c r="P38" s="140"/>
      <c r="Q38" s="149"/>
      <c r="R38" s="152"/>
      <c r="S38" s="155"/>
      <c r="T38" s="158"/>
      <c r="U38" s="137"/>
      <c r="V38" s="140"/>
    </row>
    <row r="39" spans="1:22" s="2" customFormat="1" ht="15.6">
      <c r="A39" s="11"/>
      <c r="B39" s="10" t="s">
        <v>11</v>
      </c>
      <c r="C39" s="7"/>
      <c r="D39" s="166"/>
      <c r="E39" s="142"/>
      <c r="F39" s="143"/>
      <c r="G39" s="144"/>
      <c r="H39" s="142"/>
      <c r="I39" s="143"/>
      <c r="J39" s="144"/>
      <c r="K39" s="142"/>
      <c r="L39" s="143"/>
      <c r="M39" s="144"/>
      <c r="N39" s="179"/>
      <c r="O39" s="153"/>
      <c r="P39" s="144"/>
      <c r="Q39" s="150"/>
      <c r="R39" s="153"/>
      <c r="S39" s="156"/>
      <c r="T39" s="159"/>
      <c r="U39" s="143"/>
      <c r="V39" s="144"/>
    </row>
    <row r="40" spans="1:22" s="2" customFormat="1" ht="27.6">
      <c r="A40" s="16">
        <v>1.3</v>
      </c>
      <c r="B40" s="14" t="s">
        <v>35</v>
      </c>
      <c r="C40" s="15" t="s">
        <v>8</v>
      </c>
      <c r="D40" s="164">
        <v>1</v>
      </c>
      <c r="E40" s="133"/>
      <c r="F40" s="136">
        <f>E40*$D$40</f>
        <v>0</v>
      </c>
      <c r="G40" s="139"/>
      <c r="H40" s="133"/>
      <c r="I40" s="136">
        <f>H40*$D$40</f>
        <v>0</v>
      </c>
      <c r="J40" s="139"/>
      <c r="K40" s="133"/>
      <c r="L40" s="136">
        <f>K40*$D$40</f>
        <v>0</v>
      </c>
      <c r="M40" s="139"/>
      <c r="N40" s="180">
        <v>10583370</v>
      </c>
      <c r="O40" s="151">
        <f>N40*$D$40</f>
        <v>10583370</v>
      </c>
      <c r="P40" s="139"/>
      <c r="Q40" s="148">
        <v>6050550</v>
      </c>
      <c r="R40" s="151">
        <f>Q40*$D$40</f>
        <v>6050550</v>
      </c>
      <c r="S40" s="154"/>
      <c r="T40" s="157">
        <v>6025944</v>
      </c>
      <c r="U40" s="136">
        <f>T40*$D$40</f>
        <v>6025944</v>
      </c>
      <c r="V40" s="139"/>
    </row>
    <row r="41" spans="1:22" s="2" customFormat="1" ht="82.8">
      <c r="A41" s="17"/>
      <c r="B41" s="10" t="s">
        <v>49</v>
      </c>
      <c r="C41" s="18"/>
      <c r="D41" s="165"/>
      <c r="E41" s="134"/>
      <c r="F41" s="137"/>
      <c r="G41" s="140"/>
      <c r="H41" s="134"/>
      <c r="I41" s="137"/>
      <c r="J41" s="140"/>
      <c r="K41" s="134"/>
      <c r="L41" s="137"/>
      <c r="M41" s="140"/>
      <c r="N41" s="178"/>
      <c r="O41" s="152"/>
      <c r="P41" s="140"/>
      <c r="Q41" s="149"/>
      <c r="R41" s="152"/>
      <c r="S41" s="155"/>
      <c r="T41" s="158"/>
      <c r="U41" s="137"/>
      <c r="V41" s="140"/>
    </row>
    <row r="42" spans="1:22" s="2" customFormat="1" ht="15.6">
      <c r="A42" s="17"/>
      <c r="B42" s="9" t="s">
        <v>15</v>
      </c>
      <c r="C42" s="18"/>
      <c r="D42" s="165"/>
      <c r="E42" s="134"/>
      <c r="F42" s="137"/>
      <c r="G42" s="140"/>
      <c r="H42" s="134"/>
      <c r="I42" s="137"/>
      <c r="J42" s="140"/>
      <c r="K42" s="134"/>
      <c r="L42" s="137"/>
      <c r="M42" s="140"/>
      <c r="N42" s="178"/>
      <c r="O42" s="152"/>
      <c r="P42" s="140"/>
      <c r="Q42" s="149"/>
      <c r="R42" s="152"/>
      <c r="S42" s="155"/>
      <c r="T42" s="158"/>
      <c r="U42" s="137"/>
      <c r="V42" s="140"/>
    </row>
    <row r="43" spans="1:22" s="2" customFormat="1" ht="15.6">
      <c r="A43" s="17"/>
      <c r="B43" s="10" t="s">
        <v>36</v>
      </c>
      <c r="C43" s="18"/>
      <c r="D43" s="165"/>
      <c r="E43" s="134"/>
      <c r="F43" s="137"/>
      <c r="G43" s="140"/>
      <c r="H43" s="134"/>
      <c r="I43" s="137"/>
      <c r="J43" s="140"/>
      <c r="K43" s="134"/>
      <c r="L43" s="137"/>
      <c r="M43" s="140"/>
      <c r="N43" s="178"/>
      <c r="O43" s="152"/>
      <c r="P43" s="140"/>
      <c r="Q43" s="149"/>
      <c r="R43" s="152"/>
      <c r="S43" s="155"/>
      <c r="T43" s="158"/>
      <c r="U43" s="137"/>
      <c r="V43" s="140"/>
    </row>
    <row r="44" spans="1:22" s="2" customFormat="1" ht="15.6">
      <c r="A44" s="17"/>
      <c r="B44" s="10" t="s">
        <v>37</v>
      </c>
      <c r="C44" s="18"/>
      <c r="D44" s="165"/>
      <c r="E44" s="134"/>
      <c r="F44" s="137"/>
      <c r="G44" s="140"/>
      <c r="H44" s="134"/>
      <c r="I44" s="137"/>
      <c r="J44" s="140"/>
      <c r="K44" s="134"/>
      <c r="L44" s="137"/>
      <c r="M44" s="140"/>
      <c r="N44" s="178"/>
      <c r="O44" s="152"/>
      <c r="P44" s="140"/>
      <c r="Q44" s="149"/>
      <c r="R44" s="152"/>
      <c r="S44" s="155"/>
      <c r="T44" s="158"/>
      <c r="U44" s="137"/>
      <c r="V44" s="140"/>
    </row>
    <row r="45" spans="1:22" s="2" customFormat="1" ht="15.6">
      <c r="A45" s="17"/>
      <c r="B45" s="10" t="s">
        <v>38</v>
      </c>
      <c r="C45" s="18"/>
      <c r="D45" s="165"/>
      <c r="E45" s="134"/>
      <c r="F45" s="137"/>
      <c r="G45" s="140"/>
      <c r="H45" s="134"/>
      <c r="I45" s="137"/>
      <c r="J45" s="140"/>
      <c r="K45" s="134"/>
      <c r="L45" s="137"/>
      <c r="M45" s="140"/>
      <c r="N45" s="178"/>
      <c r="O45" s="152"/>
      <c r="P45" s="140"/>
      <c r="Q45" s="149"/>
      <c r="R45" s="152"/>
      <c r="S45" s="155"/>
      <c r="T45" s="158"/>
      <c r="U45" s="137"/>
      <c r="V45" s="140"/>
    </row>
    <row r="46" spans="1:22" s="2" customFormat="1" ht="15.6">
      <c r="A46" s="17"/>
      <c r="B46" s="10" t="s">
        <v>39</v>
      </c>
      <c r="C46" s="18"/>
      <c r="D46" s="165"/>
      <c r="E46" s="134"/>
      <c r="F46" s="137"/>
      <c r="G46" s="140"/>
      <c r="H46" s="134"/>
      <c r="I46" s="137"/>
      <c r="J46" s="140"/>
      <c r="K46" s="134"/>
      <c r="L46" s="137"/>
      <c r="M46" s="140"/>
      <c r="N46" s="178"/>
      <c r="O46" s="152"/>
      <c r="P46" s="140"/>
      <c r="Q46" s="149"/>
      <c r="R46" s="152"/>
      <c r="S46" s="155"/>
      <c r="T46" s="158"/>
      <c r="U46" s="137"/>
      <c r="V46" s="140"/>
    </row>
    <row r="47" spans="1:22" s="2" customFormat="1" ht="15.6">
      <c r="A47" s="17"/>
      <c r="B47" s="9" t="s">
        <v>19</v>
      </c>
      <c r="C47" s="18"/>
      <c r="D47" s="165"/>
      <c r="E47" s="134"/>
      <c r="F47" s="137"/>
      <c r="G47" s="140"/>
      <c r="H47" s="134"/>
      <c r="I47" s="137"/>
      <c r="J47" s="140"/>
      <c r="K47" s="134"/>
      <c r="L47" s="137"/>
      <c r="M47" s="140"/>
      <c r="N47" s="178"/>
      <c r="O47" s="152"/>
      <c r="P47" s="140"/>
      <c r="Q47" s="149"/>
      <c r="R47" s="152"/>
      <c r="S47" s="155"/>
      <c r="T47" s="158"/>
      <c r="U47" s="137"/>
      <c r="V47" s="140"/>
    </row>
    <row r="48" spans="1:22" s="2" customFormat="1" ht="15.6">
      <c r="A48" s="17"/>
      <c r="B48" s="10" t="s">
        <v>40</v>
      </c>
      <c r="C48" s="18"/>
      <c r="D48" s="165"/>
      <c r="E48" s="134"/>
      <c r="F48" s="137"/>
      <c r="G48" s="140"/>
      <c r="H48" s="134"/>
      <c r="I48" s="137"/>
      <c r="J48" s="140"/>
      <c r="K48" s="134"/>
      <c r="L48" s="137"/>
      <c r="M48" s="140"/>
      <c r="N48" s="178"/>
      <c r="O48" s="152"/>
      <c r="P48" s="140"/>
      <c r="Q48" s="149"/>
      <c r="R48" s="152"/>
      <c r="S48" s="155"/>
      <c r="T48" s="158"/>
      <c r="U48" s="137"/>
      <c r="V48" s="140"/>
    </row>
    <row r="49" spans="1:22" s="2" customFormat="1" ht="15.6">
      <c r="A49" s="17"/>
      <c r="B49" s="10" t="s">
        <v>41</v>
      </c>
      <c r="C49" s="18"/>
      <c r="D49" s="165"/>
      <c r="E49" s="134"/>
      <c r="F49" s="137"/>
      <c r="G49" s="140"/>
      <c r="H49" s="134"/>
      <c r="I49" s="137"/>
      <c r="J49" s="140"/>
      <c r="K49" s="134"/>
      <c r="L49" s="137"/>
      <c r="M49" s="140"/>
      <c r="N49" s="178"/>
      <c r="O49" s="152"/>
      <c r="P49" s="140"/>
      <c r="Q49" s="149"/>
      <c r="R49" s="152"/>
      <c r="S49" s="155"/>
      <c r="T49" s="158"/>
      <c r="U49" s="137"/>
      <c r="V49" s="140"/>
    </row>
    <row r="50" spans="1:22" s="2" customFormat="1" ht="15.6">
      <c r="A50" s="17"/>
      <c r="B50" s="10" t="s">
        <v>42</v>
      </c>
      <c r="C50" s="18"/>
      <c r="D50" s="165"/>
      <c r="E50" s="134"/>
      <c r="F50" s="137"/>
      <c r="G50" s="140"/>
      <c r="H50" s="134"/>
      <c r="I50" s="137"/>
      <c r="J50" s="140"/>
      <c r="K50" s="134"/>
      <c r="L50" s="137"/>
      <c r="M50" s="140"/>
      <c r="N50" s="178"/>
      <c r="O50" s="152"/>
      <c r="P50" s="140"/>
      <c r="Q50" s="149"/>
      <c r="R50" s="152"/>
      <c r="S50" s="155"/>
      <c r="T50" s="158"/>
      <c r="U50" s="137"/>
      <c r="V50" s="140"/>
    </row>
    <row r="51" spans="1:22" s="2" customFormat="1" ht="15.6">
      <c r="A51" s="17"/>
      <c r="B51" s="10" t="s">
        <v>43</v>
      </c>
      <c r="C51" s="18"/>
      <c r="D51" s="165"/>
      <c r="E51" s="134"/>
      <c r="F51" s="137"/>
      <c r="G51" s="140"/>
      <c r="H51" s="134"/>
      <c r="I51" s="137"/>
      <c r="J51" s="140"/>
      <c r="K51" s="134"/>
      <c r="L51" s="137"/>
      <c r="M51" s="140"/>
      <c r="N51" s="178"/>
      <c r="O51" s="152"/>
      <c r="P51" s="140"/>
      <c r="Q51" s="149"/>
      <c r="R51" s="152"/>
      <c r="S51" s="155"/>
      <c r="T51" s="158"/>
      <c r="U51" s="137"/>
      <c r="V51" s="140"/>
    </row>
    <row r="52" spans="1:22" s="2" customFormat="1" ht="15.6">
      <c r="A52" s="17"/>
      <c r="B52" s="10" t="s">
        <v>45</v>
      </c>
      <c r="C52" s="18"/>
      <c r="D52" s="165"/>
      <c r="E52" s="134"/>
      <c r="F52" s="137"/>
      <c r="G52" s="140"/>
      <c r="H52" s="134"/>
      <c r="I52" s="137"/>
      <c r="J52" s="140"/>
      <c r="K52" s="134"/>
      <c r="L52" s="137"/>
      <c r="M52" s="140"/>
      <c r="N52" s="178"/>
      <c r="O52" s="152"/>
      <c r="P52" s="140"/>
      <c r="Q52" s="149"/>
      <c r="R52" s="152"/>
      <c r="S52" s="155"/>
      <c r="T52" s="158"/>
      <c r="U52" s="137"/>
      <c r="V52" s="140"/>
    </row>
    <row r="53" spans="1:22" s="2" customFormat="1" ht="15.6">
      <c r="A53" s="17"/>
      <c r="B53" s="10" t="s">
        <v>46</v>
      </c>
      <c r="C53" s="18"/>
      <c r="D53" s="165"/>
      <c r="E53" s="134"/>
      <c r="F53" s="137"/>
      <c r="G53" s="140"/>
      <c r="H53" s="134"/>
      <c r="I53" s="137"/>
      <c r="J53" s="140"/>
      <c r="K53" s="134"/>
      <c r="L53" s="137"/>
      <c r="M53" s="140"/>
      <c r="N53" s="178"/>
      <c r="O53" s="152"/>
      <c r="P53" s="140"/>
      <c r="Q53" s="149"/>
      <c r="R53" s="152"/>
      <c r="S53" s="155"/>
      <c r="T53" s="158"/>
      <c r="U53" s="137"/>
      <c r="V53" s="140"/>
    </row>
    <row r="54" spans="1:22" s="2" customFormat="1" ht="16.2" thickBot="1">
      <c r="A54" s="17"/>
      <c r="B54" s="10" t="s">
        <v>47</v>
      </c>
      <c r="C54" s="18"/>
      <c r="D54" s="166"/>
      <c r="E54" s="135"/>
      <c r="F54" s="138"/>
      <c r="G54" s="141"/>
      <c r="H54" s="135"/>
      <c r="I54" s="138"/>
      <c r="J54" s="141"/>
      <c r="K54" s="135"/>
      <c r="L54" s="138"/>
      <c r="M54" s="141"/>
      <c r="N54" s="181"/>
      <c r="O54" s="168"/>
      <c r="P54" s="141"/>
      <c r="Q54" s="167"/>
      <c r="R54" s="168"/>
      <c r="S54" s="169"/>
      <c r="T54" s="163"/>
      <c r="U54" s="138"/>
      <c r="V54" s="141"/>
    </row>
    <row r="55" spans="1:22" s="2" customFormat="1" ht="21.9" customHeight="1" thickBot="1">
      <c r="A55" s="130" t="s">
        <v>127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2"/>
    </row>
    <row r="56" spans="1:22" s="2" customFormat="1">
      <c r="A56" s="16">
        <v>1.4</v>
      </c>
      <c r="B56" s="14" t="s">
        <v>48</v>
      </c>
      <c r="C56" s="15" t="s">
        <v>8</v>
      </c>
      <c r="D56" s="164">
        <v>1</v>
      </c>
      <c r="E56" s="145"/>
      <c r="F56" s="146">
        <f>E56*$D$56</f>
        <v>0</v>
      </c>
      <c r="G56" s="147"/>
      <c r="H56" s="145"/>
      <c r="I56" s="146">
        <f>H56*$D$56</f>
        <v>0</v>
      </c>
      <c r="J56" s="147"/>
      <c r="K56" s="145"/>
      <c r="L56" s="146">
        <f>K56*$D$56</f>
        <v>0</v>
      </c>
      <c r="M56" s="147"/>
      <c r="N56" s="177">
        <v>17787680</v>
      </c>
      <c r="O56" s="172">
        <f>N56*$D$56</f>
        <v>17787680</v>
      </c>
      <c r="P56" s="147"/>
      <c r="Q56" s="171">
        <f>6001160+9763680</f>
        <v>15764840</v>
      </c>
      <c r="R56" s="172">
        <f>Q56*$D$56</f>
        <v>15764840</v>
      </c>
      <c r="S56" s="173"/>
      <c r="T56" s="170">
        <v>16106683</v>
      </c>
      <c r="U56" s="146">
        <f>T56*$D$56</f>
        <v>16106683</v>
      </c>
      <c r="V56" s="147"/>
    </row>
    <row r="57" spans="1:22" s="2" customFormat="1" ht="138">
      <c r="A57" s="11"/>
      <c r="B57" s="10" t="s">
        <v>14</v>
      </c>
      <c r="C57" s="7"/>
      <c r="D57" s="165"/>
      <c r="E57" s="134"/>
      <c r="F57" s="137"/>
      <c r="G57" s="140"/>
      <c r="H57" s="134"/>
      <c r="I57" s="137"/>
      <c r="J57" s="140"/>
      <c r="K57" s="134"/>
      <c r="L57" s="137"/>
      <c r="M57" s="140"/>
      <c r="N57" s="178"/>
      <c r="O57" s="152"/>
      <c r="P57" s="140"/>
      <c r="Q57" s="149"/>
      <c r="R57" s="152"/>
      <c r="S57" s="155"/>
      <c r="T57" s="158"/>
      <c r="U57" s="137"/>
      <c r="V57" s="140"/>
    </row>
    <row r="58" spans="1:22" s="2" customFormat="1" ht="15.6">
      <c r="A58" s="11"/>
      <c r="B58" s="9" t="s">
        <v>15</v>
      </c>
      <c r="C58" s="7"/>
      <c r="D58" s="165"/>
      <c r="E58" s="134"/>
      <c r="F58" s="137"/>
      <c r="G58" s="140"/>
      <c r="H58" s="134"/>
      <c r="I58" s="137"/>
      <c r="J58" s="140"/>
      <c r="K58" s="134"/>
      <c r="L58" s="137"/>
      <c r="M58" s="140"/>
      <c r="N58" s="178"/>
      <c r="O58" s="152"/>
      <c r="P58" s="140"/>
      <c r="Q58" s="149"/>
      <c r="R58" s="152"/>
      <c r="S58" s="155"/>
      <c r="T58" s="158"/>
      <c r="U58" s="137"/>
      <c r="V58" s="140"/>
    </row>
    <row r="59" spans="1:22" s="2" customFormat="1" ht="15.6">
      <c r="A59" s="11"/>
      <c r="B59" s="10" t="s">
        <v>16</v>
      </c>
      <c r="C59" s="7"/>
      <c r="D59" s="165"/>
      <c r="E59" s="134"/>
      <c r="F59" s="137"/>
      <c r="G59" s="140"/>
      <c r="H59" s="134"/>
      <c r="I59" s="137"/>
      <c r="J59" s="140"/>
      <c r="K59" s="134"/>
      <c r="L59" s="137"/>
      <c r="M59" s="140"/>
      <c r="N59" s="178"/>
      <c r="O59" s="152"/>
      <c r="P59" s="140"/>
      <c r="Q59" s="149"/>
      <c r="R59" s="152"/>
      <c r="S59" s="155"/>
      <c r="T59" s="158"/>
      <c r="U59" s="137"/>
      <c r="V59" s="140"/>
    </row>
    <row r="60" spans="1:22" s="2" customFormat="1" ht="15.6">
      <c r="A60" s="11"/>
      <c r="B60" s="10" t="s">
        <v>17</v>
      </c>
      <c r="C60" s="7"/>
      <c r="D60" s="165"/>
      <c r="E60" s="134"/>
      <c r="F60" s="137"/>
      <c r="G60" s="140"/>
      <c r="H60" s="134"/>
      <c r="I60" s="137"/>
      <c r="J60" s="140"/>
      <c r="K60" s="134"/>
      <c r="L60" s="137"/>
      <c r="M60" s="140"/>
      <c r="N60" s="178"/>
      <c r="O60" s="152"/>
      <c r="P60" s="140"/>
      <c r="Q60" s="149"/>
      <c r="R60" s="152"/>
      <c r="S60" s="155"/>
      <c r="T60" s="158"/>
      <c r="U60" s="137"/>
      <c r="V60" s="140"/>
    </row>
    <row r="61" spans="1:22" s="2" customFormat="1" ht="15.6">
      <c r="A61" s="11"/>
      <c r="B61" s="10" t="s">
        <v>18</v>
      </c>
      <c r="C61" s="7"/>
      <c r="D61" s="165"/>
      <c r="E61" s="134"/>
      <c r="F61" s="137"/>
      <c r="G61" s="140"/>
      <c r="H61" s="134"/>
      <c r="I61" s="137"/>
      <c r="J61" s="140"/>
      <c r="K61" s="134"/>
      <c r="L61" s="137"/>
      <c r="M61" s="140"/>
      <c r="N61" s="178"/>
      <c r="O61" s="152"/>
      <c r="P61" s="140"/>
      <c r="Q61" s="149"/>
      <c r="R61" s="152"/>
      <c r="S61" s="155"/>
      <c r="T61" s="158"/>
      <c r="U61" s="137"/>
      <c r="V61" s="140"/>
    </row>
    <row r="62" spans="1:22" s="2" customFormat="1" ht="15.6">
      <c r="A62" s="11"/>
      <c r="B62" s="9" t="s">
        <v>19</v>
      </c>
      <c r="C62" s="7"/>
      <c r="D62" s="165"/>
      <c r="E62" s="134"/>
      <c r="F62" s="137"/>
      <c r="G62" s="140"/>
      <c r="H62" s="134"/>
      <c r="I62" s="137"/>
      <c r="J62" s="140"/>
      <c r="K62" s="134"/>
      <c r="L62" s="137"/>
      <c r="M62" s="140"/>
      <c r="N62" s="178"/>
      <c r="O62" s="152"/>
      <c r="P62" s="140"/>
      <c r="Q62" s="149"/>
      <c r="R62" s="152"/>
      <c r="S62" s="155"/>
      <c r="T62" s="158"/>
      <c r="U62" s="137"/>
      <c r="V62" s="140"/>
    </row>
    <row r="63" spans="1:22" s="2" customFormat="1" ht="15.6">
      <c r="A63" s="11"/>
      <c r="B63" s="10" t="s">
        <v>30</v>
      </c>
      <c r="C63" s="7"/>
      <c r="D63" s="165"/>
      <c r="E63" s="134"/>
      <c r="F63" s="137"/>
      <c r="G63" s="140"/>
      <c r="H63" s="134"/>
      <c r="I63" s="137"/>
      <c r="J63" s="140"/>
      <c r="K63" s="134"/>
      <c r="L63" s="137"/>
      <c r="M63" s="140"/>
      <c r="N63" s="178"/>
      <c r="O63" s="152"/>
      <c r="P63" s="140"/>
      <c r="Q63" s="149"/>
      <c r="R63" s="152"/>
      <c r="S63" s="155"/>
      <c r="T63" s="158"/>
      <c r="U63" s="137"/>
      <c r="V63" s="140"/>
    </row>
    <row r="64" spans="1:22" s="2" customFormat="1" ht="15.6">
      <c r="A64" s="11"/>
      <c r="B64" s="10" t="s">
        <v>31</v>
      </c>
      <c r="C64" s="7"/>
      <c r="D64" s="165"/>
      <c r="E64" s="134"/>
      <c r="F64" s="137"/>
      <c r="G64" s="140"/>
      <c r="H64" s="134"/>
      <c r="I64" s="137"/>
      <c r="J64" s="140"/>
      <c r="K64" s="134"/>
      <c r="L64" s="137"/>
      <c r="M64" s="140"/>
      <c r="N64" s="178"/>
      <c r="O64" s="152"/>
      <c r="P64" s="140"/>
      <c r="Q64" s="149"/>
      <c r="R64" s="152"/>
      <c r="S64" s="155"/>
      <c r="T64" s="158"/>
      <c r="U64" s="137"/>
      <c r="V64" s="140"/>
    </row>
    <row r="65" spans="1:22" s="2" customFormat="1" ht="15.6">
      <c r="A65" s="11"/>
      <c r="B65" s="10" t="s">
        <v>32</v>
      </c>
      <c r="C65" s="7"/>
      <c r="D65" s="165"/>
      <c r="E65" s="134"/>
      <c r="F65" s="137"/>
      <c r="G65" s="140"/>
      <c r="H65" s="134"/>
      <c r="I65" s="137"/>
      <c r="J65" s="140"/>
      <c r="K65" s="134"/>
      <c r="L65" s="137"/>
      <c r="M65" s="140"/>
      <c r="N65" s="178"/>
      <c r="O65" s="152"/>
      <c r="P65" s="140"/>
      <c r="Q65" s="149"/>
      <c r="R65" s="152"/>
      <c r="S65" s="155"/>
      <c r="T65" s="158"/>
      <c r="U65" s="137"/>
      <c r="V65" s="140"/>
    </row>
    <row r="66" spans="1:22" s="2" customFormat="1" ht="27.6">
      <c r="A66" s="11"/>
      <c r="B66" s="10" t="s">
        <v>33</v>
      </c>
      <c r="C66" s="7"/>
      <c r="D66" s="165"/>
      <c r="E66" s="134"/>
      <c r="F66" s="137"/>
      <c r="G66" s="140"/>
      <c r="H66" s="134"/>
      <c r="I66" s="137"/>
      <c r="J66" s="140"/>
      <c r="K66" s="134"/>
      <c r="L66" s="137"/>
      <c r="M66" s="140"/>
      <c r="N66" s="178"/>
      <c r="O66" s="152"/>
      <c r="P66" s="140"/>
      <c r="Q66" s="149"/>
      <c r="R66" s="152"/>
      <c r="S66" s="155"/>
      <c r="T66" s="158"/>
      <c r="U66" s="137"/>
      <c r="V66" s="140"/>
    </row>
    <row r="67" spans="1:22" s="2" customFormat="1" ht="15.6">
      <c r="A67" s="11"/>
      <c r="B67" s="10" t="s">
        <v>34</v>
      </c>
      <c r="C67" s="7"/>
      <c r="D67" s="165"/>
      <c r="E67" s="134"/>
      <c r="F67" s="137"/>
      <c r="G67" s="140"/>
      <c r="H67" s="134"/>
      <c r="I67" s="137"/>
      <c r="J67" s="140"/>
      <c r="K67" s="134"/>
      <c r="L67" s="137"/>
      <c r="M67" s="140"/>
      <c r="N67" s="178"/>
      <c r="O67" s="152"/>
      <c r="P67" s="140"/>
      <c r="Q67" s="149"/>
      <c r="R67" s="152"/>
      <c r="S67" s="155"/>
      <c r="T67" s="158"/>
      <c r="U67" s="137"/>
      <c r="V67" s="140"/>
    </row>
    <row r="68" spans="1:22" s="2" customFormat="1" ht="15.6">
      <c r="A68" s="11"/>
      <c r="B68" s="10" t="s">
        <v>11</v>
      </c>
      <c r="C68" s="7"/>
      <c r="D68" s="166"/>
      <c r="E68" s="142"/>
      <c r="F68" s="143"/>
      <c r="G68" s="144"/>
      <c r="H68" s="142"/>
      <c r="I68" s="143"/>
      <c r="J68" s="144"/>
      <c r="K68" s="142"/>
      <c r="L68" s="143"/>
      <c r="M68" s="144"/>
      <c r="N68" s="179"/>
      <c r="O68" s="153"/>
      <c r="P68" s="144"/>
      <c r="Q68" s="150"/>
      <c r="R68" s="153"/>
      <c r="S68" s="156"/>
      <c r="T68" s="159"/>
      <c r="U68" s="143"/>
      <c r="V68" s="144"/>
    </row>
    <row r="69" spans="1:22" s="2" customFormat="1">
      <c r="A69" s="16">
        <v>1.5</v>
      </c>
      <c r="B69" s="14" t="s">
        <v>50</v>
      </c>
      <c r="C69" s="15" t="s">
        <v>8</v>
      </c>
      <c r="D69" s="164">
        <v>1</v>
      </c>
      <c r="E69" s="133"/>
      <c r="F69" s="136">
        <f>E69*$D$69</f>
        <v>0</v>
      </c>
      <c r="G69" s="139"/>
      <c r="H69" s="133"/>
      <c r="I69" s="136">
        <f>H69*$D$69</f>
        <v>0</v>
      </c>
      <c r="J69" s="139"/>
      <c r="K69" s="133"/>
      <c r="L69" s="136">
        <f>K69*$D$69</f>
        <v>0</v>
      </c>
      <c r="M69" s="139"/>
      <c r="N69" s="180">
        <v>20608200</v>
      </c>
      <c r="O69" s="136">
        <f>N69*$D$69</f>
        <v>20608200</v>
      </c>
      <c r="P69" s="139"/>
      <c r="Q69" s="148">
        <f>6656770+16302070</f>
        <v>22958840</v>
      </c>
      <c r="R69" s="151">
        <f>Q69*$D$69</f>
        <v>22958840</v>
      </c>
      <c r="S69" s="154"/>
      <c r="T69" s="157">
        <v>21125526</v>
      </c>
      <c r="U69" s="136">
        <f>T69*$D$69</f>
        <v>21125526</v>
      </c>
      <c r="V69" s="139"/>
    </row>
    <row r="70" spans="1:22" s="2" customFormat="1" ht="138">
      <c r="A70" s="11"/>
      <c r="B70" s="10" t="s">
        <v>51</v>
      </c>
      <c r="C70" s="7"/>
      <c r="D70" s="165"/>
      <c r="E70" s="134"/>
      <c r="F70" s="137"/>
      <c r="G70" s="140"/>
      <c r="H70" s="134"/>
      <c r="I70" s="137"/>
      <c r="J70" s="140"/>
      <c r="K70" s="134"/>
      <c r="L70" s="137"/>
      <c r="M70" s="140"/>
      <c r="N70" s="178"/>
      <c r="O70" s="137"/>
      <c r="P70" s="140"/>
      <c r="Q70" s="149"/>
      <c r="R70" s="152"/>
      <c r="S70" s="155"/>
      <c r="T70" s="158"/>
      <c r="U70" s="137"/>
      <c r="V70" s="140"/>
    </row>
    <row r="71" spans="1:22" s="2" customFormat="1" ht="15.6">
      <c r="A71" s="11"/>
      <c r="B71" s="9" t="s">
        <v>15</v>
      </c>
      <c r="C71" s="7"/>
      <c r="D71" s="165"/>
      <c r="E71" s="134"/>
      <c r="F71" s="137"/>
      <c r="G71" s="140"/>
      <c r="H71" s="134"/>
      <c r="I71" s="137"/>
      <c r="J71" s="140"/>
      <c r="K71" s="134"/>
      <c r="L71" s="137"/>
      <c r="M71" s="140"/>
      <c r="N71" s="178"/>
      <c r="O71" s="137"/>
      <c r="P71" s="140"/>
      <c r="Q71" s="149"/>
      <c r="R71" s="152"/>
      <c r="S71" s="155"/>
      <c r="T71" s="158"/>
      <c r="U71" s="137"/>
      <c r="V71" s="140"/>
    </row>
    <row r="72" spans="1:22" s="2" customFormat="1" ht="15.6">
      <c r="A72" s="11"/>
      <c r="B72" s="10" t="s">
        <v>16</v>
      </c>
      <c r="C72" s="7"/>
      <c r="D72" s="165"/>
      <c r="E72" s="134"/>
      <c r="F72" s="137"/>
      <c r="G72" s="140"/>
      <c r="H72" s="134"/>
      <c r="I72" s="137"/>
      <c r="J72" s="140"/>
      <c r="K72" s="134"/>
      <c r="L72" s="137"/>
      <c r="M72" s="140"/>
      <c r="N72" s="178"/>
      <c r="O72" s="137"/>
      <c r="P72" s="140"/>
      <c r="Q72" s="149"/>
      <c r="R72" s="152"/>
      <c r="S72" s="155"/>
      <c r="T72" s="158"/>
      <c r="U72" s="137"/>
      <c r="V72" s="140"/>
    </row>
    <row r="73" spans="1:22" s="2" customFormat="1" ht="15.6">
      <c r="A73" s="11"/>
      <c r="B73" s="10" t="s">
        <v>17</v>
      </c>
      <c r="C73" s="7"/>
      <c r="D73" s="165"/>
      <c r="E73" s="134"/>
      <c r="F73" s="137"/>
      <c r="G73" s="140"/>
      <c r="H73" s="134"/>
      <c r="I73" s="137"/>
      <c r="J73" s="140"/>
      <c r="K73" s="134"/>
      <c r="L73" s="137"/>
      <c r="M73" s="140"/>
      <c r="N73" s="178"/>
      <c r="O73" s="137"/>
      <c r="P73" s="140"/>
      <c r="Q73" s="149"/>
      <c r="R73" s="152"/>
      <c r="S73" s="155"/>
      <c r="T73" s="158"/>
      <c r="U73" s="137"/>
      <c r="V73" s="140"/>
    </row>
    <row r="74" spans="1:22" s="2" customFormat="1" ht="15.6">
      <c r="A74" s="11"/>
      <c r="B74" s="10" t="s">
        <v>18</v>
      </c>
      <c r="C74" s="7"/>
      <c r="D74" s="165"/>
      <c r="E74" s="134"/>
      <c r="F74" s="137"/>
      <c r="G74" s="140"/>
      <c r="H74" s="134"/>
      <c r="I74" s="137"/>
      <c r="J74" s="140"/>
      <c r="K74" s="134"/>
      <c r="L74" s="137"/>
      <c r="M74" s="140"/>
      <c r="N74" s="178"/>
      <c r="O74" s="137"/>
      <c r="P74" s="140"/>
      <c r="Q74" s="149"/>
      <c r="R74" s="152"/>
      <c r="S74" s="155"/>
      <c r="T74" s="158"/>
      <c r="U74" s="137"/>
      <c r="V74" s="140"/>
    </row>
    <row r="75" spans="1:22" s="2" customFormat="1" ht="15.6">
      <c r="A75" s="11"/>
      <c r="B75" s="9" t="s">
        <v>19</v>
      </c>
      <c r="C75" s="7"/>
      <c r="D75" s="165"/>
      <c r="E75" s="134"/>
      <c r="F75" s="137"/>
      <c r="G75" s="140"/>
      <c r="H75" s="134"/>
      <c r="I75" s="137"/>
      <c r="J75" s="140"/>
      <c r="K75" s="134"/>
      <c r="L75" s="137"/>
      <c r="M75" s="140"/>
      <c r="N75" s="178"/>
      <c r="O75" s="137"/>
      <c r="P75" s="140"/>
      <c r="Q75" s="149"/>
      <c r="R75" s="152"/>
      <c r="S75" s="155"/>
      <c r="T75" s="158"/>
      <c r="U75" s="137"/>
      <c r="V75" s="140"/>
    </row>
    <row r="76" spans="1:22" s="2" customFormat="1" ht="15.6">
      <c r="A76" s="11"/>
      <c r="B76" s="10" t="s">
        <v>52</v>
      </c>
      <c r="C76" s="7"/>
      <c r="D76" s="165"/>
      <c r="E76" s="134"/>
      <c r="F76" s="137"/>
      <c r="G76" s="140"/>
      <c r="H76" s="134"/>
      <c r="I76" s="137"/>
      <c r="J76" s="140"/>
      <c r="K76" s="134"/>
      <c r="L76" s="137"/>
      <c r="M76" s="140"/>
      <c r="N76" s="178"/>
      <c r="O76" s="137"/>
      <c r="P76" s="140"/>
      <c r="Q76" s="149"/>
      <c r="R76" s="152"/>
      <c r="S76" s="155"/>
      <c r="T76" s="158"/>
      <c r="U76" s="137"/>
      <c r="V76" s="140"/>
    </row>
    <row r="77" spans="1:22" s="2" customFormat="1" ht="15.6">
      <c r="A77" s="11"/>
      <c r="B77" s="10" t="s">
        <v>31</v>
      </c>
      <c r="C77" s="7"/>
      <c r="D77" s="165"/>
      <c r="E77" s="134"/>
      <c r="F77" s="137"/>
      <c r="G77" s="140"/>
      <c r="H77" s="134"/>
      <c r="I77" s="137"/>
      <c r="J77" s="140"/>
      <c r="K77" s="134"/>
      <c r="L77" s="137"/>
      <c r="M77" s="140"/>
      <c r="N77" s="178"/>
      <c r="O77" s="137"/>
      <c r="P77" s="140"/>
      <c r="Q77" s="149"/>
      <c r="R77" s="152"/>
      <c r="S77" s="155"/>
      <c r="T77" s="158"/>
      <c r="U77" s="137"/>
      <c r="V77" s="140"/>
    </row>
    <row r="78" spans="1:22" s="2" customFormat="1" ht="15.6">
      <c r="A78" s="11"/>
      <c r="B78" s="10" t="s">
        <v>53</v>
      </c>
      <c r="C78" s="7"/>
      <c r="D78" s="165"/>
      <c r="E78" s="134"/>
      <c r="F78" s="137"/>
      <c r="G78" s="140"/>
      <c r="H78" s="134"/>
      <c r="I78" s="137"/>
      <c r="J78" s="140"/>
      <c r="K78" s="134"/>
      <c r="L78" s="137"/>
      <c r="M78" s="140"/>
      <c r="N78" s="178"/>
      <c r="O78" s="137"/>
      <c r="P78" s="140"/>
      <c r="Q78" s="149"/>
      <c r="R78" s="152"/>
      <c r="S78" s="155"/>
      <c r="T78" s="158"/>
      <c r="U78" s="137"/>
      <c r="V78" s="140"/>
    </row>
    <row r="79" spans="1:22" s="2" customFormat="1" ht="15.6">
      <c r="A79" s="11"/>
      <c r="B79" s="10" t="s">
        <v>54</v>
      </c>
      <c r="C79" s="7"/>
      <c r="D79" s="165"/>
      <c r="E79" s="134"/>
      <c r="F79" s="137"/>
      <c r="G79" s="140"/>
      <c r="H79" s="134"/>
      <c r="I79" s="137"/>
      <c r="J79" s="140"/>
      <c r="K79" s="134"/>
      <c r="L79" s="137"/>
      <c r="M79" s="140"/>
      <c r="N79" s="178"/>
      <c r="O79" s="137"/>
      <c r="P79" s="140"/>
      <c r="Q79" s="149"/>
      <c r="R79" s="152"/>
      <c r="S79" s="155"/>
      <c r="T79" s="158"/>
      <c r="U79" s="137"/>
      <c r="V79" s="140"/>
    </row>
    <row r="80" spans="1:22" s="2" customFormat="1" ht="15.6">
      <c r="A80" s="11"/>
      <c r="B80" s="10" t="s">
        <v>55</v>
      </c>
      <c r="C80" s="7"/>
      <c r="D80" s="165"/>
      <c r="E80" s="134"/>
      <c r="F80" s="137"/>
      <c r="G80" s="140"/>
      <c r="H80" s="134"/>
      <c r="I80" s="137"/>
      <c r="J80" s="140"/>
      <c r="K80" s="134"/>
      <c r="L80" s="137"/>
      <c r="M80" s="140"/>
      <c r="N80" s="178"/>
      <c r="O80" s="137"/>
      <c r="P80" s="140"/>
      <c r="Q80" s="149"/>
      <c r="R80" s="152"/>
      <c r="S80" s="155"/>
      <c r="T80" s="158"/>
      <c r="U80" s="137"/>
      <c r="V80" s="140"/>
    </row>
    <row r="81" spans="1:22" s="2" customFormat="1" ht="27.6">
      <c r="A81" s="11"/>
      <c r="B81" s="10" t="s">
        <v>56</v>
      </c>
      <c r="C81" s="7"/>
      <c r="D81" s="165"/>
      <c r="E81" s="134"/>
      <c r="F81" s="137"/>
      <c r="G81" s="140"/>
      <c r="H81" s="134"/>
      <c r="I81" s="137"/>
      <c r="J81" s="140"/>
      <c r="K81" s="134"/>
      <c r="L81" s="137"/>
      <c r="M81" s="140"/>
      <c r="N81" s="178"/>
      <c r="O81" s="137"/>
      <c r="P81" s="140"/>
      <c r="Q81" s="149"/>
      <c r="R81" s="152"/>
      <c r="S81" s="155"/>
      <c r="T81" s="158"/>
      <c r="U81" s="137"/>
      <c r="V81" s="140"/>
    </row>
    <row r="82" spans="1:22" s="2" customFormat="1" ht="15.6">
      <c r="A82" s="11"/>
      <c r="B82" s="10" t="s">
        <v>57</v>
      </c>
      <c r="C82" s="7"/>
      <c r="D82" s="165"/>
      <c r="E82" s="134"/>
      <c r="F82" s="137"/>
      <c r="G82" s="140"/>
      <c r="H82" s="134"/>
      <c r="I82" s="137"/>
      <c r="J82" s="140"/>
      <c r="K82" s="134"/>
      <c r="L82" s="137"/>
      <c r="M82" s="140"/>
      <c r="N82" s="178"/>
      <c r="O82" s="137"/>
      <c r="P82" s="140"/>
      <c r="Q82" s="149"/>
      <c r="R82" s="152"/>
      <c r="S82" s="155"/>
      <c r="T82" s="158"/>
      <c r="U82" s="137"/>
      <c r="V82" s="140"/>
    </row>
    <row r="83" spans="1:22" s="2" customFormat="1" ht="15.6">
      <c r="A83" s="11"/>
      <c r="B83" s="10" t="s">
        <v>58</v>
      </c>
      <c r="C83" s="7"/>
      <c r="D83" s="166"/>
      <c r="E83" s="142"/>
      <c r="F83" s="143"/>
      <c r="G83" s="144"/>
      <c r="H83" s="142"/>
      <c r="I83" s="143"/>
      <c r="J83" s="144"/>
      <c r="K83" s="142"/>
      <c r="L83" s="143"/>
      <c r="M83" s="144"/>
      <c r="N83" s="179"/>
      <c r="O83" s="143"/>
      <c r="P83" s="144"/>
      <c r="Q83" s="150"/>
      <c r="R83" s="153"/>
      <c r="S83" s="156"/>
      <c r="T83" s="159"/>
      <c r="U83" s="143"/>
      <c r="V83" s="144"/>
    </row>
    <row r="84" spans="1:22" s="2" customFormat="1" ht="27.6" customHeight="1">
      <c r="A84" s="16">
        <v>1.6</v>
      </c>
      <c r="B84" s="14" t="s">
        <v>59</v>
      </c>
      <c r="C84" s="15" t="s">
        <v>8</v>
      </c>
      <c r="D84" s="164">
        <v>1</v>
      </c>
      <c r="E84" s="133"/>
      <c r="F84" s="136">
        <f>E84*$D$84</f>
        <v>0</v>
      </c>
      <c r="G84" s="139"/>
      <c r="H84" s="133"/>
      <c r="I84" s="136">
        <f>H84*$D$84</f>
        <v>0</v>
      </c>
      <c r="J84" s="139"/>
      <c r="K84" s="133"/>
      <c r="L84" s="136">
        <f>K84*$D$84</f>
        <v>0</v>
      </c>
      <c r="M84" s="139"/>
      <c r="N84" s="180">
        <v>4003940</v>
      </c>
      <c r="O84" s="151">
        <f>N84*$D$84</f>
        <v>4003940</v>
      </c>
      <c r="P84" s="139"/>
      <c r="Q84" s="148">
        <v>2789140</v>
      </c>
      <c r="R84" s="151">
        <f>Q84*$D$84</f>
        <v>2789140</v>
      </c>
      <c r="S84" s="174" t="s">
        <v>134</v>
      </c>
      <c r="T84" s="157">
        <v>2433589</v>
      </c>
      <c r="U84" s="136">
        <f>T84*$D$84</f>
        <v>2433589</v>
      </c>
      <c r="V84" s="139"/>
    </row>
    <row r="85" spans="1:22" s="2" customFormat="1" ht="82.8">
      <c r="A85" s="17"/>
      <c r="B85" s="10" t="s">
        <v>60</v>
      </c>
      <c r="C85" s="18"/>
      <c r="D85" s="165"/>
      <c r="E85" s="134"/>
      <c r="F85" s="137"/>
      <c r="G85" s="140"/>
      <c r="H85" s="134"/>
      <c r="I85" s="137"/>
      <c r="J85" s="140"/>
      <c r="K85" s="134"/>
      <c r="L85" s="137"/>
      <c r="M85" s="140"/>
      <c r="N85" s="178"/>
      <c r="O85" s="152"/>
      <c r="P85" s="140"/>
      <c r="Q85" s="149"/>
      <c r="R85" s="152"/>
      <c r="S85" s="175"/>
      <c r="T85" s="158"/>
      <c r="U85" s="137"/>
      <c r="V85" s="140"/>
    </row>
    <row r="86" spans="1:22" s="2" customFormat="1" ht="15.6">
      <c r="A86" s="17"/>
      <c r="B86" s="9" t="s">
        <v>15</v>
      </c>
      <c r="C86" s="18"/>
      <c r="D86" s="165"/>
      <c r="E86" s="134"/>
      <c r="F86" s="137"/>
      <c r="G86" s="140"/>
      <c r="H86" s="134"/>
      <c r="I86" s="137"/>
      <c r="J86" s="140"/>
      <c r="K86" s="134"/>
      <c r="L86" s="137"/>
      <c r="M86" s="140"/>
      <c r="N86" s="178"/>
      <c r="O86" s="152"/>
      <c r="P86" s="140"/>
      <c r="Q86" s="149"/>
      <c r="R86" s="152"/>
      <c r="S86" s="175"/>
      <c r="T86" s="158"/>
      <c r="U86" s="137"/>
      <c r="V86" s="140"/>
    </row>
    <row r="87" spans="1:22" s="2" customFormat="1" ht="15.6">
      <c r="A87" s="17"/>
      <c r="B87" s="10" t="s">
        <v>61</v>
      </c>
      <c r="C87" s="18"/>
      <c r="D87" s="165"/>
      <c r="E87" s="134"/>
      <c r="F87" s="137"/>
      <c r="G87" s="140"/>
      <c r="H87" s="134"/>
      <c r="I87" s="137"/>
      <c r="J87" s="140"/>
      <c r="K87" s="134"/>
      <c r="L87" s="137"/>
      <c r="M87" s="140"/>
      <c r="N87" s="178"/>
      <c r="O87" s="152"/>
      <c r="P87" s="140"/>
      <c r="Q87" s="149"/>
      <c r="R87" s="152"/>
      <c r="S87" s="175"/>
      <c r="T87" s="158"/>
      <c r="U87" s="137"/>
      <c r="V87" s="140"/>
    </row>
    <row r="88" spans="1:22" s="2" customFormat="1" ht="15.6">
      <c r="A88" s="17"/>
      <c r="B88" s="10" t="s">
        <v>62</v>
      </c>
      <c r="C88" s="18"/>
      <c r="D88" s="165"/>
      <c r="E88" s="134"/>
      <c r="F88" s="137"/>
      <c r="G88" s="140"/>
      <c r="H88" s="134"/>
      <c r="I88" s="137"/>
      <c r="J88" s="140"/>
      <c r="K88" s="134"/>
      <c r="L88" s="137"/>
      <c r="M88" s="140"/>
      <c r="N88" s="178"/>
      <c r="O88" s="152"/>
      <c r="P88" s="140"/>
      <c r="Q88" s="149"/>
      <c r="R88" s="152"/>
      <c r="S88" s="175"/>
      <c r="T88" s="158"/>
      <c r="U88" s="137"/>
      <c r="V88" s="140"/>
    </row>
    <row r="89" spans="1:22" s="2" customFormat="1" ht="15.6">
      <c r="A89" s="17"/>
      <c r="B89" s="10" t="s">
        <v>63</v>
      </c>
      <c r="C89" s="18"/>
      <c r="D89" s="165"/>
      <c r="E89" s="134"/>
      <c r="F89" s="137"/>
      <c r="G89" s="140"/>
      <c r="H89" s="134"/>
      <c r="I89" s="137"/>
      <c r="J89" s="140"/>
      <c r="K89" s="134"/>
      <c r="L89" s="137"/>
      <c r="M89" s="140"/>
      <c r="N89" s="178"/>
      <c r="O89" s="152"/>
      <c r="P89" s="140"/>
      <c r="Q89" s="149"/>
      <c r="R89" s="152"/>
      <c r="S89" s="175"/>
      <c r="T89" s="158"/>
      <c r="U89" s="137"/>
      <c r="V89" s="140"/>
    </row>
    <row r="90" spans="1:22" s="2" customFormat="1" ht="15.6">
      <c r="A90" s="17"/>
      <c r="B90" s="10" t="s">
        <v>39</v>
      </c>
      <c r="C90" s="18"/>
      <c r="D90" s="165"/>
      <c r="E90" s="134"/>
      <c r="F90" s="137"/>
      <c r="G90" s="140"/>
      <c r="H90" s="134"/>
      <c r="I90" s="137"/>
      <c r="J90" s="140"/>
      <c r="K90" s="134"/>
      <c r="L90" s="137"/>
      <c r="M90" s="140"/>
      <c r="N90" s="178"/>
      <c r="O90" s="152"/>
      <c r="P90" s="140"/>
      <c r="Q90" s="149"/>
      <c r="R90" s="152"/>
      <c r="S90" s="175"/>
      <c r="T90" s="158"/>
      <c r="U90" s="137"/>
      <c r="V90" s="140"/>
    </row>
    <row r="91" spans="1:22" s="2" customFormat="1" ht="15.6">
      <c r="A91" s="17"/>
      <c r="B91" s="9" t="s">
        <v>19</v>
      </c>
      <c r="C91" s="18"/>
      <c r="D91" s="165"/>
      <c r="E91" s="134"/>
      <c r="F91" s="137"/>
      <c r="G91" s="140"/>
      <c r="H91" s="134"/>
      <c r="I91" s="137"/>
      <c r="J91" s="140"/>
      <c r="K91" s="134"/>
      <c r="L91" s="137"/>
      <c r="M91" s="140"/>
      <c r="N91" s="178"/>
      <c r="O91" s="152"/>
      <c r="P91" s="140"/>
      <c r="Q91" s="149"/>
      <c r="R91" s="152"/>
      <c r="S91" s="175"/>
      <c r="T91" s="158"/>
      <c r="U91" s="137"/>
      <c r="V91" s="140"/>
    </row>
    <row r="92" spans="1:22" s="2" customFormat="1" ht="15.6">
      <c r="A92" s="17"/>
      <c r="B92" s="10" t="s">
        <v>64</v>
      </c>
      <c r="C92" s="18"/>
      <c r="D92" s="165"/>
      <c r="E92" s="134"/>
      <c r="F92" s="137"/>
      <c r="G92" s="140"/>
      <c r="H92" s="134"/>
      <c r="I92" s="137"/>
      <c r="J92" s="140"/>
      <c r="K92" s="134"/>
      <c r="L92" s="137"/>
      <c r="M92" s="140"/>
      <c r="N92" s="178"/>
      <c r="O92" s="152"/>
      <c r="P92" s="140"/>
      <c r="Q92" s="149"/>
      <c r="R92" s="152"/>
      <c r="S92" s="175"/>
      <c r="T92" s="158"/>
      <c r="U92" s="137"/>
      <c r="V92" s="140"/>
    </row>
    <row r="93" spans="1:22" s="2" customFormat="1" ht="15.6">
      <c r="A93" s="17"/>
      <c r="B93" s="10" t="s">
        <v>65</v>
      </c>
      <c r="C93" s="18"/>
      <c r="D93" s="165"/>
      <c r="E93" s="134"/>
      <c r="F93" s="137"/>
      <c r="G93" s="140"/>
      <c r="H93" s="134"/>
      <c r="I93" s="137"/>
      <c r="J93" s="140"/>
      <c r="K93" s="134"/>
      <c r="L93" s="137"/>
      <c r="M93" s="140"/>
      <c r="N93" s="178"/>
      <c r="O93" s="152"/>
      <c r="P93" s="140"/>
      <c r="Q93" s="149"/>
      <c r="R93" s="152"/>
      <c r="S93" s="175"/>
      <c r="T93" s="158"/>
      <c r="U93" s="137"/>
      <c r="V93" s="140"/>
    </row>
    <row r="94" spans="1:22" s="2" customFormat="1" ht="15.6">
      <c r="A94" s="17"/>
      <c r="B94" s="10" t="s">
        <v>44</v>
      </c>
      <c r="C94" s="18"/>
      <c r="D94" s="165"/>
      <c r="E94" s="134"/>
      <c r="F94" s="137"/>
      <c r="G94" s="140"/>
      <c r="H94" s="134"/>
      <c r="I94" s="137"/>
      <c r="J94" s="140"/>
      <c r="K94" s="134"/>
      <c r="L94" s="137"/>
      <c r="M94" s="140"/>
      <c r="N94" s="178"/>
      <c r="O94" s="152"/>
      <c r="P94" s="140"/>
      <c r="Q94" s="149"/>
      <c r="R94" s="152"/>
      <c r="S94" s="175"/>
      <c r="T94" s="158"/>
      <c r="U94" s="137"/>
      <c r="V94" s="140"/>
    </row>
    <row r="95" spans="1:22" s="2" customFormat="1" ht="15.6">
      <c r="A95" s="17"/>
      <c r="B95" s="10" t="s">
        <v>66</v>
      </c>
      <c r="C95" s="18"/>
      <c r="D95" s="165"/>
      <c r="E95" s="134"/>
      <c r="F95" s="137"/>
      <c r="G95" s="140"/>
      <c r="H95" s="134"/>
      <c r="I95" s="137"/>
      <c r="J95" s="140"/>
      <c r="K95" s="134"/>
      <c r="L95" s="137"/>
      <c r="M95" s="140"/>
      <c r="N95" s="178"/>
      <c r="O95" s="152"/>
      <c r="P95" s="140"/>
      <c r="Q95" s="149"/>
      <c r="R95" s="152"/>
      <c r="S95" s="175"/>
      <c r="T95" s="158"/>
      <c r="U95" s="137"/>
      <c r="V95" s="140"/>
    </row>
    <row r="96" spans="1:22" s="2" customFormat="1" ht="16.2" thickBot="1">
      <c r="A96" s="17"/>
      <c r="B96" s="10" t="s">
        <v>12</v>
      </c>
      <c r="C96" s="18"/>
      <c r="D96" s="166"/>
      <c r="E96" s="135"/>
      <c r="F96" s="138"/>
      <c r="G96" s="141"/>
      <c r="H96" s="135"/>
      <c r="I96" s="138"/>
      <c r="J96" s="141"/>
      <c r="K96" s="135"/>
      <c r="L96" s="138"/>
      <c r="M96" s="141"/>
      <c r="N96" s="181"/>
      <c r="O96" s="168"/>
      <c r="P96" s="141"/>
      <c r="Q96" s="167"/>
      <c r="R96" s="168"/>
      <c r="S96" s="176"/>
      <c r="T96" s="163"/>
      <c r="U96" s="138"/>
      <c r="V96" s="141"/>
    </row>
    <row r="97" spans="1:22" s="2" customFormat="1" ht="18" customHeight="1">
      <c r="A97" s="85" t="s">
        <v>129</v>
      </c>
      <c r="B97" s="86"/>
      <c r="C97" s="86"/>
      <c r="D97" s="103"/>
      <c r="E97" s="85">
        <f>SUM(F11:F96)</f>
        <v>0</v>
      </c>
      <c r="F97" s="86"/>
      <c r="G97" s="87"/>
      <c r="H97" s="85">
        <f t="shared" ref="H97" si="0">SUM(I11:I96)</f>
        <v>0</v>
      </c>
      <c r="I97" s="86"/>
      <c r="J97" s="87"/>
      <c r="K97" s="85">
        <f t="shared" ref="K97" si="1">SUM(L11:L96)</f>
        <v>0</v>
      </c>
      <c r="L97" s="86"/>
      <c r="M97" s="87"/>
      <c r="N97" s="85">
        <f t="shared" ref="N97" si="2">SUM(O11:O96)</f>
        <v>128120730</v>
      </c>
      <c r="O97" s="86"/>
      <c r="P97" s="87"/>
      <c r="Q97" s="85">
        <f>SUM(R11:R96)</f>
        <v>124442490</v>
      </c>
      <c r="R97" s="86"/>
      <c r="S97" s="87"/>
      <c r="T97" s="85">
        <f t="shared" ref="T97" si="3">SUM(U11:U96)</f>
        <v>118425027</v>
      </c>
      <c r="U97" s="86"/>
      <c r="V97" s="87"/>
    </row>
    <row r="98" spans="1:22" s="2" customFormat="1" ht="18" customHeight="1">
      <c r="A98" s="107" t="s">
        <v>130</v>
      </c>
      <c r="B98" s="108"/>
      <c r="C98" s="108"/>
      <c r="D98" s="128"/>
      <c r="E98" s="107">
        <f>E97*17%</f>
        <v>0</v>
      </c>
      <c r="F98" s="108"/>
      <c r="G98" s="109"/>
      <c r="H98" s="107">
        <f t="shared" ref="H98" si="4">H97*17%</f>
        <v>0</v>
      </c>
      <c r="I98" s="108"/>
      <c r="J98" s="109"/>
      <c r="K98" s="107">
        <f t="shared" ref="K98" si="5">K97*17%</f>
        <v>0</v>
      </c>
      <c r="L98" s="108"/>
      <c r="M98" s="109"/>
      <c r="N98" s="107">
        <f t="shared" ref="N98" si="6">N97*17%</f>
        <v>21780524.100000001</v>
      </c>
      <c r="O98" s="108"/>
      <c r="P98" s="109"/>
      <c r="Q98" s="107">
        <f t="shared" ref="Q98" si="7">Q97*17%</f>
        <v>21155223.300000001</v>
      </c>
      <c r="R98" s="108"/>
      <c r="S98" s="109"/>
      <c r="T98" s="107">
        <f t="shared" ref="T98" si="8">T97*17%</f>
        <v>20132254.59</v>
      </c>
      <c r="U98" s="108"/>
      <c r="V98" s="109"/>
    </row>
    <row r="99" spans="1:22" s="2" customFormat="1">
      <c r="A99" s="160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2"/>
    </row>
    <row r="100" spans="1:22" s="2" customFormat="1" ht="18" customHeight="1" thickBot="1">
      <c r="A100" s="104" t="s">
        <v>131</v>
      </c>
      <c r="B100" s="105"/>
      <c r="C100" s="105"/>
      <c r="D100" s="129"/>
      <c r="E100" s="104">
        <f>SUM(E97:G98)</f>
        <v>0</v>
      </c>
      <c r="F100" s="105"/>
      <c r="G100" s="106"/>
      <c r="H100" s="104">
        <f>SUM(H97:J98)</f>
        <v>0</v>
      </c>
      <c r="I100" s="105"/>
      <c r="J100" s="106"/>
      <c r="K100" s="104">
        <f>SUM(K97:M98)</f>
        <v>0</v>
      </c>
      <c r="L100" s="105"/>
      <c r="M100" s="106"/>
      <c r="N100" s="104">
        <f>SUM(N97:P98)</f>
        <v>149901254.09999999</v>
      </c>
      <c r="O100" s="105"/>
      <c r="P100" s="106"/>
      <c r="Q100" s="104">
        <f>SUM(Q97:S98)</f>
        <v>145597713.30000001</v>
      </c>
      <c r="R100" s="105"/>
      <c r="S100" s="106"/>
      <c r="T100" s="104">
        <f>SUM(T97:V98)</f>
        <v>138557281.59</v>
      </c>
      <c r="U100" s="105"/>
      <c r="V100" s="106"/>
    </row>
    <row r="101" spans="1:22" s="29" customFormat="1" ht="18" customHeight="1" thickBot="1">
      <c r="A101" s="43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50"/>
      <c r="T101" s="44"/>
      <c r="U101" s="44"/>
      <c r="V101" s="45"/>
    </row>
    <row r="102" spans="1:22" s="2" customFormat="1" ht="31.8" customHeight="1" thickBot="1">
      <c r="A102" s="65">
        <v>2</v>
      </c>
      <c r="B102" s="130" t="s">
        <v>128</v>
      </c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2"/>
    </row>
    <row r="103" spans="1:22" s="2" customFormat="1">
      <c r="A103" s="66">
        <v>2.1</v>
      </c>
      <c r="B103" s="14" t="s">
        <v>67</v>
      </c>
      <c r="C103" s="15" t="s">
        <v>8</v>
      </c>
      <c r="D103" s="164">
        <v>1</v>
      </c>
      <c r="E103" s="145"/>
      <c r="F103" s="146">
        <f>E103*$D$103</f>
        <v>0</v>
      </c>
      <c r="G103" s="147"/>
      <c r="H103" s="145"/>
      <c r="I103" s="146">
        <f>H103*$D$103</f>
        <v>0</v>
      </c>
      <c r="J103" s="147"/>
      <c r="K103" s="145"/>
      <c r="L103" s="146">
        <f>K103*$D$103</f>
        <v>0</v>
      </c>
      <c r="M103" s="147"/>
      <c r="N103" s="170">
        <v>19673000</v>
      </c>
      <c r="O103" s="146">
        <f>N103*$D$103</f>
        <v>19673000</v>
      </c>
      <c r="P103" s="147"/>
      <c r="Q103" s="171">
        <f>7723290+9980800</f>
        <v>17704090</v>
      </c>
      <c r="R103" s="172">
        <f>Q103*$D$103</f>
        <v>17704090</v>
      </c>
      <c r="S103" s="173"/>
      <c r="T103" s="170">
        <v>18209498</v>
      </c>
      <c r="U103" s="146">
        <f>T103*$D$103</f>
        <v>18209498</v>
      </c>
      <c r="V103" s="147"/>
    </row>
    <row r="104" spans="1:22" s="2" customFormat="1" ht="138">
      <c r="A104" s="11"/>
      <c r="B104" s="10" t="s">
        <v>14</v>
      </c>
      <c r="C104" s="7"/>
      <c r="D104" s="165"/>
      <c r="E104" s="134"/>
      <c r="F104" s="137"/>
      <c r="G104" s="140"/>
      <c r="H104" s="134"/>
      <c r="I104" s="137"/>
      <c r="J104" s="140"/>
      <c r="K104" s="134"/>
      <c r="L104" s="137"/>
      <c r="M104" s="140"/>
      <c r="N104" s="158"/>
      <c r="O104" s="137"/>
      <c r="P104" s="140"/>
      <c r="Q104" s="149"/>
      <c r="R104" s="152"/>
      <c r="S104" s="155"/>
      <c r="T104" s="158"/>
      <c r="U104" s="137"/>
      <c r="V104" s="140"/>
    </row>
    <row r="105" spans="1:22" s="2" customFormat="1" ht="15.6">
      <c r="A105" s="11"/>
      <c r="B105" s="9" t="s">
        <v>15</v>
      </c>
      <c r="C105" s="7"/>
      <c r="D105" s="165"/>
      <c r="E105" s="134"/>
      <c r="F105" s="137"/>
      <c r="G105" s="140"/>
      <c r="H105" s="134"/>
      <c r="I105" s="137"/>
      <c r="J105" s="140"/>
      <c r="K105" s="134"/>
      <c r="L105" s="137"/>
      <c r="M105" s="140"/>
      <c r="N105" s="158"/>
      <c r="O105" s="137"/>
      <c r="P105" s="140"/>
      <c r="Q105" s="149"/>
      <c r="R105" s="152"/>
      <c r="S105" s="155"/>
      <c r="T105" s="158"/>
      <c r="U105" s="137"/>
      <c r="V105" s="140"/>
    </row>
    <row r="106" spans="1:22" s="2" customFormat="1" ht="15.6">
      <c r="A106" s="11"/>
      <c r="B106" s="10" t="s">
        <v>16</v>
      </c>
      <c r="C106" s="7"/>
      <c r="D106" s="165"/>
      <c r="E106" s="134"/>
      <c r="F106" s="137"/>
      <c r="G106" s="140"/>
      <c r="H106" s="134"/>
      <c r="I106" s="137"/>
      <c r="J106" s="140"/>
      <c r="K106" s="134"/>
      <c r="L106" s="137"/>
      <c r="M106" s="140"/>
      <c r="N106" s="158"/>
      <c r="O106" s="137"/>
      <c r="P106" s="140"/>
      <c r="Q106" s="149"/>
      <c r="R106" s="152"/>
      <c r="S106" s="155"/>
      <c r="T106" s="158"/>
      <c r="U106" s="137"/>
      <c r="V106" s="140"/>
    </row>
    <row r="107" spans="1:22" s="2" customFormat="1" ht="15.6">
      <c r="A107" s="11"/>
      <c r="B107" s="10" t="s">
        <v>17</v>
      </c>
      <c r="C107" s="7"/>
      <c r="D107" s="165"/>
      <c r="E107" s="134"/>
      <c r="F107" s="137"/>
      <c r="G107" s="140"/>
      <c r="H107" s="134"/>
      <c r="I107" s="137"/>
      <c r="J107" s="140"/>
      <c r="K107" s="134"/>
      <c r="L107" s="137"/>
      <c r="M107" s="140"/>
      <c r="N107" s="158"/>
      <c r="O107" s="137"/>
      <c r="P107" s="140"/>
      <c r="Q107" s="149"/>
      <c r="R107" s="152"/>
      <c r="S107" s="155"/>
      <c r="T107" s="158"/>
      <c r="U107" s="137"/>
      <c r="V107" s="140"/>
    </row>
    <row r="108" spans="1:22" s="2" customFormat="1" ht="15.6">
      <c r="A108" s="11"/>
      <c r="B108" s="10" t="s">
        <v>18</v>
      </c>
      <c r="C108" s="7"/>
      <c r="D108" s="165"/>
      <c r="E108" s="134"/>
      <c r="F108" s="137"/>
      <c r="G108" s="140"/>
      <c r="H108" s="134"/>
      <c r="I108" s="137"/>
      <c r="J108" s="140"/>
      <c r="K108" s="134"/>
      <c r="L108" s="137"/>
      <c r="M108" s="140"/>
      <c r="N108" s="158"/>
      <c r="O108" s="137"/>
      <c r="P108" s="140"/>
      <c r="Q108" s="149"/>
      <c r="R108" s="152"/>
      <c r="S108" s="155"/>
      <c r="T108" s="158"/>
      <c r="U108" s="137"/>
      <c r="V108" s="140"/>
    </row>
    <row r="109" spans="1:22" s="2" customFormat="1" ht="15.6">
      <c r="A109" s="11"/>
      <c r="B109" s="9" t="s">
        <v>19</v>
      </c>
      <c r="C109" s="7"/>
      <c r="D109" s="165"/>
      <c r="E109" s="134"/>
      <c r="F109" s="137"/>
      <c r="G109" s="140"/>
      <c r="H109" s="134"/>
      <c r="I109" s="137"/>
      <c r="J109" s="140"/>
      <c r="K109" s="134"/>
      <c r="L109" s="137"/>
      <c r="M109" s="140"/>
      <c r="N109" s="158"/>
      <c r="O109" s="137"/>
      <c r="P109" s="140"/>
      <c r="Q109" s="149"/>
      <c r="R109" s="152"/>
      <c r="S109" s="155"/>
      <c r="T109" s="158"/>
      <c r="U109" s="137"/>
      <c r="V109" s="140"/>
    </row>
    <row r="110" spans="1:22" s="2" customFormat="1" ht="15.6">
      <c r="A110" s="11"/>
      <c r="B110" s="10" t="s">
        <v>20</v>
      </c>
      <c r="C110" s="7"/>
      <c r="D110" s="165"/>
      <c r="E110" s="134"/>
      <c r="F110" s="137"/>
      <c r="G110" s="140"/>
      <c r="H110" s="134"/>
      <c r="I110" s="137"/>
      <c r="J110" s="140"/>
      <c r="K110" s="134"/>
      <c r="L110" s="137"/>
      <c r="M110" s="140"/>
      <c r="N110" s="158"/>
      <c r="O110" s="137"/>
      <c r="P110" s="140"/>
      <c r="Q110" s="149"/>
      <c r="R110" s="152"/>
      <c r="S110" s="155"/>
      <c r="T110" s="158"/>
      <c r="U110" s="137"/>
      <c r="V110" s="140"/>
    </row>
    <row r="111" spans="1:22" s="2" customFormat="1" ht="15.6">
      <c r="A111" s="11"/>
      <c r="B111" s="10" t="s">
        <v>21</v>
      </c>
      <c r="C111" s="7"/>
      <c r="D111" s="165"/>
      <c r="E111" s="134"/>
      <c r="F111" s="137"/>
      <c r="G111" s="140"/>
      <c r="H111" s="134"/>
      <c r="I111" s="137"/>
      <c r="J111" s="140"/>
      <c r="K111" s="134"/>
      <c r="L111" s="137"/>
      <c r="M111" s="140"/>
      <c r="N111" s="158"/>
      <c r="O111" s="137"/>
      <c r="P111" s="140"/>
      <c r="Q111" s="149"/>
      <c r="R111" s="152"/>
      <c r="S111" s="155"/>
      <c r="T111" s="158"/>
      <c r="U111" s="137"/>
      <c r="V111" s="140"/>
    </row>
    <row r="112" spans="1:22" s="2" customFormat="1" ht="15.6">
      <c r="A112" s="11"/>
      <c r="B112" s="10" t="s">
        <v>68</v>
      </c>
      <c r="C112" s="7"/>
      <c r="D112" s="165"/>
      <c r="E112" s="134"/>
      <c r="F112" s="137"/>
      <c r="G112" s="140"/>
      <c r="H112" s="134"/>
      <c r="I112" s="137"/>
      <c r="J112" s="140"/>
      <c r="K112" s="134"/>
      <c r="L112" s="137"/>
      <c r="M112" s="140"/>
      <c r="N112" s="158"/>
      <c r="O112" s="137"/>
      <c r="P112" s="140"/>
      <c r="Q112" s="149"/>
      <c r="R112" s="152"/>
      <c r="S112" s="155"/>
      <c r="T112" s="158"/>
      <c r="U112" s="137"/>
      <c r="V112" s="140"/>
    </row>
    <row r="113" spans="1:22" s="2" customFormat="1" ht="15.6">
      <c r="A113" s="11"/>
      <c r="B113" s="10" t="s">
        <v>69</v>
      </c>
      <c r="C113" s="7"/>
      <c r="D113" s="165"/>
      <c r="E113" s="134"/>
      <c r="F113" s="137"/>
      <c r="G113" s="140"/>
      <c r="H113" s="134"/>
      <c r="I113" s="137"/>
      <c r="J113" s="140"/>
      <c r="K113" s="134"/>
      <c r="L113" s="137"/>
      <c r="M113" s="140"/>
      <c r="N113" s="158"/>
      <c r="O113" s="137"/>
      <c r="P113" s="140"/>
      <c r="Q113" s="149"/>
      <c r="R113" s="152"/>
      <c r="S113" s="155"/>
      <c r="T113" s="158"/>
      <c r="U113" s="137"/>
      <c r="V113" s="140"/>
    </row>
    <row r="114" spans="1:22" s="2" customFormat="1" ht="15.6">
      <c r="A114" s="11"/>
      <c r="B114" s="10" t="s">
        <v>55</v>
      </c>
      <c r="C114" s="7"/>
      <c r="D114" s="165"/>
      <c r="E114" s="134"/>
      <c r="F114" s="137"/>
      <c r="G114" s="140"/>
      <c r="H114" s="134"/>
      <c r="I114" s="137"/>
      <c r="J114" s="140"/>
      <c r="K114" s="134"/>
      <c r="L114" s="137"/>
      <c r="M114" s="140"/>
      <c r="N114" s="158"/>
      <c r="O114" s="137"/>
      <c r="P114" s="140"/>
      <c r="Q114" s="149"/>
      <c r="R114" s="152"/>
      <c r="S114" s="155"/>
      <c r="T114" s="158"/>
      <c r="U114" s="137"/>
      <c r="V114" s="140"/>
    </row>
    <row r="115" spans="1:22" s="2" customFormat="1" ht="27.6">
      <c r="A115" s="11"/>
      <c r="B115" s="10" t="s">
        <v>70</v>
      </c>
      <c r="C115" s="7"/>
      <c r="D115" s="165"/>
      <c r="E115" s="134"/>
      <c r="F115" s="137"/>
      <c r="G115" s="140"/>
      <c r="H115" s="134"/>
      <c r="I115" s="137"/>
      <c r="J115" s="140"/>
      <c r="K115" s="134"/>
      <c r="L115" s="137"/>
      <c r="M115" s="140"/>
      <c r="N115" s="158"/>
      <c r="O115" s="137"/>
      <c r="P115" s="140"/>
      <c r="Q115" s="149"/>
      <c r="R115" s="152"/>
      <c r="S115" s="155"/>
      <c r="T115" s="158"/>
      <c r="U115" s="137"/>
      <c r="V115" s="140"/>
    </row>
    <row r="116" spans="1:22" s="2" customFormat="1" ht="15.6">
      <c r="A116" s="11"/>
      <c r="B116" s="2" t="s">
        <v>71</v>
      </c>
      <c r="C116" s="7"/>
      <c r="D116" s="165"/>
      <c r="E116" s="134"/>
      <c r="F116" s="137"/>
      <c r="G116" s="140"/>
      <c r="H116" s="134"/>
      <c r="I116" s="137"/>
      <c r="J116" s="140"/>
      <c r="K116" s="134"/>
      <c r="L116" s="137"/>
      <c r="M116" s="140"/>
      <c r="N116" s="158"/>
      <c r="O116" s="137"/>
      <c r="P116" s="140"/>
      <c r="Q116" s="149"/>
      <c r="R116" s="152"/>
      <c r="S116" s="155"/>
      <c r="T116" s="158"/>
      <c r="U116" s="137"/>
      <c r="V116" s="140"/>
    </row>
    <row r="117" spans="1:22" s="2" customFormat="1" ht="15.6">
      <c r="A117" s="11"/>
      <c r="B117" s="10" t="s">
        <v>72</v>
      </c>
      <c r="C117" s="7"/>
      <c r="D117" s="166"/>
      <c r="E117" s="142"/>
      <c r="F117" s="143"/>
      <c r="G117" s="144"/>
      <c r="H117" s="142"/>
      <c r="I117" s="143"/>
      <c r="J117" s="144"/>
      <c r="K117" s="142"/>
      <c r="L117" s="143"/>
      <c r="M117" s="144"/>
      <c r="N117" s="159"/>
      <c r="O117" s="143"/>
      <c r="P117" s="144"/>
      <c r="Q117" s="150"/>
      <c r="R117" s="153"/>
      <c r="S117" s="156"/>
      <c r="T117" s="159"/>
      <c r="U117" s="143"/>
      <c r="V117" s="144"/>
    </row>
    <row r="118" spans="1:22" s="2" customFormat="1">
      <c r="A118" s="66">
        <v>2.2000000000000002</v>
      </c>
      <c r="B118" s="14" t="s">
        <v>73</v>
      </c>
      <c r="C118" s="15" t="s">
        <v>8</v>
      </c>
      <c r="D118" s="164">
        <v>1</v>
      </c>
      <c r="E118" s="133"/>
      <c r="F118" s="136">
        <f>E118*$D$118</f>
        <v>0</v>
      </c>
      <c r="G118" s="139"/>
      <c r="H118" s="133"/>
      <c r="I118" s="136">
        <f>H118*$D$118</f>
        <v>0</v>
      </c>
      <c r="J118" s="139"/>
      <c r="K118" s="133"/>
      <c r="L118" s="136">
        <f>K118*$D$118</f>
        <v>0</v>
      </c>
      <c r="M118" s="139"/>
      <c r="N118" s="157">
        <v>19064190</v>
      </c>
      <c r="O118" s="136">
        <f>N118*$D$118</f>
        <v>19064190</v>
      </c>
      <c r="P118" s="139"/>
      <c r="Q118" s="148">
        <f>7723290+14515460</f>
        <v>22238750</v>
      </c>
      <c r="R118" s="151">
        <f>Q118*$D$118</f>
        <v>22238750</v>
      </c>
      <c r="S118" s="154"/>
      <c r="T118" s="157">
        <v>20822141</v>
      </c>
      <c r="U118" s="136">
        <f>T118*$D$118</f>
        <v>20822141</v>
      </c>
      <c r="V118" s="139"/>
    </row>
    <row r="119" spans="1:22" s="2" customFormat="1" ht="138">
      <c r="A119" s="11"/>
      <c r="B119" s="10" t="s">
        <v>14</v>
      </c>
      <c r="C119" s="7"/>
      <c r="D119" s="165"/>
      <c r="E119" s="134"/>
      <c r="F119" s="137"/>
      <c r="G119" s="140"/>
      <c r="H119" s="134"/>
      <c r="I119" s="137"/>
      <c r="J119" s="140"/>
      <c r="K119" s="134"/>
      <c r="L119" s="137"/>
      <c r="M119" s="140"/>
      <c r="N119" s="158"/>
      <c r="O119" s="137"/>
      <c r="P119" s="140"/>
      <c r="Q119" s="149"/>
      <c r="R119" s="152"/>
      <c r="S119" s="155"/>
      <c r="T119" s="158"/>
      <c r="U119" s="137"/>
      <c r="V119" s="140"/>
    </row>
    <row r="120" spans="1:22" s="2" customFormat="1" ht="15.6">
      <c r="A120" s="11"/>
      <c r="B120" s="9" t="s">
        <v>15</v>
      </c>
      <c r="C120" s="7"/>
      <c r="D120" s="165"/>
      <c r="E120" s="134"/>
      <c r="F120" s="137"/>
      <c r="G120" s="140"/>
      <c r="H120" s="134"/>
      <c r="I120" s="137"/>
      <c r="J120" s="140"/>
      <c r="K120" s="134"/>
      <c r="L120" s="137"/>
      <c r="M120" s="140"/>
      <c r="N120" s="158"/>
      <c r="O120" s="137"/>
      <c r="P120" s="140"/>
      <c r="Q120" s="149"/>
      <c r="R120" s="152"/>
      <c r="S120" s="155"/>
      <c r="T120" s="158"/>
      <c r="U120" s="137"/>
      <c r="V120" s="140"/>
    </row>
    <row r="121" spans="1:22" s="2" customFormat="1" ht="15.6">
      <c r="A121" s="11"/>
      <c r="B121" s="10" t="s">
        <v>16</v>
      </c>
      <c r="C121" s="7"/>
      <c r="D121" s="165"/>
      <c r="E121" s="134"/>
      <c r="F121" s="137"/>
      <c r="G121" s="140"/>
      <c r="H121" s="134"/>
      <c r="I121" s="137"/>
      <c r="J121" s="140"/>
      <c r="K121" s="134"/>
      <c r="L121" s="137"/>
      <c r="M121" s="140"/>
      <c r="N121" s="158"/>
      <c r="O121" s="137"/>
      <c r="P121" s="140"/>
      <c r="Q121" s="149"/>
      <c r="R121" s="152"/>
      <c r="S121" s="155"/>
      <c r="T121" s="158"/>
      <c r="U121" s="137"/>
      <c r="V121" s="140"/>
    </row>
    <row r="122" spans="1:22" s="2" customFormat="1" ht="15.6">
      <c r="A122" s="11"/>
      <c r="B122" s="10" t="s">
        <v>17</v>
      </c>
      <c r="C122" s="7"/>
      <c r="D122" s="165"/>
      <c r="E122" s="134"/>
      <c r="F122" s="137"/>
      <c r="G122" s="140"/>
      <c r="H122" s="134"/>
      <c r="I122" s="137"/>
      <c r="J122" s="140"/>
      <c r="K122" s="134"/>
      <c r="L122" s="137"/>
      <c r="M122" s="140"/>
      <c r="N122" s="158"/>
      <c r="O122" s="137"/>
      <c r="P122" s="140"/>
      <c r="Q122" s="149"/>
      <c r="R122" s="152"/>
      <c r="S122" s="155"/>
      <c r="T122" s="158"/>
      <c r="U122" s="137"/>
      <c r="V122" s="140"/>
    </row>
    <row r="123" spans="1:22" s="2" customFormat="1" ht="15.6">
      <c r="A123" s="11"/>
      <c r="B123" s="10" t="s">
        <v>18</v>
      </c>
      <c r="C123" s="7"/>
      <c r="D123" s="165"/>
      <c r="E123" s="134"/>
      <c r="F123" s="137"/>
      <c r="G123" s="140"/>
      <c r="H123" s="134"/>
      <c r="I123" s="137"/>
      <c r="J123" s="140"/>
      <c r="K123" s="134"/>
      <c r="L123" s="137"/>
      <c r="M123" s="140"/>
      <c r="N123" s="158"/>
      <c r="O123" s="137"/>
      <c r="P123" s="140"/>
      <c r="Q123" s="149"/>
      <c r="R123" s="152"/>
      <c r="S123" s="155"/>
      <c r="T123" s="158"/>
      <c r="U123" s="137"/>
      <c r="V123" s="140"/>
    </row>
    <row r="124" spans="1:22" s="2" customFormat="1" ht="15.6">
      <c r="A124" s="11"/>
      <c r="B124" s="9" t="s">
        <v>19</v>
      </c>
      <c r="C124" s="7"/>
      <c r="D124" s="165"/>
      <c r="E124" s="134"/>
      <c r="F124" s="137"/>
      <c r="G124" s="140"/>
      <c r="H124" s="134"/>
      <c r="I124" s="137"/>
      <c r="J124" s="140"/>
      <c r="K124" s="134"/>
      <c r="L124" s="137"/>
      <c r="M124" s="140"/>
      <c r="N124" s="158"/>
      <c r="O124" s="137"/>
      <c r="P124" s="140"/>
      <c r="Q124" s="149"/>
      <c r="R124" s="152"/>
      <c r="S124" s="155"/>
      <c r="T124" s="158"/>
      <c r="U124" s="137"/>
      <c r="V124" s="140"/>
    </row>
    <row r="125" spans="1:22" s="2" customFormat="1" ht="15.6">
      <c r="A125" s="11"/>
      <c r="B125" s="10" t="s">
        <v>74</v>
      </c>
      <c r="C125" s="7"/>
      <c r="D125" s="165"/>
      <c r="E125" s="134"/>
      <c r="F125" s="137"/>
      <c r="G125" s="140"/>
      <c r="H125" s="134"/>
      <c r="I125" s="137"/>
      <c r="J125" s="140"/>
      <c r="K125" s="134"/>
      <c r="L125" s="137"/>
      <c r="M125" s="140"/>
      <c r="N125" s="158"/>
      <c r="O125" s="137"/>
      <c r="P125" s="140"/>
      <c r="Q125" s="149"/>
      <c r="R125" s="152"/>
      <c r="S125" s="155"/>
      <c r="T125" s="158"/>
      <c r="U125" s="137"/>
      <c r="V125" s="140"/>
    </row>
    <row r="126" spans="1:22" s="2" customFormat="1" ht="15.6">
      <c r="A126" s="11"/>
      <c r="B126" s="10" t="s">
        <v>75</v>
      </c>
      <c r="C126" s="7"/>
      <c r="D126" s="165"/>
      <c r="E126" s="134"/>
      <c r="F126" s="137"/>
      <c r="G126" s="140"/>
      <c r="H126" s="134"/>
      <c r="I126" s="137"/>
      <c r="J126" s="140"/>
      <c r="K126" s="134"/>
      <c r="L126" s="137"/>
      <c r="M126" s="140"/>
      <c r="N126" s="158"/>
      <c r="O126" s="137"/>
      <c r="P126" s="140"/>
      <c r="Q126" s="149"/>
      <c r="R126" s="152"/>
      <c r="S126" s="155"/>
      <c r="T126" s="158"/>
      <c r="U126" s="137"/>
      <c r="V126" s="140"/>
    </row>
    <row r="127" spans="1:22" s="2" customFormat="1" ht="15.6">
      <c r="A127" s="11"/>
      <c r="B127" s="10" t="s">
        <v>76</v>
      </c>
      <c r="C127" s="7"/>
      <c r="D127" s="165"/>
      <c r="E127" s="134"/>
      <c r="F127" s="137"/>
      <c r="G127" s="140"/>
      <c r="H127" s="134"/>
      <c r="I127" s="137"/>
      <c r="J127" s="140"/>
      <c r="K127" s="134"/>
      <c r="L127" s="137"/>
      <c r="M127" s="140"/>
      <c r="N127" s="158"/>
      <c r="O127" s="137"/>
      <c r="P127" s="140"/>
      <c r="Q127" s="149"/>
      <c r="R127" s="152"/>
      <c r="S127" s="155"/>
      <c r="T127" s="158"/>
      <c r="U127" s="137"/>
      <c r="V127" s="140"/>
    </row>
    <row r="128" spans="1:22" s="2" customFormat="1" ht="15.6">
      <c r="A128" s="11"/>
      <c r="B128" s="10" t="s">
        <v>77</v>
      </c>
      <c r="C128" s="7"/>
      <c r="D128" s="165"/>
      <c r="E128" s="134"/>
      <c r="F128" s="137"/>
      <c r="G128" s="140"/>
      <c r="H128" s="134"/>
      <c r="I128" s="137"/>
      <c r="J128" s="140"/>
      <c r="K128" s="134"/>
      <c r="L128" s="137"/>
      <c r="M128" s="140"/>
      <c r="N128" s="158"/>
      <c r="O128" s="137"/>
      <c r="P128" s="140"/>
      <c r="Q128" s="149"/>
      <c r="R128" s="152"/>
      <c r="S128" s="155"/>
      <c r="T128" s="158"/>
      <c r="U128" s="137"/>
      <c r="V128" s="140"/>
    </row>
    <row r="129" spans="1:22" s="2" customFormat="1" ht="15.6">
      <c r="A129" s="11"/>
      <c r="B129" s="10" t="s">
        <v>45</v>
      </c>
      <c r="C129" s="7"/>
      <c r="D129" s="165"/>
      <c r="E129" s="134"/>
      <c r="F129" s="137"/>
      <c r="G129" s="140"/>
      <c r="H129" s="134"/>
      <c r="I129" s="137"/>
      <c r="J129" s="140"/>
      <c r="K129" s="134"/>
      <c r="L129" s="137"/>
      <c r="M129" s="140"/>
      <c r="N129" s="158"/>
      <c r="O129" s="137"/>
      <c r="P129" s="140"/>
      <c r="Q129" s="149"/>
      <c r="R129" s="152"/>
      <c r="S129" s="155"/>
      <c r="T129" s="158"/>
      <c r="U129" s="137"/>
      <c r="V129" s="140"/>
    </row>
    <row r="130" spans="1:22" s="2" customFormat="1" ht="27.6">
      <c r="A130" s="11"/>
      <c r="B130" s="10" t="s">
        <v>70</v>
      </c>
      <c r="C130" s="7"/>
      <c r="D130" s="165"/>
      <c r="E130" s="134"/>
      <c r="F130" s="137"/>
      <c r="G130" s="140"/>
      <c r="H130" s="134"/>
      <c r="I130" s="137"/>
      <c r="J130" s="140"/>
      <c r="K130" s="134"/>
      <c r="L130" s="137"/>
      <c r="M130" s="140"/>
      <c r="N130" s="158"/>
      <c r="O130" s="137"/>
      <c r="P130" s="140"/>
      <c r="Q130" s="149"/>
      <c r="R130" s="152"/>
      <c r="S130" s="155"/>
      <c r="T130" s="158"/>
      <c r="U130" s="137"/>
      <c r="V130" s="140"/>
    </row>
    <row r="131" spans="1:22" s="2" customFormat="1" ht="15.6">
      <c r="A131" s="11"/>
      <c r="B131" s="2" t="s">
        <v>71</v>
      </c>
      <c r="C131" s="7"/>
      <c r="D131" s="165"/>
      <c r="E131" s="134"/>
      <c r="F131" s="137"/>
      <c r="G131" s="140"/>
      <c r="H131" s="134"/>
      <c r="I131" s="137"/>
      <c r="J131" s="140"/>
      <c r="K131" s="134"/>
      <c r="L131" s="137"/>
      <c r="M131" s="140"/>
      <c r="N131" s="158"/>
      <c r="O131" s="137"/>
      <c r="P131" s="140"/>
      <c r="Q131" s="149"/>
      <c r="R131" s="152"/>
      <c r="S131" s="155"/>
      <c r="T131" s="158"/>
      <c r="U131" s="137"/>
      <c r="V131" s="140"/>
    </row>
    <row r="132" spans="1:22" s="2" customFormat="1" ht="15.6">
      <c r="A132" s="11"/>
      <c r="B132" s="10" t="s">
        <v>72</v>
      </c>
      <c r="C132" s="7"/>
      <c r="D132" s="166"/>
      <c r="E132" s="142"/>
      <c r="F132" s="143"/>
      <c r="G132" s="144"/>
      <c r="H132" s="142"/>
      <c r="I132" s="143"/>
      <c r="J132" s="144"/>
      <c r="K132" s="142"/>
      <c r="L132" s="143"/>
      <c r="M132" s="144"/>
      <c r="N132" s="159"/>
      <c r="O132" s="143"/>
      <c r="P132" s="144"/>
      <c r="Q132" s="150"/>
      <c r="R132" s="153"/>
      <c r="S132" s="156"/>
      <c r="T132" s="159"/>
      <c r="U132" s="143"/>
      <c r="V132" s="144"/>
    </row>
    <row r="133" spans="1:22" s="2" customFormat="1" ht="27.6" customHeight="1">
      <c r="A133" s="16">
        <v>2.2999999999999998</v>
      </c>
      <c r="B133" s="14" t="s">
        <v>86</v>
      </c>
      <c r="C133" s="15" t="s">
        <v>8</v>
      </c>
      <c r="D133" s="164">
        <v>2</v>
      </c>
      <c r="E133" s="133"/>
      <c r="F133" s="136">
        <f>E133*$D$133</f>
        <v>0</v>
      </c>
      <c r="G133" s="139"/>
      <c r="H133" s="133"/>
      <c r="I133" s="136">
        <f>H133*$D$133</f>
        <v>0</v>
      </c>
      <c r="J133" s="139"/>
      <c r="K133" s="133"/>
      <c r="L133" s="136">
        <f>K133*$D$133</f>
        <v>0</v>
      </c>
      <c r="M133" s="139"/>
      <c r="N133" s="157">
        <v>16894230</v>
      </c>
      <c r="O133" s="136">
        <f>N133*$D$133</f>
        <v>33788460</v>
      </c>
      <c r="P133" s="139"/>
      <c r="Q133" s="148">
        <f>((6001160+9704070)+(14403600+6001160))/2</f>
        <v>18054995</v>
      </c>
      <c r="R133" s="151">
        <f>Q133*$D$133</f>
        <v>36109990</v>
      </c>
      <c r="S133" s="154" t="s">
        <v>136</v>
      </c>
      <c r="T133" s="157">
        <f>(14720770+17805415)/2</f>
        <v>16263092.5</v>
      </c>
      <c r="U133" s="136">
        <f>T133*$D$133</f>
        <v>32526185</v>
      </c>
      <c r="V133" s="139"/>
    </row>
    <row r="134" spans="1:22" s="2" customFormat="1" ht="138">
      <c r="A134" s="11"/>
      <c r="B134" s="10" t="s">
        <v>14</v>
      </c>
      <c r="C134" s="7"/>
      <c r="D134" s="165"/>
      <c r="E134" s="134"/>
      <c r="F134" s="137"/>
      <c r="G134" s="140"/>
      <c r="H134" s="134"/>
      <c r="I134" s="137"/>
      <c r="J134" s="140"/>
      <c r="K134" s="134"/>
      <c r="L134" s="137"/>
      <c r="M134" s="140"/>
      <c r="N134" s="158"/>
      <c r="O134" s="137"/>
      <c r="P134" s="140"/>
      <c r="Q134" s="149"/>
      <c r="R134" s="152"/>
      <c r="S134" s="155"/>
      <c r="T134" s="158"/>
      <c r="U134" s="137"/>
      <c r="V134" s="140"/>
    </row>
    <row r="135" spans="1:22" s="2" customFormat="1" ht="15.6">
      <c r="A135" s="11"/>
      <c r="B135" s="9" t="s">
        <v>15</v>
      </c>
      <c r="C135" s="7"/>
      <c r="D135" s="165"/>
      <c r="E135" s="134"/>
      <c r="F135" s="137"/>
      <c r="G135" s="140"/>
      <c r="H135" s="134"/>
      <c r="I135" s="137"/>
      <c r="J135" s="140"/>
      <c r="K135" s="134"/>
      <c r="L135" s="137"/>
      <c r="M135" s="140"/>
      <c r="N135" s="158"/>
      <c r="O135" s="137"/>
      <c r="P135" s="140"/>
      <c r="Q135" s="149"/>
      <c r="R135" s="152"/>
      <c r="S135" s="155"/>
      <c r="T135" s="158"/>
      <c r="U135" s="137"/>
      <c r="V135" s="140"/>
    </row>
    <row r="136" spans="1:22" s="2" customFormat="1" ht="15.6">
      <c r="A136" s="11"/>
      <c r="B136" s="10" t="s">
        <v>16</v>
      </c>
      <c r="C136" s="7"/>
      <c r="D136" s="165"/>
      <c r="E136" s="134"/>
      <c r="F136" s="137"/>
      <c r="G136" s="140"/>
      <c r="H136" s="134"/>
      <c r="I136" s="137"/>
      <c r="J136" s="140"/>
      <c r="K136" s="134"/>
      <c r="L136" s="137"/>
      <c r="M136" s="140"/>
      <c r="N136" s="158"/>
      <c r="O136" s="137"/>
      <c r="P136" s="140"/>
      <c r="Q136" s="149"/>
      <c r="R136" s="152"/>
      <c r="S136" s="155"/>
      <c r="T136" s="158"/>
      <c r="U136" s="137"/>
      <c r="V136" s="140"/>
    </row>
    <row r="137" spans="1:22" s="2" customFormat="1" ht="15.6">
      <c r="A137" s="11"/>
      <c r="B137" s="10" t="s">
        <v>17</v>
      </c>
      <c r="C137" s="7"/>
      <c r="D137" s="165"/>
      <c r="E137" s="134"/>
      <c r="F137" s="137"/>
      <c r="G137" s="140"/>
      <c r="H137" s="134"/>
      <c r="I137" s="137"/>
      <c r="J137" s="140"/>
      <c r="K137" s="134"/>
      <c r="L137" s="137"/>
      <c r="M137" s="140"/>
      <c r="N137" s="158"/>
      <c r="O137" s="137"/>
      <c r="P137" s="140"/>
      <c r="Q137" s="149"/>
      <c r="R137" s="152"/>
      <c r="S137" s="155"/>
      <c r="T137" s="158"/>
      <c r="U137" s="137"/>
      <c r="V137" s="140"/>
    </row>
    <row r="138" spans="1:22" s="2" customFormat="1" ht="15.6">
      <c r="A138" s="11"/>
      <c r="B138" s="10" t="s">
        <v>18</v>
      </c>
      <c r="C138" s="7"/>
      <c r="D138" s="165"/>
      <c r="E138" s="134"/>
      <c r="F138" s="137"/>
      <c r="G138" s="140"/>
      <c r="H138" s="134"/>
      <c r="I138" s="137"/>
      <c r="J138" s="140"/>
      <c r="K138" s="134"/>
      <c r="L138" s="137"/>
      <c r="M138" s="140"/>
      <c r="N138" s="158"/>
      <c r="O138" s="137"/>
      <c r="P138" s="140"/>
      <c r="Q138" s="149"/>
      <c r="R138" s="152"/>
      <c r="S138" s="155"/>
      <c r="T138" s="158"/>
      <c r="U138" s="137"/>
      <c r="V138" s="140"/>
    </row>
    <row r="139" spans="1:22" s="2" customFormat="1" ht="15.6">
      <c r="A139" s="11"/>
      <c r="B139" s="9" t="s">
        <v>19</v>
      </c>
      <c r="C139" s="7"/>
      <c r="D139" s="165"/>
      <c r="E139" s="134"/>
      <c r="F139" s="137"/>
      <c r="G139" s="140"/>
      <c r="H139" s="134"/>
      <c r="I139" s="137"/>
      <c r="J139" s="140"/>
      <c r="K139" s="134"/>
      <c r="L139" s="137"/>
      <c r="M139" s="140"/>
      <c r="N139" s="158"/>
      <c r="O139" s="137"/>
      <c r="P139" s="140"/>
      <c r="Q139" s="149"/>
      <c r="R139" s="152"/>
      <c r="S139" s="155"/>
      <c r="T139" s="158"/>
      <c r="U139" s="137"/>
      <c r="V139" s="140"/>
    </row>
    <row r="140" spans="1:22" s="2" customFormat="1" ht="15.6">
      <c r="A140" s="11"/>
      <c r="B140" s="10" t="s">
        <v>30</v>
      </c>
      <c r="C140" s="7"/>
      <c r="D140" s="165"/>
      <c r="E140" s="134"/>
      <c r="F140" s="137"/>
      <c r="G140" s="140"/>
      <c r="H140" s="134"/>
      <c r="I140" s="137"/>
      <c r="J140" s="140"/>
      <c r="K140" s="134"/>
      <c r="L140" s="137"/>
      <c r="M140" s="140"/>
      <c r="N140" s="158"/>
      <c r="O140" s="137"/>
      <c r="P140" s="140"/>
      <c r="Q140" s="149"/>
      <c r="R140" s="152"/>
      <c r="S140" s="155"/>
      <c r="T140" s="158"/>
      <c r="U140" s="137"/>
      <c r="V140" s="140"/>
    </row>
    <row r="141" spans="1:22" s="2" customFormat="1" ht="15.6">
      <c r="A141" s="11"/>
      <c r="B141" s="10" t="s">
        <v>31</v>
      </c>
      <c r="C141" s="7"/>
      <c r="D141" s="165"/>
      <c r="E141" s="134"/>
      <c r="F141" s="137"/>
      <c r="G141" s="140"/>
      <c r="H141" s="134"/>
      <c r="I141" s="137"/>
      <c r="J141" s="140"/>
      <c r="K141" s="134"/>
      <c r="L141" s="137"/>
      <c r="M141" s="140"/>
      <c r="N141" s="158"/>
      <c r="O141" s="137"/>
      <c r="P141" s="140"/>
      <c r="Q141" s="149"/>
      <c r="R141" s="152"/>
      <c r="S141" s="155"/>
      <c r="T141" s="158"/>
      <c r="U141" s="137"/>
      <c r="V141" s="140"/>
    </row>
    <row r="142" spans="1:22" s="2" customFormat="1" ht="15.6">
      <c r="A142" s="11"/>
      <c r="B142" s="10" t="s">
        <v>32</v>
      </c>
      <c r="C142" s="7"/>
      <c r="D142" s="165"/>
      <c r="E142" s="134"/>
      <c r="F142" s="137"/>
      <c r="G142" s="140"/>
      <c r="H142" s="134"/>
      <c r="I142" s="137"/>
      <c r="J142" s="140"/>
      <c r="K142" s="134"/>
      <c r="L142" s="137"/>
      <c r="M142" s="140"/>
      <c r="N142" s="158"/>
      <c r="O142" s="137"/>
      <c r="P142" s="140"/>
      <c r="Q142" s="149"/>
      <c r="R142" s="152"/>
      <c r="S142" s="155"/>
      <c r="T142" s="158"/>
      <c r="U142" s="137"/>
      <c r="V142" s="140"/>
    </row>
    <row r="143" spans="1:22" s="2" customFormat="1" ht="27.6">
      <c r="A143" s="11"/>
      <c r="B143" s="10" t="s">
        <v>33</v>
      </c>
      <c r="C143" s="7"/>
      <c r="D143" s="165"/>
      <c r="E143" s="134"/>
      <c r="F143" s="137"/>
      <c r="G143" s="140"/>
      <c r="H143" s="134"/>
      <c r="I143" s="137"/>
      <c r="J143" s="140"/>
      <c r="K143" s="134"/>
      <c r="L143" s="137"/>
      <c r="M143" s="140"/>
      <c r="N143" s="158"/>
      <c r="O143" s="137"/>
      <c r="P143" s="140"/>
      <c r="Q143" s="149"/>
      <c r="R143" s="152"/>
      <c r="S143" s="155"/>
      <c r="T143" s="158"/>
      <c r="U143" s="137"/>
      <c r="V143" s="140"/>
    </row>
    <row r="144" spans="1:22" s="2" customFormat="1" ht="15.6">
      <c r="A144" s="11"/>
      <c r="B144" s="10" t="s">
        <v>34</v>
      </c>
      <c r="C144" s="7"/>
      <c r="D144" s="165"/>
      <c r="E144" s="134"/>
      <c r="F144" s="137"/>
      <c r="G144" s="140"/>
      <c r="H144" s="134"/>
      <c r="I144" s="137"/>
      <c r="J144" s="140"/>
      <c r="K144" s="134"/>
      <c r="L144" s="137"/>
      <c r="M144" s="140"/>
      <c r="N144" s="158"/>
      <c r="O144" s="137"/>
      <c r="P144" s="140"/>
      <c r="Q144" s="149"/>
      <c r="R144" s="152"/>
      <c r="S144" s="155"/>
      <c r="T144" s="158"/>
      <c r="U144" s="137"/>
      <c r="V144" s="140"/>
    </row>
    <row r="145" spans="1:22" s="2" customFormat="1" ht="15.6">
      <c r="A145" s="11"/>
      <c r="B145" s="10" t="s">
        <v>11</v>
      </c>
      <c r="C145" s="7"/>
      <c r="D145" s="166"/>
      <c r="E145" s="142"/>
      <c r="F145" s="143"/>
      <c r="G145" s="144"/>
      <c r="H145" s="142"/>
      <c r="I145" s="143"/>
      <c r="J145" s="144"/>
      <c r="K145" s="142"/>
      <c r="L145" s="143"/>
      <c r="M145" s="144"/>
      <c r="N145" s="159"/>
      <c r="O145" s="143"/>
      <c r="P145" s="144"/>
      <c r="Q145" s="150"/>
      <c r="R145" s="153"/>
      <c r="S145" s="156"/>
      <c r="T145" s="159"/>
      <c r="U145" s="143"/>
      <c r="V145" s="144"/>
    </row>
    <row r="146" spans="1:22" s="2" customFormat="1" ht="27.6">
      <c r="A146" s="16">
        <v>2.4</v>
      </c>
      <c r="B146" s="14" t="s">
        <v>78</v>
      </c>
      <c r="C146" s="15" t="s">
        <v>8</v>
      </c>
      <c r="D146" s="164">
        <v>1</v>
      </c>
      <c r="E146" s="133"/>
      <c r="F146" s="136">
        <f>E146*$D$146</f>
        <v>0</v>
      </c>
      <c r="G146" s="139"/>
      <c r="H146" s="133"/>
      <c r="I146" s="136">
        <f>H146*$D$146</f>
        <v>0</v>
      </c>
      <c r="J146" s="139"/>
      <c r="K146" s="133"/>
      <c r="L146" s="136">
        <f>K146*$D$146</f>
        <v>0</v>
      </c>
      <c r="M146" s="139"/>
      <c r="N146" s="157">
        <v>10342620</v>
      </c>
      <c r="O146" s="136">
        <f>N146*$D$146</f>
        <v>10342620</v>
      </c>
      <c r="P146" s="139"/>
      <c r="Q146" s="148">
        <v>5899150</v>
      </c>
      <c r="R146" s="151">
        <f>Q146*$D$146</f>
        <v>5899150</v>
      </c>
      <c r="S146" s="154"/>
      <c r="T146" s="157">
        <v>6025944</v>
      </c>
      <c r="U146" s="136">
        <f>T146*$D$146</f>
        <v>6025944</v>
      </c>
      <c r="V146" s="139"/>
    </row>
    <row r="147" spans="1:22" s="2" customFormat="1" ht="82.8">
      <c r="A147" s="17"/>
      <c r="B147" s="10" t="s">
        <v>79</v>
      </c>
      <c r="C147" s="18"/>
      <c r="D147" s="165"/>
      <c r="E147" s="134"/>
      <c r="F147" s="137"/>
      <c r="G147" s="140"/>
      <c r="H147" s="134"/>
      <c r="I147" s="137"/>
      <c r="J147" s="140"/>
      <c r="K147" s="134"/>
      <c r="L147" s="137"/>
      <c r="M147" s="140"/>
      <c r="N147" s="158"/>
      <c r="O147" s="137"/>
      <c r="P147" s="140"/>
      <c r="Q147" s="149"/>
      <c r="R147" s="152"/>
      <c r="S147" s="155"/>
      <c r="T147" s="158"/>
      <c r="U147" s="137"/>
      <c r="V147" s="140"/>
    </row>
    <row r="148" spans="1:22" s="2" customFormat="1" ht="15.6">
      <c r="A148" s="17"/>
      <c r="B148" s="9" t="s">
        <v>15</v>
      </c>
      <c r="C148" s="18"/>
      <c r="D148" s="165"/>
      <c r="E148" s="134"/>
      <c r="F148" s="137"/>
      <c r="G148" s="140"/>
      <c r="H148" s="134"/>
      <c r="I148" s="137"/>
      <c r="J148" s="140"/>
      <c r="K148" s="134"/>
      <c r="L148" s="137"/>
      <c r="M148" s="140"/>
      <c r="N148" s="158"/>
      <c r="O148" s="137"/>
      <c r="P148" s="140"/>
      <c r="Q148" s="149"/>
      <c r="R148" s="152"/>
      <c r="S148" s="155"/>
      <c r="T148" s="158"/>
      <c r="U148" s="137"/>
      <c r="V148" s="140"/>
    </row>
    <row r="149" spans="1:22" s="2" customFormat="1" ht="15.6">
      <c r="A149" s="17"/>
      <c r="B149" s="10" t="s">
        <v>36</v>
      </c>
      <c r="C149" s="18"/>
      <c r="D149" s="165"/>
      <c r="E149" s="134"/>
      <c r="F149" s="137"/>
      <c r="G149" s="140"/>
      <c r="H149" s="134"/>
      <c r="I149" s="137"/>
      <c r="J149" s="140"/>
      <c r="K149" s="134"/>
      <c r="L149" s="137"/>
      <c r="M149" s="140"/>
      <c r="N149" s="158"/>
      <c r="O149" s="137"/>
      <c r="P149" s="140"/>
      <c r="Q149" s="149"/>
      <c r="R149" s="152"/>
      <c r="S149" s="155"/>
      <c r="T149" s="158"/>
      <c r="U149" s="137"/>
      <c r="V149" s="140"/>
    </row>
    <row r="150" spans="1:22" s="2" customFormat="1" ht="15.6">
      <c r="A150" s="17"/>
      <c r="B150" s="10" t="s">
        <v>37</v>
      </c>
      <c r="C150" s="18"/>
      <c r="D150" s="165"/>
      <c r="E150" s="134"/>
      <c r="F150" s="137"/>
      <c r="G150" s="140"/>
      <c r="H150" s="134"/>
      <c r="I150" s="137"/>
      <c r="J150" s="140"/>
      <c r="K150" s="134"/>
      <c r="L150" s="137"/>
      <c r="M150" s="140"/>
      <c r="N150" s="158"/>
      <c r="O150" s="137"/>
      <c r="P150" s="140"/>
      <c r="Q150" s="149"/>
      <c r="R150" s="152"/>
      <c r="S150" s="155"/>
      <c r="T150" s="158"/>
      <c r="U150" s="137"/>
      <c r="V150" s="140"/>
    </row>
    <row r="151" spans="1:22" s="2" customFormat="1" ht="15.6">
      <c r="A151" s="17"/>
      <c r="B151" s="10" t="s">
        <v>38</v>
      </c>
      <c r="C151" s="18"/>
      <c r="D151" s="165"/>
      <c r="E151" s="134"/>
      <c r="F151" s="137"/>
      <c r="G151" s="140"/>
      <c r="H151" s="134"/>
      <c r="I151" s="137"/>
      <c r="J151" s="140"/>
      <c r="K151" s="134"/>
      <c r="L151" s="137"/>
      <c r="M151" s="140"/>
      <c r="N151" s="158"/>
      <c r="O151" s="137"/>
      <c r="P151" s="140"/>
      <c r="Q151" s="149"/>
      <c r="R151" s="152"/>
      <c r="S151" s="155"/>
      <c r="T151" s="158"/>
      <c r="U151" s="137"/>
      <c r="V151" s="140"/>
    </row>
    <row r="152" spans="1:22" s="2" customFormat="1" ht="15.6">
      <c r="A152" s="17"/>
      <c r="B152" s="10" t="s">
        <v>39</v>
      </c>
      <c r="C152" s="18"/>
      <c r="D152" s="165"/>
      <c r="E152" s="134"/>
      <c r="F152" s="137"/>
      <c r="G152" s="140"/>
      <c r="H152" s="134"/>
      <c r="I152" s="137"/>
      <c r="J152" s="140"/>
      <c r="K152" s="134"/>
      <c r="L152" s="137"/>
      <c r="M152" s="140"/>
      <c r="N152" s="158"/>
      <c r="O152" s="137"/>
      <c r="P152" s="140"/>
      <c r="Q152" s="149"/>
      <c r="R152" s="152"/>
      <c r="S152" s="155"/>
      <c r="T152" s="158"/>
      <c r="U152" s="137"/>
      <c r="V152" s="140"/>
    </row>
    <row r="153" spans="1:22" s="2" customFormat="1" ht="15.6">
      <c r="A153" s="17"/>
      <c r="B153" s="9" t="s">
        <v>19</v>
      </c>
      <c r="C153" s="18"/>
      <c r="D153" s="165"/>
      <c r="E153" s="134"/>
      <c r="F153" s="137"/>
      <c r="G153" s="140"/>
      <c r="H153" s="134"/>
      <c r="I153" s="137"/>
      <c r="J153" s="140"/>
      <c r="K153" s="134"/>
      <c r="L153" s="137"/>
      <c r="M153" s="140"/>
      <c r="N153" s="158"/>
      <c r="O153" s="137"/>
      <c r="P153" s="140"/>
      <c r="Q153" s="149"/>
      <c r="R153" s="152"/>
      <c r="S153" s="155"/>
      <c r="T153" s="158"/>
      <c r="U153" s="137"/>
      <c r="V153" s="140"/>
    </row>
    <row r="154" spans="1:22" s="2" customFormat="1" ht="15.6">
      <c r="A154" s="17"/>
      <c r="B154" s="10" t="s">
        <v>40</v>
      </c>
      <c r="C154" s="18"/>
      <c r="D154" s="165"/>
      <c r="E154" s="134"/>
      <c r="F154" s="137"/>
      <c r="G154" s="140"/>
      <c r="H154" s="134"/>
      <c r="I154" s="137"/>
      <c r="J154" s="140"/>
      <c r="K154" s="134"/>
      <c r="L154" s="137"/>
      <c r="M154" s="140"/>
      <c r="N154" s="158"/>
      <c r="O154" s="137"/>
      <c r="P154" s="140"/>
      <c r="Q154" s="149"/>
      <c r="R154" s="152"/>
      <c r="S154" s="155"/>
      <c r="T154" s="158"/>
      <c r="U154" s="137"/>
      <c r="V154" s="140"/>
    </row>
    <row r="155" spans="1:22" s="2" customFormat="1" ht="15.6">
      <c r="A155" s="17"/>
      <c r="B155" s="10" t="s">
        <v>41</v>
      </c>
      <c r="C155" s="18"/>
      <c r="D155" s="165"/>
      <c r="E155" s="134"/>
      <c r="F155" s="137"/>
      <c r="G155" s="140"/>
      <c r="H155" s="134"/>
      <c r="I155" s="137"/>
      <c r="J155" s="140"/>
      <c r="K155" s="134"/>
      <c r="L155" s="137"/>
      <c r="M155" s="140"/>
      <c r="N155" s="158"/>
      <c r="O155" s="137"/>
      <c r="P155" s="140"/>
      <c r="Q155" s="149"/>
      <c r="R155" s="152"/>
      <c r="S155" s="155"/>
      <c r="T155" s="158"/>
      <c r="U155" s="137"/>
      <c r="V155" s="140"/>
    </row>
    <row r="156" spans="1:22" s="2" customFormat="1" ht="15.6">
      <c r="A156" s="17"/>
      <c r="B156" s="10" t="s">
        <v>42</v>
      </c>
      <c r="C156" s="18"/>
      <c r="D156" s="165"/>
      <c r="E156" s="134"/>
      <c r="F156" s="137"/>
      <c r="G156" s="140"/>
      <c r="H156" s="134"/>
      <c r="I156" s="137"/>
      <c r="J156" s="140"/>
      <c r="K156" s="134"/>
      <c r="L156" s="137"/>
      <c r="M156" s="140"/>
      <c r="N156" s="158"/>
      <c r="O156" s="137"/>
      <c r="P156" s="140"/>
      <c r="Q156" s="149"/>
      <c r="R156" s="152"/>
      <c r="S156" s="155"/>
      <c r="T156" s="158"/>
      <c r="U156" s="137"/>
      <c r="V156" s="140"/>
    </row>
    <row r="157" spans="1:22" s="2" customFormat="1" ht="15.6">
      <c r="A157" s="17"/>
      <c r="B157" s="10" t="s">
        <v>80</v>
      </c>
      <c r="C157" s="18"/>
      <c r="D157" s="165"/>
      <c r="E157" s="134"/>
      <c r="F157" s="137"/>
      <c r="G157" s="140"/>
      <c r="H157" s="134"/>
      <c r="I157" s="137"/>
      <c r="J157" s="140"/>
      <c r="K157" s="134"/>
      <c r="L157" s="137"/>
      <c r="M157" s="140"/>
      <c r="N157" s="158"/>
      <c r="O157" s="137"/>
      <c r="P157" s="140"/>
      <c r="Q157" s="149"/>
      <c r="R157" s="152"/>
      <c r="S157" s="155"/>
      <c r="T157" s="158"/>
      <c r="U157" s="137"/>
      <c r="V157" s="140"/>
    </row>
    <row r="158" spans="1:22" s="2" customFormat="1" ht="15.6">
      <c r="A158" s="17"/>
      <c r="B158" s="10" t="s">
        <v>45</v>
      </c>
      <c r="C158" s="18"/>
      <c r="D158" s="165"/>
      <c r="E158" s="134"/>
      <c r="F158" s="137"/>
      <c r="G158" s="140"/>
      <c r="H158" s="134"/>
      <c r="I158" s="137"/>
      <c r="J158" s="140"/>
      <c r="K158" s="134"/>
      <c r="L158" s="137"/>
      <c r="M158" s="140"/>
      <c r="N158" s="158"/>
      <c r="O158" s="137"/>
      <c r="P158" s="140"/>
      <c r="Q158" s="149"/>
      <c r="R158" s="152"/>
      <c r="S158" s="155"/>
      <c r="T158" s="158"/>
      <c r="U158" s="137"/>
      <c r="V158" s="140"/>
    </row>
    <row r="159" spans="1:22" s="2" customFormat="1" ht="15.6">
      <c r="A159" s="17"/>
      <c r="B159" s="10" t="s">
        <v>81</v>
      </c>
      <c r="C159" s="18"/>
      <c r="D159" s="165"/>
      <c r="E159" s="134"/>
      <c r="F159" s="137"/>
      <c r="G159" s="140"/>
      <c r="H159" s="134"/>
      <c r="I159" s="137"/>
      <c r="J159" s="140"/>
      <c r="K159" s="134"/>
      <c r="L159" s="137"/>
      <c r="M159" s="140"/>
      <c r="N159" s="158"/>
      <c r="O159" s="137"/>
      <c r="P159" s="140"/>
      <c r="Q159" s="149"/>
      <c r="R159" s="152"/>
      <c r="S159" s="155"/>
      <c r="T159" s="158"/>
      <c r="U159" s="137"/>
      <c r="V159" s="140"/>
    </row>
    <row r="160" spans="1:22" s="2" customFormat="1" ht="16.2" thickBot="1">
      <c r="A160" s="17"/>
      <c r="B160" s="10" t="s">
        <v>47</v>
      </c>
      <c r="C160" s="18"/>
      <c r="D160" s="166"/>
      <c r="E160" s="135"/>
      <c r="F160" s="138"/>
      <c r="G160" s="141"/>
      <c r="H160" s="135"/>
      <c r="I160" s="138"/>
      <c r="J160" s="141"/>
      <c r="K160" s="135"/>
      <c r="L160" s="138"/>
      <c r="M160" s="141"/>
      <c r="N160" s="163"/>
      <c r="O160" s="138"/>
      <c r="P160" s="141"/>
      <c r="Q160" s="167"/>
      <c r="R160" s="168"/>
      <c r="S160" s="169"/>
      <c r="T160" s="163"/>
      <c r="U160" s="138"/>
      <c r="V160" s="141"/>
    </row>
    <row r="161" spans="1:22" s="2" customFormat="1" ht="29.4" customHeight="1" thickBot="1">
      <c r="A161" s="130" t="s">
        <v>132</v>
      </c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2"/>
    </row>
    <row r="162" spans="1:22" s="2" customFormat="1">
      <c r="A162" s="16">
        <v>2.5</v>
      </c>
      <c r="B162" s="14" t="s">
        <v>82</v>
      </c>
      <c r="C162" s="15" t="s">
        <v>8</v>
      </c>
      <c r="D162" s="164">
        <v>1</v>
      </c>
      <c r="E162" s="145"/>
      <c r="F162" s="146">
        <f>E162*$D$162</f>
        <v>0</v>
      </c>
      <c r="G162" s="147"/>
      <c r="H162" s="145"/>
      <c r="I162" s="146">
        <f>H162*$D$162</f>
        <v>0</v>
      </c>
      <c r="J162" s="147"/>
      <c r="K162" s="145"/>
      <c r="L162" s="146">
        <f>K162*$D$162</f>
        <v>0</v>
      </c>
      <c r="M162" s="147"/>
      <c r="N162" s="170">
        <v>17787680</v>
      </c>
      <c r="O162" s="146">
        <f>N162*$D$162</f>
        <v>17787680</v>
      </c>
      <c r="P162" s="147"/>
      <c r="Q162" s="171">
        <f>6001160+9763680</f>
        <v>15764840</v>
      </c>
      <c r="R162" s="172">
        <f>Q162*$D$162</f>
        <v>15764840</v>
      </c>
      <c r="S162" s="173"/>
      <c r="T162" s="170">
        <v>16106683</v>
      </c>
      <c r="U162" s="146">
        <f>T162*$D$162</f>
        <v>16106683</v>
      </c>
      <c r="V162" s="147"/>
    </row>
    <row r="163" spans="1:22" s="2" customFormat="1" ht="138">
      <c r="A163" s="11"/>
      <c r="B163" s="10" t="s">
        <v>14</v>
      </c>
      <c r="C163" s="7"/>
      <c r="D163" s="165"/>
      <c r="E163" s="134"/>
      <c r="F163" s="137"/>
      <c r="G163" s="140"/>
      <c r="H163" s="134"/>
      <c r="I163" s="137"/>
      <c r="J163" s="140"/>
      <c r="K163" s="134"/>
      <c r="L163" s="137"/>
      <c r="M163" s="140"/>
      <c r="N163" s="158"/>
      <c r="O163" s="137"/>
      <c r="P163" s="140"/>
      <c r="Q163" s="149"/>
      <c r="R163" s="152"/>
      <c r="S163" s="155"/>
      <c r="T163" s="158"/>
      <c r="U163" s="137"/>
      <c r="V163" s="140"/>
    </row>
    <row r="164" spans="1:22" s="2" customFormat="1" ht="15.6">
      <c r="A164" s="11"/>
      <c r="B164" s="9" t="s">
        <v>15</v>
      </c>
      <c r="C164" s="7"/>
      <c r="D164" s="165"/>
      <c r="E164" s="134"/>
      <c r="F164" s="137"/>
      <c r="G164" s="140"/>
      <c r="H164" s="134"/>
      <c r="I164" s="137"/>
      <c r="J164" s="140"/>
      <c r="K164" s="134"/>
      <c r="L164" s="137"/>
      <c r="M164" s="140"/>
      <c r="N164" s="158"/>
      <c r="O164" s="137"/>
      <c r="P164" s="140"/>
      <c r="Q164" s="149"/>
      <c r="R164" s="152"/>
      <c r="S164" s="155"/>
      <c r="T164" s="158"/>
      <c r="U164" s="137"/>
      <c r="V164" s="140"/>
    </row>
    <row r="165" spans="1:22" s="2" customFormat="1" ht="15.6">
      <c r="A165" s="11"/>
      <c r="B165" s="10" t="s">
        <v>16</v>
      </c>
      <c r="C165" s="7"/>
      <c r="D165" s="165"/>
      <c r="E165" s="134"/>
      <c r="F165" s="137"/>
      <c r="G165" s="140"/>
      <c r="H165" s="134"/>
      <c r="I165" s="137"/>
      <c r="J165" s="140"/>
      <c r="K165" s="134"/>
      <c r="L165" s="137"/>
      <c r="M165" s="140"/>
      <c r="N165" s="158"/>
      <c r="O165" s="137"/>
      <c r="P165" s="140"/>
      <c r="Q165" s="149"/>
      <c r="R165" s="152"/>
      <c r="S165" s="155"/>
      <c r="T165" s="158"/>
      <c r="U165" s="137"/>
      <c r="V165" s="140"/>
    </row>
    <row r="166" spans="1:22" s="2" customFormat="1" ht="15.6">
      <c r="A166" s="11"/>
      <c r="B166" s="10" t="s">
        <v>17</v>
      </c>
      <c r="C166" s="7"/>
      <c r="D166" s="165"/>
      <c r="E166" s="134"/>
      <c r="F166" s="137"/>
      <c r="G166" s="140"/>
      <c r="H166" s="134"/>
      <c r="I166" s="137"/>
      <c r="J166" s="140"/>
      <c r="K166" s="134"/>
      <c r="L166" s="137"/>
      <c r="M166" s="140"/>
      <c r="N166" s="158"/>
      <c r="O166" s="137"/>
      <c r="P166" s="140"/>
      <c r="Q166" s="149"/>
      <c r="R166" s="152"/>
      <c r="S166" s="155"/>
      <c r="T166" s="158"/>
      <c r="U166" s="137"/>
      <c r="V166" s="140"/>
    </row>
    <row r="167" spans="1:22" s="2" customFormat="1" ht="15.6">
      <c r="A167" s="11"/>
      <c r="B167" s="10" t="s">
        <v>18</v>
      </c>
      <c r="C167" s="7"/>
      <c r="D167" s="165"/>
      <c r="E167" s="134"/>
      <c r="F167" s="137"/>
      <c r="G167" s="140"/>
      <c r="H167" s="134"/>
      <c r="I167" s="137"/>
      <c r="J167" s="140"/>
      <c r="K167" s="134"/>
      <c r="L167" s="137"/>
      <c r="M167" s="140"/>
      <c r="N167" s="158"/>
      <c r="O167" s="137"/>
      <c r="P167" s="140"/>
      <c r="Q167" s="149"/>
      <c r="R167" s="152"/>
      <c r="S167" s="155"/>
      <c r="T167" s="158"/>
      <c r="U167" s="137"/>
      <c r="V167" s="140"/>
    </row>
    <row r="168" spans="1:22" s="2" customFormat="1" ht="15.6">
      <c r="A168" s="11"/>
      <c r="B168" s="9" t="s">
        <v>19</v>
      </c>
      <c r="C168" s="7"/>
      <c r="D168" s="165"/>
      <c r="E168" s="134"/>
      <c r="F168" s="137"/>
      <c r="G168" s="140"/>
      <c r="H168" s="134"/>
      <c r="I168" s="137"/>
      <c r="J168" s="140"/>
      <c r="K168" s="134"/>
      <c r="L168" s="137"/>
      <c r="M168" s="140"/>
      <c r="N168" s="158"/>
      <c r="O168" s="137"/>
      <c r="P168" s="140"/>
      <c r="Q168" s="149"/>
      <c r="R168" s="152"/>
      <c r="S168" s="155"/>
      <c r="T168" s="158"/>
      <c r="U168" s="137"/>
      <c r="V168" s="140"/>
    </row>
    <row r="169" spans="1:22" s="2" customFormat="1" ht="15.6">
      <c r="A169" s="11"/>
      <c r="B169" s="10" t="s">
        <v>52</v>
      </c>
      <c r="C169" s="7"/>
      <c r="D169" s="165"/>
      <c r="E169" s="134"/>
      <c r="F169" s="137"/>
      <c r="G169" s="140"/>
      <c r="H169" s="134"/>
      <c r="I169" s="137"/>
      <c r="J169" s="140"/>
      <c r="K169" s="134"/>
      <c r="L169" s="137"/>
      <c r="M169" s="140"/>
      <c r="N169" s="158"/>
      <c r="O169" s="137"/>
      <c r="P169" s="140"/>
      <c r="Q169" s="149"/>
      <c r="R169" s="152"/>
      <c r="S169" s="155"/>
      <c r="T169" s="158"/>
      <c r="U169" s="137"/>
      <c r="V169" s="140"/>
    </row>
    <row r="170" spans="1:22" s="2" customFormat="1" ht="15.6">
      <c r="A170" s="11"/>
      <c r="B170" s="10" t="s">
        <v>31</v>
      </c>
      <c r="C170" s="7"/>
      <c r="D170" s="165"/>
      <c r="E170" s="134"/>
      <c r="F170" s="137"/>
      <c r="G170" s="140"/>
      <c r="H170" s="134"/>
      <c r="I170" s="137"/>
      <c r="J170" s="140"/>
      <c r="K170" s="134"/>
      <c r="L170" s="137"/>
      <c r="M170" s="140"/>
      <c r="N170" s="158"/>
      <c r="O170" s="137"/>
      <c r="P170" s="140"/>
      <c r="Q170" s="149"/>
      <c r="R170" s="152"/>
      <c r="S170" s="155"/>
      <c r="T170" s="158"/>
      <c r="U170" s="137"/>
      <c r="V170" s="140"/>
    </row>
    <row r="171" spans="1:22" s="2" customFormat="1" ht="15.6">
      <c r="A171" s="11"/>
      <c r="B171" s="10" t="s">
        <v>32</v>
      </c>
      <c r="C171" s="7"/>
      <c r="D171" s="165"/>
      <c r="E171" s="134"/>
      <c r="F171" s="137"/>
      <c r="G171" s="140"/>
      <c r="H171" s="134"/>
      <c r="I171" s="137"/>
      <c r="J171" s="140"/>
      <c r="K171" s="134"/>
      <c r="L171" s="137"/>
      <c r="M171" s="140"/>
      <c r="N171" s="158"/>
      <c r="O171" s="137"/>
      <c r="P171" s="140"/>
      <c r="Q171" s="149"/>
      <c r="R171" s="152"/>
      <c r="S171" s="155"/>
      <c r="T171" s="158"/>
      <c r="U171" s="137"/>
      <c r="V171" s="140"/>
    </row>
    <row r="172" spans="1:22" s="2" customFormat="1" ht="27.6">
      <c r="A172" s="11"/>
      <c r="B172" s="10" t="s">
        <v>33</v>
      </c>
      <c r="C172" s="7"/>
      <c r="D172" s="165"/>
      <c r="E172" s="134"/>
      <c r="F172" s="137"/>
      <c r="G172" s="140"/>
      <c r="H172" s="134"/>
      <c r="I172" s="137"/>
      <c r="J172" s="140"/>
      <c r="K172" s="134"/>
      <c r="L172" s="137"/>
      <c r="M172" s="140"/>
      <c r="N172" s="158"/>
      <c r="O172" s="137"/>
      <c r="P172" s="140"/>
      <c r="Q172" s="149"/>
      <c r="R172" s="152"/>
      <c r="S172" s="155"/>
      <c r="T172" s="158"/>
      <c r="U172" s="137"/>
      <c r="V172" s="140"/>
    </row>
    <row r="173" spans="1:22" s="2" customFormat="1" ht="15.6">
      <c r="A173" s="11"/>
      <c r="B173" s="10" t="s">
        <v>34</v>
      </c>
      <c r="C173" s="7"/>
      <c r="D173" s="165"/>
      <c r="E173" s="134"/>
      <c r="F173" s="137"/>
      <c r="G173" s="140"/>
      <c r="H173" s="134"/>
      <c r="I173" s="137"/>
      <c r="J173" s="140"/>
      <c r="K173" s="134"/>
      <c r="L173" s="137"/>
      <c r="M173" s="140"/>
      <c r="N173" s="158"/>
      <c r="O173" s="137"/>
      <c r="P173" s="140"/>
      <c r="Q173" s="149"/>
      <c r="R173" s="152"/>
      <c r="S173" s="155"/>
      <c r="T173" s="158"/>
      <c r="U173" s="137"/>
      <c r="V173" s="140"/>
    </row>
    <row r="174" spans="1:22" s="2" customFormat="1" ht="15.6">
      <c r="A174" s="11"/>
      <c r="B174" s="10" t="s">
        <v>11</v>
      </c>
      <c r="C174" s="7"/>
      <c r="D174" s="166"/>
      <c r="E174" s="142"/>
      <c r="F174" s="143"/>
      <c r="G174" s="144"/>
      <c r="H174" s="142"/>
      <c r="I174" s="143"/>
      <c r="J174" s="144"/>
      <c r="K174" s="142"/>
      <c r="L174" s="143"/>
      <c r="M174" s="144"/>
      <c r="N174" s="159"/>
      <c r="O174" s="143"/>
      <c r="P174" s="144"/>
      <c r="Q174" s="150"/>
      <c r="R174" s="153"/>
      <c r="S174" s="156"/>
      <c r="T174" s="159"/>
      <c r="U174" s="143"/>
      <c r="V174" s="144"/>
    </row>
    <row r="175" spans="1:22" s="2" customFormat="1">
      <c r="A175" s="16">
        <v>2.6</v>
      </c>
      <c r="B175" s="14" t="s">
        <v>83</v>
      </c>
      <c r="C175" s="15" t="s">
        <v>8</v>
      </c>
      <c r="D175" s="164">
        <v>1</v>
      </c>
      <c r="E175" s="133"/>
      <c r="F175" s="136">
        <f>E175*$D$175</f>
        <v>0</v>
      </c>
      <c r="G175" s="139"/>
      <c r="H175" s="133"/>
      <c r="I175" s="136">
        <f>H175*$D$175</f>
        <v>0</v>
      </c>
      <c r="J175" s="139"/>
      <c r="K175" s="133"/>
      <c r="L175" s="136">
        <f>K175*$D$175</f>
        <v>0</v>
      </c>
      <c r="M175" s="139"/>
      <c r="N175" s="157">
        <v>20608200</v>
      </c>
      <c r="O175" s="136">
        <f>N175*$D$175</f>
        <v>20608200</v>
      </c>
      <c r="P175" s="139"/>
      <c r="Q175" s="148">
        <f>6656770+16302070</f>
        <v>22958840</v>
      </c>
      <c r="R175" s="151">
        <f>Q175*$D$175</f>
        <v>22958840</v>
      </c>
      <c r="S175" s="154"/>
      <c r="T175" s="157">
        <v>21125526</v>
      </c>
      <c r="U175" s="136">
        <f>T175*$D$175</f>
        <v>21125526</v>
      </c>
      <c r="V175" s="139"/>
    </row>
    <row r="176" spans="1:22" s="2" customFormat="1" ht="138">
      <c r="A176" s="11"/>
      <c r="B176" s="10" t="s">
        <v>51</v>
      </c>
      <c r="C176" s="7"/>
      <c r="D176" s="165"/>
      <c r="E176" s="134"/>
      <c r="F176" s="137"/>
      <c r="G176" s="140"/>
      <c r="H176" s="134"/>
      <c r="I176" s="137"/>
      <c r="J176" s="140"/>
      <c r="K176" s="134"/>
      <c r="L176" s="137"/>
      <c r="M176" s="140"/>
      <c r="N176" s="158"/>
      <c r="O176" s="137"/>
      <c r="P176" s="140"/>
      <c r="Q176" s="149"/>
      <c r="R176" s="152"/>
      <c r="S176" s="155"/>
      <c r="T176" s="158"/>
      <c r="U176" s="137"/>
      <c r="V176" s="140"/>
    </row>
    <row r="177" spans="1:22" s="2" customFormat="1" ht="15.6">
      <c r="A177" s="11"/>
      <c r="B177" s="9" t="s">
        <v>15</v>
      </c>
      <c r="C177" s="7"/>
      <c r="D177" s="165"/>
      <c r="E177" s="134"/>
      <c r="F177" s="137"/>
      <c r="G177" s="140"/>
      <c r="H177" s="134"/>
      <c r="I177" s="137"/>
      <c r="J177" s="140"/>
      <c r="K177" s="134"/>
      <c r="L177" s="137"/>
      <c r="M177" s="140"/>
      <c r="N177" s="158"/>
      <c r="O177" s="137"/>
      <c r="P177" s="140"/>
      <c r="Q177" s="149"/>
      <c r="R177" s="152"/>
      <c r="S177" s="155"/>
      <c r="T177" s="158"/>
      <c r="U177" s="137"/>
      <c r="V177" s="140"/>
    </row>
    <row r="178" spans="1:22" s="2" customFormat="1" ht="15.6">
      <c r="A178" s="11"/>
      <c r="B178" s="10" t="s">
        <v>16</v>
      </c>
      <c r="C178" s="7"/>
      <c r="D178" s="165"/>
      <c r="E178" s="134"/>
      <c r="F178" s="137"/>
      <c r="G178" s="140"/>
      <c r="H178" s="134"/>
      <c r="I178" s="137"/>
      <c r="J178" s="140"/>
      <c r="K178" s="134"/>
      <c r="L178" s="137"/>
      <c r="M178" s="140"/>
      <c r="N178" s="158"/>
      <c r="O178" s="137"/>
      <c r="P178" s="140"/>
      <c r="Q178" s="149"/>
      <c r="R178" s="152"/>
      <c r="S178" s="155"/>
      <c r="T178" s="158"/>
      <c r="U178" s="137"/>
      <c r="V178" s="140"/>
    </row>
    <row r="179" spans="1:22" s="2" customFormat="1" ht="15.6">
      <c r="A179" s="11"/>
      <c r="B179" s="10" t="s">
        <v>17</v>
      </c>
      <c r="C179" s="7"/>
      <c r="D179" s="165"/>
      <c r="E179" s="134"/>
      <c r="F179" s="137"/>
      <c r="G179" s="140"/>
      <c r="H179" s="134"/>
      <c r="I179" s="137"/>
      <c r="J179" s="140"/>
      <c r="K179" s="134"/>
      <c r="L179" s="137"/>
      <c r="M179" s="140"/>
      <c r="N179" s="158"/>
      <c r="O179" s="137"/>
      <c r="P179" s="140"/>
      <c r="Q179" s="149"/>
      <c r="R179" s="152"/>
      <c r="S179" s="155"/>
      <c r="T179" s="158"/>
      <c r="U179" s="137"/>
      <c r="V179" s="140"/>
    </row>
    <row r="180" spans="1:22" s="2" customFormat="1" ht="15.6">
      <c r="A180" s="11"/>
      <c r="B180" s="10" t="s">
        <v>18</v>
      </c>
      <c r="C180" s="7"/>
      <c r="D180" s="165"/>
      <c r="E180" s="134"/>
      <c r="F180" s="137"/>
      <c r="G180" s="140"/>
      <c r="H180" s="134"/>
      <c r="I180" s="137"/>
      <c r="J180" s="140"/>
      <c r="K180" s="134"/>
      <c r="L180" s="137"/>
      <c r="M180" s="140"/>
      <c r="N180" s="158"/>
      <c r="O180" s="137"/>
      <c r="P180" s="140"/>
      <c r="Q180" s="149"/>
      <c r="R180" s="152"/>
      <c r="S180" s="155"/>
      <c r="T180" s="158"/>
      <c r="U180" s="137"/>
      <c r="V180" s="140"/>
    </row>
    <row r="181" spans="1:22" s="2" customFormat="1" ht="15.6">
      <c r="A181" s="11"/>
      <c r="B181" s="9" t="s">
        <v>19</v>
      </c>
      <c r="C181" s="7"/>
      <c r="D181" s="165"/>
      <c r="E181" s="134"/>
      <c r="F181" s="137"/>
      <c r="G181" s="140"/>
      <c r="H181" s="134"/>
      <c r="I181" s="137"/>
      <c r="J181" s="140"/>
      <c r="K181" s="134"/>
      <c r="L181" s="137"/>
      <c r="M181" s="140"/>
      <c r="N181" s="158"/>
      <c r="O181" s="137"/>
      <c r="P181" s="140"/>
      <c r="Q181" s="149"/>
      <c r="R181" s="152"/>
      <c r="S181" s="155"/>
      <c r="T181" s="158"/>
      <c r="U181" s="137"/>
      <c r="V181" s="140"/>
    </row>
    <row r="182" spans="1:22" s="2" customFormat="1" ht="15.6">
      <c r="A182" s="11"/>
      <c r="B182" s="10" t="s">
        <v>52</v>
      </c>
      <c r="C182" s="7"/>
      <c r="D182" s="165"/>
      <c r="E182" s="134"/>
      <c r="F182" s="137"/>
      <c r="G182" s="140"/>
      <c r="H182" s="134"/>
      <c r="I182" s="137"/>
      <c r="J182" s="140"/>
      <c r="K182" s="134"/>
      <c r="L182" s="137"/>
      <c r="M182" s="140"/>
      <c r="N182" s="158"/>
      <c r="O182" s="137"/>
      <c r="P182" s="140"/>
      <c r="Q182" s="149"/>
      <c r="R182" s="152"/>
      <c r="S182" s="155"/>
      <c r="T182" s="158"/>
      <c r="U182" s="137"/>
      <c r="V182" s="140"/>
    </row>
    <row r="183" spans="1:22" s="2" customFormat="1" ht="15.6">
      <c r="A183" s="11"/>
      <c r="B183" s="10" t="s">
        <v>31</v>
      </c>
      <c r="C183" s="7"/>
      <c r="D183" s="165"/>
      <c r="E183" s="134"/>
      <c r="F183" s="137"/>
      <c r="G183" s="140"/>
      <c r="H183" s="134"/>
      <c r="I183" s="137"/>
      <c r="J183" s="140"/>
      <c r="K183" s="134"/>
      <c r="L183" s="137"/>
      <c r="M183" s="140"/>
      <c r="N183" s="158"/>
      <c r="O183" s="137"/>
      <c r="P183" s="140"/>
      <c r="Q183" s="149"/>
      <c r="R183" s="152"/>
      <c r="S183" s="155"/>
      <c r="T183" s="158"/>
      <c r="U183" s="137"/>
      <c r="V183" s="140"/>
    </row>
    <row r="184" spans="1:22" s="2" customFormat="1" ht="15.6">
      <c r="A184" s="11"/>
      <c r="B184" s="10" t="s">
        <v>53</v>
      </c>
      <c r="C184" s="7"/>
      <c r="D184" s="165"/>
      <c r="E184" s="134"/>
      <c r="F184" s="137"/>
      <c r="G184" s="140"/>
      <c r="H184" s="134"/>
      <c r="I184" s="137"/>
      <c r="J184" s="140"/>
      <c r="K184" s="134"/>
      <c r="L184" s="137"/>
      <c r="M184" s="140"/>
      <c r="N184" s="158"/>
      <c r="O184" s="137"/>
      <c r="P184" s="140"/>
      <c r="Q184" s="149"/>
      <c r="R184" s="152"/>
      <c r="S184" s="155"/>
      <c r="T184" s="158"/>
      <c r="U184" s="137"/>
      <c r="V184" s="140"/>
    </row>
    <row r="185" spans="1:22" s="2" customFormat="1" ht="15.6">
      <c r="A185" s="11"/>
      <c r="B185" s="10" t="s">
        <v>54</v>
      </c>
      <c r="C185" s="7"/>
      <c r="D185" s="165"/>
      <c r="E185" s="134"/>
      <c r="F185" s="137"/>
      <c r="G185" s="140"/>
      <c r="H185" s="134"/>
      <c r="I185" s="137"/>
      <c r="J185" s="140"/>
      <c r="K185" s="134"/>
      <c r="L185" s="137"/>
      <c r="M185" s="140"/>
      <c r="N185" s="158"/>
      <c r="O185" s="137"/>
      <c r="P185" s="140"/>
      <c r="Q185" s="149"/>
      <c r="R185" s="152"/>
      <c r="S185" s="155"/>
      <c r="T185" s="158"/>
      <c r="U185" s="137"/>
      <c r="V185" s="140"/>
    </row>
    <row r="186" spans="1:22" s="2" customFormat="1" ht="15.6">
      <c r="A186" s="11"/>
      <c r="B186" s="10" t="s">
        <v>55</v>
      </c>
      <c r="C186" s="7"/>
      <c r="D186" s="165"/>
      <c r="E186" s="134"/>
      <c r="F186" s="137"/>
      <c r="G186" s="140"/>
      <c r="H186" s="134"/>
      <c r="I186" s="137"/>
      <c r="J186" s="140"/>
      <c r="K186" s="134"/>
      <c r="L186" s="137"/>
      <c r="M186" s="140"/>
      <c r="N186" s="158"/>
      <c r="O186" s="137"/>
      <c r="P186" s="140"/>
      <c r="Q186" s="149"/>
      <c r="R186" s="152"/>
      <c r="S186" s="155"/>
      <c r="T186" s="158"/>
      <c r="U186" s="137"/>
      <c r="V186" s="140"/>
    </row>
    <row r="187" spans="1:22" s="2" customFormat="1" ht="27.6">
      <c r="A187" s="11"/>
      <c r="B187" s="10" t="s">
        <v>56</v>
      </c>
      <c r="C187" s="7"/>
      <c r="D187" s="165"/>
      <c r="E187" s="134"/>
      <c r="F187" s="137"/>
      <c r="G187" s="140"/>
      <c r="H187" s="134"/>
      <c r="I187" s="137"/>
      <c r="J187" s="140"/>
      <c r="K187" s="134"/>
      <c r="L187" s="137"/>
      <c r="M187" s="140"/>
      <c r="N187" s="158"/>
      <c r="O187" s="137"/>
      <c r="P187" s="140"/>
      <c r="Q187" s="149"/>
      <c r="R187" s="152"/>
      <c r="S187" s="155"/>
      <c r="T187" s="158"/>
      <c r="U187" s="137"/>
      <c r="V187" s="140"/>
    </row>
    <row r="188" spans="1:22" s="2" customFormat="1" ht="15.6">
      <c r="A188" s="11"/>
      <c r="B188" s="10" t="s">
        <v>57</v>
      </c>
      <c r="C188" s="7"/>
      <c r="D188" s="165"/>
      <c r="E188" s="134"/>
      <c r="F188" s="137"/>
      <c r="G188" s="140"/>
      <c r="H188" s="134"/>
      <c r="I188" s="137"/>
      <c r="J188" s="140"/>
      <c r="K188" s="134"/>
      <c r="L188" s="137"/>
      <c r="M188" s="140"/>
      <c r="N188" s="158"/>
      <c r="O188" s="137"/>
      <c r="P188" s="140"/>
      <c r="Q188" s="149"/>
      <c r="R188" s="152"/>
      <c r="S188" s="155"/>
      <c r="T188" s="158"/>
      <c r="U188" s="137"/>
      <c r="V188" s="140"/>
    </row>
    <row r="189" spans="1:22" s="2" customFormat="1" ht="15.6">
      <c r="A189" s="11"/>
      <c r="B189" s="10" t="s">
        <v>58</v>
      </c>
      <c r="C189" s="7"/>
      <c r="D189" s="166"/>
      <c r="E189" s="142"/>
      <c r="F189" s="143"/>
      <c r="G189" s="144"/>
      <c r="H189" s="142"/>
      <c r="I189" s="143"/>
      <c r="J189" s="144"/>
      <c r="K189" s="142"/>
      <c r="L189" s="143"/>
      <c r="M189" s="144"/>
      <c r="N189" s="159"/>
      <c r="O189" s="143"/>
      <c r="P189" s="144"/>
      <c r="Q189" s="150"/>
      <c r="R189" s="153"/>
      <c r="S189" s="156"/>
      <c r="T189" s="159"/>
      <c r="U189" s="143"/>
      <c r="V189" s="144"/>
    </row>
    <row r="190" spans="1:22" s="2" customFormat="1" ht="27.6">
      <c r="A190" s="16">
        <v>2.7</v>
      </c>
      <c r="B190" s="14" t="s">
        <v>84</v>
      </c>
      <c r="C190" s="15" t="s">
        <v>8</v>
      </c>
      <c r="D190" s="164">
        <v>1</v>
      </c>
      <c r="E190" s="133"/>
      <c r="F190" s="136">
        <f>E190*$D$190</f>
        <v>0</v>
      </c>
      <c r="G190" s="139"/>
      <c r="H190" s="133"/>
      <c r="I190" s="136">
        <f>H190*$D$190</f>
        <v>0</v>
      </c>
      <c r="J190" s="139"/>
      <c r="K190" s="133"/>
      <c r="L190" s="136">
        <f>K190*$D$190</f>
        <v>0</v>
      </c>
      <c r="M190" s="139"/>
      <c r="N190" s="157">
        <v>4003940</v>
      </c>
      <c r="O190" s="136">
        <f>N190*$D$190</f>
        <v>4003940</v>
      </c>
      <c r="P190" s="139"/>
      <c r="Q190" s="148">
        <v>2789140</v>
      </c>
      <c r="R190" s="151">
        <f>Q190*$D$190</f>
        <v>2789140</v>
      </c>
      <c r="S190" s="174" t="s">
        <v>135</v>
      </c>
      <c r="T190" s="157">
        <v>2446313</v>
      </c>
      <c r="U190" s="136">
        <f>T190*$D$190</f>
        <v>2446313</v>
      </c>
      <c r="V190" s="139"/>
    </row>
    <row r="191" spans="1:22" s="2" customFormat="1" ht="82.8">
      <c r="A191" s="17"/>
      <c r="B191" s="10" t="s">
        <v>60</v>
      </c>
      <c r="C191" s="18"/>
      <c r="D191" s="165"/>
      <c r="E191" s="134"/>
      <c r="F191" s="137"/>
      <c r="G191" s="140"/>
      <c r="H191" s="134"/>
      <c r="I191" s="137"/>
      <c r="J191" s="140"/>
      <c r="K191" s="134"/>
      <c r="L191" s="137"/>
      <c r="M191" s="140"/>
      <c r="N191" s="158"/>
      <c r="O191" s="137"/>
      <c r="P191" s="140"/>
      <c r="Q191" s="149"/>
      <c r="R191" s="152"/>
      <c r="S191" s="175"/>
      <c r="T191" s="158"/>
      <c r="U191" s="137"/>
      <c r="V191" s="140"/>
    </row>
    <row r="192" spans="1:22" s="2" customFormat="1" ht="15.6">
      <c r="A192" s="17"/>
      <c r="B192" s="9" t="s">
        <v>15</v>
      </c>
      <c r="C192" s="18"/>
      <c r="D192" s="165"/>
      <c r="E192" s="134"/>
      <c r="F192" s="137"/>
      <c r="G192" s="140"/>
      <c r="H192" s="134"/>
      <c r="I192" s="137"/>
      <c r="J192" s="140"/>
      <c r="K192" s="134"/>
      <c r="L192" s="137"/>
      <c r="M192" s="140"/>
      <c r="N192" s="158"/>
      <c r="O192" s="137"/>
      <c r="P192" s="140"/>
      <c r="Q192" s="149"/>
      <c r="R192" s="152"/>
      <c r="S192" s="175"/>
      <c r="T192" s="158"/>
      <c r="U192" s="137"/>
      <c r="V192" s="140"/>
    </row>
    <row r="193" spans="1:22" s="2" customFormat="1" ht="15.6">
      <c r="A193" s="17"/>
      <c r="B193" s="10" t="s">
        <v>61</v>
      </c>
      <c r="C193" s="18"/>
      <c r="D193" s="165"/>
      <c r="E193" s="134"/>
      <c r="F193" s="137"/>
      <c r="G193" s="140"/>
      <c r="H193" s="134"/>
      <c r="I193" s="137"/>
      <c r="J193" s="140"/>
      <c r="K193" s="134"/>
      <c r="L193" s="137"/>
      <c r="M193" s="140"/>
      <c r="N193" s="158"/>
      <c r="O193" s="137"/>
      <c r="P193" s="140"/>
      <c r="Q193" s="149"/>
      <c r="R193" s="152"/>
      <c r="S193" s="175"/>
      <c r="T193" s="158"/>
      <c r="U193" s="137"/>
      <c r="V193" s="140"/>
    </row>
    <row r="194" spans="1:22" s="2" customFormat="1" ht="15.6">
      <c r="A194" s="17"/>
      <c r="B194" s="10" t="s">
        <v>62</v>
      </c>
      <c r="C194" s="18"/>
      <c r="D194" s="165"/>
      <c r="E194" s="134"/>
      <c r="F194" s="137"/>
      <c r="G194" s="140"/>
      <c r="H194" s="134"/>
      <c r="I194" s="137"/>
      <c r="J194" s="140"/>
      <c r="K194" s="134"/>
      <c r="L194" s="137"/>
      <c r="M194" s="140"/>
      <c r="N194" s="158"/>
      <c r="O194" s="137"/>
      <c r="P194" s="140"/>
      <c r="Q194" s="149"/>
      <c r="R194" s="152"/>
      <c r="S194" s="175"/>
      <c r="T194" s="158"/>
      <c r="U194" s="137"/>
      <c r="V194" s="140"/>
    </row>
    <row r="195" spans="1:22" s="2" customFormat="1" ht="15.6">
      <c r="A195" s="17"/>
      <c r="B195" s="10" t="s">
        <v>63</v>
      </c>
      <c r="C195" s="18"/>
      <c r="D195" s="165"/>
      <c r="E195" s="134"/>
      <c r="F195" s="137"/>
      <c r="G195" s="140"/>
      <c r="H195" s="134"/>
      <c r="I195" s="137"/>
      <c r="J195" s="140"/>
      <c r="K195" s="134"/>
      <c r="L195" s="137"/>
      <c r="M195" s="140"/>
      <c r="N195" s="158"/>
      <c r="O195" s="137"/>
      <c r="P195" s="140"/>
      <c r="Q195" s="149"/>
      <c r="R195" s="152"/>
      <c r="S195" s="175"/>
      <c r="T195" s="158"/>
      <c r="U195" s="137"/>
      <c r="V195" s="140"/>
    </row>
    <row r="196" spans="1:22" s="2" customFormat="1" ht="15.6">
      <c r="A196" s="17"/>
      <c r="B196" s="10" t="s">
        <v>39</v>
      </c>
      <c r="C196" s="18"/>
      <c r="D196" s="165"/>
      <c r="E196" s="134"/>
      <c r="F196" s="137"/>
      <c r="G196" s="140"/>
      <c r="H196" s="134"/>
      <c r="I196" s="137"/>
      <c r="J196" s="140"/>
      <c r="K196" s="134"/>
      <c r="L196" s="137"/>
      <c r="M196" s="140"/>
      <c r="N196" s="158"/>
      <c r="O196" s="137"/>
      <c r="P196" s="140"/>
      <c r="Q196" s="149"/>
      <c r="R196" s="152"/>
      <c r="S196" s="175"/>
      <c r="T196" s="158"/>
      <c r="U196" s="137"/>
      <c r="V196" s="140"/>
    </row>
    <row r="197" spans="1:22" s="2" customFormat="1" ht="15.6">
      <c r="A197" s="17"/>
      <c r="B197" s="9" t="s">
        <v>19</v>
      </c>
      <c r="C197" s="18"/>
      <c r="D197" s="165"/>
      <c r="E197" s="134"/>
      <c r="F197" s="137"/>
      <c r="G197" s="140"/>
      <c r="H197" s="134"/>
      <c r="I197" s="137"/>
      <c r="J197" s="140"/>
      <c r="K197" s="134"/>
      <c r="L197" s="137"/>
      <c r="M197" s="140"/>
      <c r="N197" s="158"/>
      <c r="O197" s="137"/>
      <c r="P197" s="140"/>
      <c r="Q197" s="149"/>
      <c r="R197" s="152"/>
      <c r="S197" s="175"/>
      <c r="T197" s="158"/>
      <c r="U197" s="137"/>
      <c r="V197" s="140"/>
    </row>
    <row r="198" spans="1:22" s="2" customFormat="1" ht="15.6">
      <c r="A198" s="17"/>
      <c r="B198" s="10" t="s">
        <v>64</v>
      </c>
      <c r="C198" s="18"/>
      <c r="D198" s="165"/>
      <c r="E198" s="134"/>
      <c r="F198" s="137"/>
      <c r="G198" s="140"/>
      <c r="H198" s="134"/>
      <c r="I198" s="137"/>
      <c r="J198" s="140"/>
      <c r="K198" s="134"/>
      <c r="L198" s="137"/>
      <c r="M198" s="140"/>
      <c r="N198" s="158"/>
      <c r="O198" s="137"/>
      <c r="P198" s="140"/>
      <c r="Q198" s="149"/>
      <c r="R198" s="152"/>
      <c r="S198" s="175"/>
      <c r="T198" s="158"/>
      <c r="U198" s="137"/>
      <c r="V198" s="140"/>
    </row>
    <row r="199" spans="1:22" s="2" customFormat="1" ht="15.6">
      <c r="A199" s="17"/>
      <c r="B199" s="10" t="s">
        <v>65</v>
      </c>
      <c r="C199" s="18"/>
      <c r="D199" s="165"/>
      <c r="E199" s="134"/>
      <c r="F199" s="137"/>
      <c r="G199" s="140"/>
      <c r="H199" s="134"/>
      <c r="I199" s="137"/>
      <c r="J199" s="140"/>
      <c r="K199" s="134"/>
      <c r="L199" s="137"/>
      <c r="M199" s="140"/>
      <c r="N199" s="158"/>
      <c r="O199" s="137"/>
      <c r="P199" s="140"/>
      <c r="Q199" s="149"/>
      <c r="R199" s="152"/>
      <c r="S199" s="175"/>
      <c r="T199" s="158"/>
      <c r="U199" s="137"/>
      <c r="V199" s="140"/>
    </row>
    <row r="200" spans="1:22" s="2" customFormat="1" ht="15.6">
      <c r="A200" s="17"/>
      <c r="B200" s="10" t="s">
        <v>44</v>
      </c>
      <c r="C200" s="18"/>
      <c r="D200" s="165"/>
      <c r="E200" s="134"/>
      <c r="F200" s="137"/>
      <c r="G200" s="140"/>
      <c r="H200" s="134"/>
      <c r="I200" s="137"/>
      <c r="J200" s="140"/>
      <c r="K200" s="134"/>
      <c r="L200" s="137"/>
      <c r="M200" s="140"/>
      <c r="N200" s="158"/>
      <c r="O200" s="137"/>
      <c r="P200" s="140"/>
      <c r="Q200" s="149"/>
      <c r="R200" s="152"/>
      <c r="S200" s="175"/>
      <c r="T200" s="158"/>
      <c r="U200" s="137"/>
      <c r="V200" s="140"/>
    </row>
    <row r="201" spans="1:22" s="2" customFormat="1" ht="15.6">
      <c r="A201" s="17"/>
      <c r="B201" s="10" t="s">
        <v>66</v>
      </c>
      <c r="C201" s="18"/>
      <c r="D201" s="165"/>
      <c r="E201" s="134"/>
      <c r="F201" s="137"/>
      <c r="G201" s="140"/>
      <c r="H201" s="134"/>
      <c r="I201" s="137"/>
      <c r="J201" s="140"/>
      <c r="K201" s="134"/>
      <c r="L201" s="137"/>
      <c r="M201" s="140"/>
      <c r="N201" s="158"/>
      <c r="O201" s="137"/>
      <c r="P201" s="140"/>
      <c r="Q201" s="149"/>
      <c r="R201" s="152"/>
      <c r="S201" s="175"/>
      <c r="T201" s="158"/>
      <c r="U201" s="137"/>
      <c r="V201" s="140"/>
    </row>
    <row r="202" spans="1:22" s="2" customFormat="1" ht="16.2" thickBot="1">
      <c r="A202" s="17"/>
      <c r="B202" s="10" t="s">
        <v>12</v>
      </c>
      <c r="C202" s="18"/>
      <c r="D202" s="166"/>
      <c r="E202" s="135"/>
      <c r="F202" s="138"/>
      <c r="G202" s="141"/>
      <c r="H202" s="135"/>
      <c r="I202" s="138"/>
      <c r="J202" s="141"/>
      <c r="K202" s="135"/>
      <c r="L202" s="138"/>
      <c r="M202" s="141"/>
      <c r="N202" s="163"/>
      <c r="O202" s="138"/>
      <c r="P202" s="141"/>
      <c r="Q202" s="167"/>
      <c r="R202" s="168"/>
      <c r="S202" s="176"/>
      <c r="T202" s="163"/>
      <c r="U202" s="138"/>
      <c r="V202" s="141"/>
    </row>
    <row r="203" spans="1:22" s="2" customFormat="1" ht="18" customHeight="1">
      <c r="A203" s="85" t="s">
        <v>133</v>
      </c>
      <c r="B203" s="86"/>
      <c r="C203" s="86"/>
      <c r="D203" s="103"/>
      <c r="E203" s="85">
        <f t="shared" ref="E203" si="9">SUM(F103:F202)</f>
        <v>0</v>
      </c>
      <c r="F203" s="86"/>
      <c r="G203" s="87"/>
      <c r="H203" s="85">
        <f t="shared" ref="H203" si="10">SUM(I103:I202)</f>
        <v>0</v>
      </c>
      <c r="I203" s="86"/>
      <c r="J203" s="87"/>
      <c r="K203" s="85">
        <f t="shared" ref="K203" si="11">SUM(L103:L202)</f>
        <v>0</v>
      </c>
      <c r="L203" s="86"/>
      <c r="M203" s="87"/>
      <c r="N203" s="85">
        <f t="shared" ref="N203" si="12">SUM(O103:O202)</f>
        <v>125268090</v>
      </c>
      <c r="O203" s="86"/>
      <c r="P203" s="87"/>
      <c r="Q203" s="85">
        <f>SUM(R103:R202)</f>
        <v>123464800</v>
      </c>
      <c r="R203" s="86"/>
      <c r="S203" s="87"/>
      <c r="T203" s="85">
        <f>SUM(U103:U202)</f>
        <v>117262290</v>
      </c>
      <c r="U203" s="86"/>
      <c r="V203" s="87"/>
    </row>
    <row r="204" spans="1:22" s="2" customFormat="1" ht="18" customHeight="1">
      <c r="A204" s="107" t="s">
        <v>130</v>
      </c>
      <c r="B204" s="108"/>
      <c r="C204" s="108"/>
      <c r="D204" s="128"/>
      <c r="E204" s="107">
        <f t="shared" ref="E204" si="13">E203*17%</f>
        <v>0</v>
      </c>
      <c r="F204" s="108"/>
      <c r="G204" s="109"/>
      <c r="H204" s="107">
        <f t="shared" ref="H204" si="14">H203*17%</f>
        <v>0</v>
      </c>
      <c r="I204" s="108"/>
      <c r="J204" s="109"/>
      <c r="K204" s="107">
        <f t="shared" ref="K204" si="15">K203*17%</f>
        <v>0</v>
      </c>
      <c r="L204" s="108"/>
      <c r="M204" s="109"/>
      <c r="N204" s="107">
        <f t="shared" ref="N204" si="16">N203*17%</f>
        <v>21295575.300000001</v>
      </c>
      <c r="O204" s="108"/>
      <c r="P204" s="109"/>
      <c r="Q204" s="107">
        <f t="shared" ref="Q204" si="17">Q203*17%</f>
        <v>20989016</v>
      </c>
      <c r="R204" s="108"/>
      <c r="S204" s="109"/>
      <c r="T204" s="107">
        <f t="shared" ref="T204" si="18">T203*17%</f>
        <v>19934589.300000001</v>
      </c>
      <c r="U204" s="108"/>
      <c r="V204" s="109"/>
    </row>
    <row r="205" spans="1:22" s="2" customFormat="1">
      <c r="A205" s="3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6"/>
      <c r="O205" s="31"/>
      <c r="P205" s="31"/>
      <c r="Q205" s="31"/>
      <c r="R205" s="31"/>
      <c r="S205" s="31"/>
      <c r="T205" s="36"/>
      <c r="U205" s="31"/>
      <c r="V205" s="31"/>
    </row>
    <row r="206" spans="1:22" s="2" customFormat="1" ht="18" customHeight="1" thickBot="1">
      <c r="A206" s="104" t="s">
        <v>131</v>
      </c>
      <c r="B206" s="105"/>
      <c r="C206" s="105"/>
      <c r="D206" s="129"/>
      <c r="E206" s="104">
        <f t="shared" ref="E206" si="19">SUM(E203:G204)</f>
        <v>0</v>
      </c>
      <c r="F206" s="105"/>
      <c r="G206" s="106"/>
      <c r="H206" s="104">
        <f t="shared" ref="H206" si="20">SUM(H203:J204)</f>
        <v>0</v>
      </c>
      <c r="I206" s="105"/>
      <c r="J206" s="106"/>
      <c r="K206" s="104">
        <f t="shared" ref="K206" si="21">SUM(K203:M204)</f>
        <v>0</v>
      </c>
      <c r="L206" s="105"/>
      <c r="M206" s="106"/>
      <c r="N206" s="104">
        <f t="shared" ref="N206" si="22">SUM(N203:P204)</f>
        <v>146563665.30000001</v>
      </c>
      <c r="O206" s="105"/>
      <c r="P206" s="106"/>
      <c r="Q206" s="104">
        <f>SUM(Q203:S204)</f>
        <v>144453816</v>
      </c>
      <c r="R206" s="105"/>
      <c r="S206" s="106"/>
      <c r="T206" s="104">
        <f>SUM(T203:V204)</f>
        <v>137196879.30000001</v>
      </c>
      <c r="U206" s="105"/>
      <c r="V206" s="106"/>
    </row>
    <row r="207" spans="1:22" s="2" customFormat="1" ht="18" customHeight="1" thickBot="1">
      <c r="A207" s="62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</row>
    <row r="208" spans="1:22" s="2" customFormat="1" ht="18" customHeight="1">
      <c r="A208" s="85" t="s">
        <v>115</v>
      </c>
      <c r="B208" s="86"/>
      <c r="C208" s="86"/>
      <c r="D208" s="103"/>
      <c r="E208" s="85">
        <f t="shared" ref="E208" si="23">SUM(E203,E97)</f>
        <v>0</v>
      </c>
      <c r="F208" s="86"/>
      <c r="G208" s="87"/>
      <c r="H208" s="85">
        <f t="shared" ref="H208" si="24">SUM(H203,H97)</f>
        <v>0</v>
      </c>
      <c r="I208" s="86"/>
      <c r="J208" s="87"/>
      <c r="K208" s="85">
        <f t="shared" ref="K208" si="25">SUM(K203,K97)</f>
        <v>0</v>
      </c>
      <c r="L208" s="86"/>
      <c r="M208" s="87"/>
      <c r="N208" s="85">
        <f t="shared" ref="N208" si="26">SUM(N203,N97)</f>
        <v>253388820</v>
      </c>
      <c r="O208" s="86"/>
      <c r="P208" s="87"/>
      <c r="Q208" s="85">
        <f>SUM(Q203,Q97)</f>
        <v>247907290</v>
      </c>
      <c r="R208" s="86"/>
      <c r="S208" s="87"/>
      <c r="T208" s="85">
        <f>SUM(T203,T97)</f>
        <v>235687317</v>
      </c>
      <c r="U208" s="86"/>
      <c r="V208" s="87"/>
    </row>
    <row r="209" spans="1:22" s="2" customFormat="1" ht="18" customHeight="1" thickBot="1">
      <c r="A209" s="88" t="s">
        <v>116</v>
      </c>
      <c r="B209" s="89"/>
      <c r="C209" s="89"/>
      <c r="D209" s="90"/>
      <c r="E209" s="91">
        <f t="shared" ref="E209" si="27">E208*17%</f>
        <v>0</v>
      </c>
      <c r="F209" s="89"/>
      <c r="G209" s="92"/>
      <c r="H209" s="91">
        <f t="shared" ref="H209" si="28">H208*17%</f>
        <v>0</v>
      </c>
      <c r="I209" s="89"/>
      <c r="J209" s="92"/>
      <c r="K209" s="91">
        <f t="shared" ref="K209" si="29">K208*17%</f>
        <v>0</v>
      </c>
      <c r="L209" s="89"/>
      <c r="M209" s="92"/>
      <c r="N209" s="91">
        <f t="shared" ref="N209" si="30">N208*17%</f>
        <v>43076099.400000006</v>
      </c>
      <c r="O209" s="89"/>
      <c r="P209" s="92"/>
      <c r="Q209" s="91">
        <f>Q208*17%</f>
        <v>42144239.300000004</v>
      </c>
      <c r="R209" s="89"/>
      <c r="S209" s="92"/>
      <c r="T209" s="91">
        <f>T208*17%</f>
        <v>40066843.890000001</v>
      </c>
      <c r="U209" s="89"/>
      <c r="V209" s="92"/>
    </row>
    <row r="210" spans="1:22" s="41" customFormat="1" ht="18" customHeight="1" thickBo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71"/>
      <c r="O210" s="61"/>
      <c r="P210" s="61"/>
      <c r="Q210" s="61"/>
      <c r="R210" s="61"/>
      <c r="S210" s="61"/>
      <c r="T210" s="71"/>
      <c r="U210" s="61"/>
      <c r="V210" s="61"/>
    </row>
    <row r="211" spans="1:22" s="2" customFormat="1" ht="18" customHeight="1" thickBot="1">
      <c r="A211" s="123" t="s">
        <v>117</v>
      </c>
      <c r="B211" s="124"/>
      <c r="C211" s="124"/>
      <c r="D211" s="125"/>
      <c r="E211" s="123">
        <f t="shared" ref="E211" si="31">SUM(E208:G209)</f>
        <v>0</v>
      </c>
      <c r="F211" s="124"/>
      <c r="G211" s="126"/>
      <c r="H211" s="123">
        <f t="shared" ref="H211" si="32">SUM(H208:J209)</f>
        <v>0</v>
      </c>
      <c r="I211" s="124"/>
      <c r="J211" s="126"/>
      <c r="K211" s="123">
        <f t="shared" ref="K211" si="33">SUM(K208:M209)</f>
        <v>0</v>
      </c>
      <c r="L211" s="124"/>
      <c r="M211" s="126"/>
      <c r="N211" s="123">
        <f t="shared" ref="N211" si="34">SUM(N208:P209)</f>
        <v>296464919.39999998</v>
      </c>
      <c r="O211" s="124"/>
      <c r="P211" s="126"/>
      <c r="Q211" s="123">
        <f>SUM(Q208:S209)</f>
        <v>290051529.30000001</v>
      </c>
      <c r="R211" s="124"/>
      <c r="S211" s="126"/>
      <c r="T211" s="123">
        <f>SUM(T208:V209)</f>
        <v>275754160.88999999</v>
      </c>
      <c r="U211" s="124"/>
      <c r="V211" s="126"/>
    </row>
    <row r="212" spans="1:22" ht="14.4" thickBot="1">
      <c r="E212" s="42"/>
      <c r="F212" s="42"/>
      <c r="G212" s="42"/>
      <c r="H212" s="42"/>
      <c r="I212" s="42"/>
      <c r="J212" s="42"/>
      <c r="K212" s="42"/>
      <c r="L212" s="42"/>
      <c r="M212" s="42"/>
      <c r="N212" s="72"/>
      <c r="O212" s="42"/>
      <c r="P212" s="42"/>
      <c r="S212" s="51"/>
      <c r="T212" s="72"/>
      <c r="U212" s="42"/>
      <c r="V212" s="42"/>
    </row>
    <row r="213" spans="1:22" ht="30" customHeight="1">
      <c r="A213" s="6" t="s">
        <v>10</v>
      </c>
      <c r="B213" s="121" t="s">
        <v>98</v>
      </c>
      <c r="C213" s="127"/>
      <c r="D213" s="127"/>
      <c r="E213" s="32"/>
      <c r="F213" s="33"/>
      <c r="G213" s="34"/>
      <c r="H213" s="32"/>
      <c r="I213" s="33"/>
      <c r="J213" s="34"/>
      <c r="K213" s="32"/>
      <c r="L213" s="33"/>
      <c r="M213" s="34"/>
      <c r="N213" s="37"/>
      <c r="O213" s="33"/>
      <c r="P213" s="34"/>
      <c r="Q213" s="58"/>
      <c r="R213" s="59"/>
      <c r="S213" s="52"/>
      <c r="T213" s="37"/>
      <c r="U213" s="33"/>
      <c r="V213" s="34"/>
    </row>
    <row r="214" spans="1:22" ht="64.8" customHeight="1">
      <c r="A214" s="64"/>
      <c r="B214" s="114" t="s">
        <v>99</v>
      </c>
      <c r="C214" s="115"/>
      <c r="D214" s="116"/>
      <c r="E214" s="117" t="s">
        <v>139</v>
      </c>
      <c r="F214" s="118"/>
      <c r="G214" s="119"/>
      <c r="H214" s="117" t="s">
        <v>140</v>
      </c>
      <c r="I214" s="118"/>
      <c r="J214" s="119"/>
      <c r="K214" s="117" t="s">
        <v>141</v>
      </c>
      <c r="L214" s="118"/>
      <c r="M214" s="119"/>
      <c r="N214" s="117" t="s">
        <v>144</v>
      </c>
      <c r="O214" s="118"/>
      <c r="P214" s="119"/>
      <c r="Q214" s="117" t="s">
        <v>138</v>
      </c>
      <c r="R214" s="118"/>
      <c r="S214" s="119"/>
      <c r="T214" s="117" t="s">
        <v>150</v>
      </c>
      <c r="U214" s="118"/>
      <c r="V214" s="119"/>
    </row>
    <row r="215" spans="1:22" ht="30" customHeight="1">
      <c r="A215" s="6" t="s">
        <v>100</v>
      </c>
      <c r="B215" s="121" t="s">
        <v>101</v>
      </c>
      <c r="C215" s="122"/>
      <c r="D215" s="122"/>
      <c r="E215" s="117"/>
      <c r="F215" s="118"/>
      <c r="G215" s="119"/>
      <c r="H215" s="117"/>
      <c r="I215" s="118"/>
      <c r="J215" s="119"/>
      <c r="K215" s="117"/>
      <c r="L215" s="118"/>
      <c r="M215" s="119"/>
      <c r="N215" s="117"/>
      <c r="O215" s="118"/>
      <c r="P215" s="119"/>
      <c r="Q215" s="117"/>
      <c r="R215" s="118"/>
      <c r="S215" s="119"/>
      <c r="T215" s="117"/>
      <c r="U215" s="118"/>
      <c r="V215" s="119"/>
    </row>
    <row r="216" spans="1:22" ht="72.599999999999994" customHeight="1">
      <c r="A216" s="6"/>
      <c r="B216" s="114" t="s">
        <v>102</v>
      </c>
      <c r="C216" s="115"/>
      <c r="D216" s="116"/>
      <c r="E216" s="117" t="s">
        <v>118</v>
      </c>
      <c r="F216" s="118"/>
      <c r="G216" s="119"/>
      <c r="H216" s="117" t="s">
        <v>119</v>
      </c>
      <c r="I216" s="118"/>
      <c r="J216" s="119"/>
      <c r="K216" s="117" t="s">
        <v>120</v>
      </c>
      <c r="L216" s="118"/>
      <c r="M216" s="119"/>
      <c r="N216" s="117" t="s">
        <v>145</v>
      </c>
      <c r="O216" s="118"/>
      <c r="P216" s="119"/>
      <c r="Q216" s="117" t="s">
        <v>125</v>
      </c>
      <c r="R216" s="118"/>
      <c r="S216" s="119"/>
      <c r="T216" s="117" t="s">
        <v>103</v>
      </c>
      <c r="U216" s="118"/>
      <c r="V216" s="119"/>
    </row>
    <row r="217" spans="1:22" ht="30" customHeight="1">
      <c r="A217" s="6"/>
      <c r="B217" s="114" t="s">
        <v>104</v>
      </c>
      <c r="C217" s="115"/>
      <c r="D217" s="116"/>
      <c r="E217" s="117"/>
      <c r="F217" s="118"/>
      <c r="G217" s="119"/>
      <c r="H217" s="117"/>
      <c r="I217" s="118"/>
      <c r="J217" s="119"/>
      <c r="K217" s="117"/>
      <c r="L217" s="118"/>
      <c r="M217" s="119"/>
      <c r="N217" s="117"/>
      <c r="O217" s="118"/>
      <c r="P217" s="119"/>
      <c r="Q217" s="117"/>
      <c r="R217" s="118"/>
      <c r="S217" s="119"/>
      <c r="T217" s="117"/>
      <c r="U217" s="118"/>
      <c r="V217" s="119"/>
    </row>
    <row r="218" spans="1:22" ht="30" customHeight="1">
      <c r="A218" s="6"/>
      <c r="B218" s="114" t="s">
        <v>105</v>
      </c>
      <c r="C218" s="115"/>
      <c r="D218" s="116"/>
      <c r="E218" s="117"/>
      <c r="F218" s="118"/>
      <c r="G218" s="119"/>
      <c r="H218" s="117"/>
      <c r="I218" s="118"/>
      <c r="J218" s="119"/>
      <c r="K218" s="117"/>
      <c r="L218" s="118"/>
      <c r="M218" s="119"/>
      <c r="N218" s="117"/>
      <c r="O218" s="118"/>
      <c r="P218" s="119"/>
      <c r="Q218" s="117"/>
      <c r="R218" s="118"/>
      <c r="S218" s="119"/>
      <c r="T218" s="117"/>
      <c r="U218" s="118"/>
      <c r="V218" s="119"/>
    </row>
    <row r="219" spans="1:22" ht="30" customHeight="1">
      <c r="A219" s="6" t="s">
        <v>106</v>
      </c>
      <c r="B219" s="121" t="s">
        <v>107</v>
      </c>
      <c r="C219" s="122"/>
      <c r="D219" s="122"/>
      <c r="E219" s="117"/>
      <c r="F219" s="118"/>
      <c r="G219" s="119"/>
      <c r="H219" s="117"/>
      <c r="I219" s="118"/>
      <c r="J219" s="119"/>
      <c r="K219" s="117"/>
      <c r="L219" s="118"/>
      <c r="M219" s="119"/>
      <c r="N219" s="117"/>
      <c r="O219" s="118"/>
      <c r="P219" s="119"/>
      <c r="Q219" s="117"/>
      <c r="R219" s="118"/>
      <c r="S219" s="119"/>
      <c r="T219" s="117"/>
      <c r="U219" s="118"/>
      <c r="V219" s="119"/>
    </row>
    <row r="220" spans="1:22" ht="81" customHeight="1">
      <c r="A220" s="6"/>
      <c r="B220" s="114" t="s">
        <v>108</v>
      </c>
      <c r="C220" s="114"/>
      <c r="D220" s="120"/>
      <c r="E220" s="117" t="s">
        <v>121</v>
      </c>
      <c r="F220" s="118"/>
      <c r="G220" s="119"/>
      <c r="H220" s="117" t="s">
        <v>122</v>
      </c>
      <c r="I220" s="118"/>
      <c r="J220" s="119"/>
      <c r="K220" s="117" t="s">
        <v>123</v>
      </c>
      <c r="L220" s="118"/>
      <c r="M220" s="119"/>
      <c r="N220" s="117" t="s">
        <v>146</v>
      </c>
      <c r="O220" s="118"/>
      <c r="P220" s="119"/>
      <c r="Q220" s="117" t="s">
        <v>126</v>
      </c>
      <c r="R220" s="118"/>
      <c r="S220" s="119"/>
      <c r="T220" s="117"/>
      <c r="U220" s="118"/>
      <c r="V220" s="119"/>
    </row>
    <row r="221" spans="1:22" ht="30" customHeight="1" thickBot="1">
      <c r="A221" s="6"/>
      <c r="B221" s="114" t="s">
        <v>109</v>
      </c>
      <c r="C221" s="115"/>
      <c r="D221" s="116"/>
      <c r="E221" s="110"/>
      <c r="F221" s="111"/>
      <c r="G221" s="112"/>
      <c r="H221" s="110" t="s">
        <v>124</v>
      </c>
      <c r="I221" s="111"/>
      <c r="J221" s="112"/>
      <c r="K221" s="110"/>
      <c r="L221" s="111"/>
      <c r="M221" s="112"/>
      <c r="N221" s="110"/>
      <c r="O221" s="111"/>
      <c r="P221" s="112"/>
      <c r="Q221" s="110"/>
      <c r="R221" s="111"/>
      <c r="S221" s="112"/>
      <c r="T221" s="110"/>
      <c r="U221" s="111"/>
      <c r="V221" s="112"/>
    </row>
    <row r="222" spans="1:22" ht="30" customHeight="1">
      <c r="A222" s="22"/>
      <c r="B222" s="2"/>
      <c r="C222" s="2"/>
      <c r="D222" s="24"/>
      <c r="E222" s="2"/>
      <c r="F222" s="2"/>
      <c r="G222" s="2"/>
      <c r="H222" s="2"/>
      <c r="I222" s="2"/>
      <c r="J222" s="2"/>
      <c r="K222" s="2"/>
      <c r="L222" s="2"/>
      <c r="M222" s="2"/>
      <c r="N222" s="35"/>
      <c r="O222" s="2"/>
      <c r="P222" s="2"/>
      <c r="Q222" s="35"/>
      <c r="R222" s="27"/>
      <c r="S222" s="53"/>
      <c r="T222" s="29"/>
      <c r="U222" s="2"/>
      <c r="V222" s="2"/>
    </row>
    <row r="223" spans="1:22" ht="30" customHeight="1">
      <c r="A223" s="22"/>
      <c r="B223" s="2"/>
      <c r="C223" s="2"/>
      <c r="D223" s="24"/>
      <c r="E223" s="2"/>
      <c r="F223" s="2"/>
      <c r="G223" s="2"/>
      <c r="H223" s="2"/>
      <c r="I223" s="2"/>
      <c r="J223" s="2"/>
      <c r="K223" s="2"/>
      <c r="L223" s="2"/>
      <c r="M223" s="2"/>
      <c r="N223" s="35"/>
      <c r="O223" s="2"/>
      <c r="P223" s="2"/>
      <c r="Q223" s="35"/>
      <c r="R223" s="27"/>
      <c r="S223" s="53"/>
      <c r="T223" s="29"/>
      <c r="U223" s="2"/>
      <c r="V223" s="2"/>
    </row>
    <row r="224" spans="1:22" ht="30" customHeight="1">
      <c r="A224" s="22"/>
      <c r="B224" s="2"/>
      <c r="C224" s="2"/>
      <c r="D224" s="24"/>
      <c r="E224" s="2"/>
      <c r="F224" s="2"/>
      <c r="G224" s="2"/>
      <c r="H224" s="2"/>
      <c r="I224" s="2"/>
      <c r="J224" s="2"/>
      <c r="K224" s="2"/>
      <c r="L224" s="2"/>
      <c r="M224" s="2"/>
      <c r="N224" s="35"/>
      <c r="O224" s="2"/>
      <c r="P224" s="2"/>
      <c r="Q224" s="35"/>
      <c r="R224" s="27"/>
      <c r="S224" s="53"/>
      <c r="T224" s="29"/>
      <c r="U224" s="2"/>
      <c r="V224" s="2"/>
    </row>
    <row r="225" spans="1:22" ht="30" customHeight="1">
      <c r="A225" s="22"/>
      <c r="B225" s="69" t="s">
        <v>110</v>
      </c>
      <c r="C225" s="2"/>
      <c r="D225" s="24"/>
      <c r="E225" s="2"/>
      <c r="F225" s="2"/>
      <c r="G225" s="113" t="s">
        <v>111</v>
      </c>
      <c r="H225" s="113"/>
      <c r="I225" s="22"/>
      <c r="J225" s="2"/>
      <c r="K225" s="2"/>
      <c r="L225" s="2"/>
      <c r="M225" s="113" t="s">
        <v>112</v>
      </c>
      <c r="N225" s="113"/>
      <c r="O225" s="113"/>
      <c r="P225" s="2"/>
      <c r="Q225" s="35"/>
      <c r="R225" s="27"/>
      <c r="S225" s="53"/>
      <c r="T225" s="113" t="s">
        <v>113</v>
      </c>
      <c r="U225" s="113"/>
      <c r="V225" s="22"/>
    </row>
    <row r="226" spans="1:22" ht="30" customHeight="1">
      <c r="A226" s="22"/>
      <c r="B226" s="22"/>
      <c r="C226" s="2"/>
      <c r="D226" s="24"/>
      <c r="E226" s="2"/>
      <c r="F226" s="2"/>
      <c r="G226" s="22"/>
      <c r="H226" s="2"/>
      <c r="I226" s="2"/>
      <c r="J226" s="22"/>
      <c r="K226" s="22"/>
      <c r="L226" s="22"/>
      <c r="M226" s="22"/>
      <c r="N226" s="38"/>
      <c r="O226" s="22"/>
      <c r="P226" s="22"/>
      <c r="Q226" s="35"/>
      <c r="R226" s="60"/>
      <c r="S226" s="54"/>
      <c r="T226" s="29"/>
      <c r="U226" s="22"/>
      <c r="V226" s="22"/>
    </row>
    <row r="227" spans="1:22" ht="30" customHeight="1">
      <c r="A227" s="23" t="s">
        <v>114</v>
      </c>
      <c r="B227" s="2"/>
      <c r="C227" s="2"/>
      <c r="D227" s="24"/>
      <c r="E227" s="2"/>
      <c r="F227" s="2"/>
      <c r="G227" s="2"/>
      <c r="H227" s="2"/>
      <c r="I227" s="2"/>
      <c r="J227" s="2"/>
      <c r="K227" s="2"/>
      <c r="L227" s="2"/>
      <c r="M227" s="2"/>
      <c r="N227" s="35"/>
      <c r="O227" s="2"/>
      <c r="P227" s="2"/>
      <c r="Q227" s="35"/>
      <c r="R227" s="27"/>
      <c r="S227" s="53"/>
      <c r="T227" s="29"/>
      <c r="U227" s="2"/>
      <c r="V227" s="2"/>
    </row>
  </sheetData>
  <mergeCells count="399">
    <mergeCell ref="A1:V1"/>
    <mergeCell ref="A2:V2"/>
    <mergeCell ref="A3:V3"/>
    <mergeCell ref="Q4:S4"/>
    <mergeCell ref="T5:V5"/>
    <mergeCell ref="A6:D8"/>
    <mergeCell ref="E6:G6"/>
    <mergeCell ref="H6:J6"/>
    <mergeCell ref="K6:M6"/>
    <mergeCell ref="N6:P6"/>
    <mergeCell ref="E8:G8"/>
    <mergeCell ref="H8:J8"/>
    <mergeCell ref="K8:M8"/>
    <mergeCell ref="N8:P8"/>
    <mergeCell ref="Q8:S8"/>
    <mergeCell ref="T8:V8"/>
    <mergeCell ref="Q6:S6"/>
    <mergeCell ref="T6:V6"/>
    <mergeCell ref="E7:G7"/>
    <mergeCell ref="H7:J7"/>
    <mergeCell ref="K7:M7"/>
    <mergeCell ref="N7:P7"/>
    <mergeCell ref="Q7:S7"/>
    <mergeCell ref="T7:V7"/>
    <mergeCell ref="B10:V10"/>
    <mergeCell ref="D11:D26"/>
    <mergeCell ref="E11:E26"/>
    <mergeCell ref="F11:F26"/>
    <mergeCell ref="G11:G26"/>
    <mergeCell ref="H11:H26"/>
    <mergeCell ref="I11:I26"/>
    <mergeCell ref="J11:J26"/>
    <mergeCell ref="K11:K26"/>
    <mergeCell ref="L11:L26"/>
    <mergeCell ref="S11:S26"/>
    <mergeCell ref="T11:T26"/>
    <mergeCell ref="U11:U26"/>
    <mergeCell ref="V11:V26"/>
    <mergeCell ref="P11:P26"/>
    <mergeCell ref="Q11:Q26"/>
    <mergeCell ref="R11:R26"/>
    <mergeCell ref="D27:D39"/>
    <mergeCell ref="E27:E39"/>
    <mergeCell ref="F27:F39"/>
    <mergeCell ref="G27:G39"/>
    <mergeCell ref="H27:H39"/>
    <mergeCell ref="I27:I39"/>
    <mergeCell ref="M11:M26"/>
    <mergeCell ref="N11:N26"/>
    <mergeCell ref="O11:O26"/>
    <mergeCell ref="V27:V39"/>
    <mergeCell ref="D40:D54"/>
    <mergeCell ref="E40:E54"/>
    <mergeCell ref="F40:F54"/>
    <mergeCell ref="G40:G54"/>
    <mergeCell ref="H40:H54"/>
    <mergeCell ref="I40:I54"/>
    <mergeCell ref="J40:J54"/>
    <mergeCell ref="K40:K54"/>
    <mergeCell ref="L40:L54"/>
    <mergeCell ref="P27:P39"/>
    <mergeCell ref="Q27:Q39"/>
    <mergeCell ref="R27:R39"/>
    <mergeCell ref="S27:S39"/>
    <mergeCell ref="T27:T39"/>
    <mergeCell ref="U27:U39"/>
    <mergeCell ref="J27:J39"/>
    <mergeCell ref="K27:K39"/>
    <mergeCell ref="L27:L39"/>
    <mergeCell ref="M27:M39"/>
    <mergeCell ref="N27:N39"/>
    <mergeCell ref="O27:O39"/>
    <mergeCell ref="S40:S54"/>
    <mergeCell ref="T40:T54"/>
    <mergeCell ref="U40:U54"/>
    <mergeCell ref="V40:V54"/>
    <mergeCell ref="A55:V55"/>
    <mergeCell ref="D56:D68"/>
    <mergeCell ref="E56:E68"/>
    <mergeCell ref="F56:F68"/>
    <mergeCell ref="G56:G68"/>
    <mergeCell ref="H56:H68"/>
    <mergeCell ref="M40:M54"/>
    <mergeCell ref="N40:N54"/>
    <mergeCell ref="O40:O54"/>
    <mergeCell ref="P40:P54"/>
    <mergeCell ref="Q40:Q54"/>
    <mergeCell ref="R40:R54"/>
    <mergeCell ref="U56:U68"/>
    <mergeCell ref="V56:V68"/>
    <mergeCell ref="P56:P68"/>
    <mergeCell ref="Q56:Q68"/>
    <mergeCell ref="R56:R68"/>
    <mergeCell ref="S56:S68"/>
    <mergeCell ref="T56:T68"/>
    <mergeCell ref="J69:J83"/>
    <mergeCell ref="K69:K83"/>
    <mergeCell ref="O56:O68"/>
    <mergeCell ref="I56:I68"/>
    <mergeCell ref="J56:J68"/>
    <mergeCell ref="K56:K68"/>
    <mergeCell ref="L56:L68"/>
    <mergeCell ref="M56:M68"/>
    <mergeCell ref="N56:N68"/>
    <mergeCell ref="R69:R83"/>
    <mergeCell ref="S69:S83"/>
    <mergeCell ref="T69:T83"/>
    <mergeCell ref="U69:U83"/>
    <mergeCell ref="V69:V83"/>
    <mergeCell ref="D84:D96"/>
    <mergeCell ref="E84:E96"/>
    <mergeCell ref="F84:F96"/>
    <mergeCell ref="G84:G96"/>
    <mergeCell ref="H84:H96"/>
    <mergeCell ref="L69:L83"/>
    <mergeCell ref="M69:M83"/>
    <mergeCell ref="N69:N83"/>
    <mergeCell ref="O69:O83"/>
    <mergeCell ref="P69:P83"/>
    <mergeCell ref="Q69:Q83"/>
    <mergeCell ref="U84:U96"/>
    <mergeCell ref="V84:V96"/>
    <mergeCell ref="D69:D83"/>
    <mergeCell ref="E69:E83"/>
    <mergeCell ref="F69:F83"/>
    <mergeCell ref="G69:G83"/>
    <mergeCell ref="H69:H83"/>
    <mergeCell ref="I69:I83"/>
    <mergeCell ref="A97:D97"/>
    <mergeCell ref="E97:G97"/>
    <mergeCell ref="H97:J97"/>
    <mergeCell ref="K97:M97"/>
    <mergeCell ref="N97:P97"/>
    <mergeCell ref="Q97:S97"/>
    <mergeCell ref="T97:V97"/>
    <mergeCell ref="O84:O96"/>
    <mergeCell ref="P84:P96"/>
    <mergeCell ref="Q84:Q96"/>
    <mergeCell ref="R84:R96"/>
    <mergeCell ref="S84:S96"/>
    <mergeCell ref="T84:T96"/>
    <mergeCell ref="I84:I96"/>
    <mergeCell ref="J84:J96"/>
    <mergeCell ref="K84:K96"/>
    <mergeCell ref="L84:L96"/>
    <mergeCell ref="M84:M96"/>
    <mergeCell ref="N84:N96"/>
    <mergeCell ref="T98:V98"/>
    <mergeCell ref="A99:V99"/>
    <mergeCell ref="A100:D100"/>
    <mergeCell ref="E100:G100"/>
    <mergeCell ref="H100:J100"/>
    <mergeCell ref="K100:M100"/>
    <mergeCell ref="N100:P100"/>
    <mergeCell ref="Q100:S100"/>
    <mergeCell ref="T100:V100"/>
    <mergeCell ref="A98:D98"/>
    <mergeCell ref="E98:G98"/>
    <mergeCell ref="H98:J98"/>
    <mergeCell ref="K98:M98"/>
    <mergeCell ref="N98:P98"/>
    <mergeCell ref="Q98:S98"/>
    <mergeCell ref="B102:V102"/>
    <mergeCell ref="D103:D117"/>
    <mergeCell ref="E103:E117"/>
    <mergeCell ref="F103:F117"/>
    <mergeCell ref="G103:G117"/>
    <mergeCell ref="H103:H117"/>
    <mergeCell ref="I103:I117"/>
    <mergeCell ref="J103:J117"/>
    <mergeCell ref="K103:K117"/>
    <mergeCell ref="L103:L117"/>
    <mergeCell ref="S103:S117"/>
    <mergeCell ref="T103:T117"/>
    <mergeCell ref="U103:U117"/>
    <mergeCell ref="V103:V117"/>
    <mergeCell ref="P103:P117"/>
    <mergeCell ref="Q103:Q117"/>
    <mergeCell ref="R103:R117"/>
    <mergeCell ref="D118:D132"/>
    <mergeCell ref="E118:E132"/>
    <mergeCell ref="F118:F132"/>
    <mergeCell ref="G118:G132"/>
    <mergeCell ref="H118:H132"/>
    <mergeCell ref="I118:I132"/>
    <mergeCell ref="M103:M117"/>
    <mergeCell ref="N103:N117"/>
    <mergeCell ref="O103:O117"/>
    <mergeCell ref="V118:V132"/>
    <mergeCell ref="D133:D145"/>
    <mergeCell ref="E133:E145"/>
    <mergeCell ref="F133:F145"/>
    <mergeCell ref="G133:G145"/>
    <mergeCell ref="H133:H145"/>
    <mergeCell ref="I133:I145"/>
    <mergeCell ref="J133:J145"/>
    <mergeCell ref="K133:K145"/>
    <mergeCell ref="L133:L145"/>
    <mergeCell ref="P118:P132"/>
    <mergeCell ref="Q118:Q132"/>
    <mergeCell ref="R118:R132"/>
    <mergeCell ref="S118:S132"/>
    <mergeCell ref="T118:T132"/>
    <mergeCell ref="U118:U132"/>
    <mergeCell ref="J118:J132"/>
    <mergeCell ref="K118:K132"/>
    <mergeCell ref="L118:L132"/>
    <mergeCell ref="M118:M132"/>
    <mergeCell ref="N118:N132"/>
    <mergeCell ref="O118:O132"/>
    <mergeCell ref="S133:S145"/>
    <mergeCell ref="T133:T145"/>
    <mergeCell ref="U133:U145"/>
    <mergeCell ref="V133:V145"/>
    <mergeCell ref="D146:D160"/>
    <mergeCell ref="E146:E160"/>
    <mergeCell ref="F146:F160"/>
    <mergeCell ref="G146:G160"/>
    <mergeCell ref="H146:H160"/>
    <mergeCell ref="I146:I160"/>
    <mergeCell ref="M133:M145"/>
    <mergeCell ref="N133:N145"/>
    <mergeCell ref="O133:O145"/>
    <mergeCell ref="P133:P145"/>
    <mergeCell ref="Q133:Q145"/>
    <mergeCell ref="R133:R145"/>
    <mergeCell ref="V146:V160"/>
    <mergeCell ref="P146:P160"/>
    <mergeCell ref="Q146:Q160"/>
    <mergeCell ref="R146:R160"/>
    <mergeCell ref="S146:S160"/>
    <mergeCell ref="T146:T160"/>
    <mergeCell ref="U146:U160"/>
    <mergeCell ref="J146:J160"/>
    <mergeCell ref="K146:K160"/>
    <mergeCell ref="L146:L160"/>
    <mergeCell ref="A161:V161"/>
    <mergeCell ref="D162:D174"/>
    <mergeCell ref="E162:E174"/>
    <mergeCell ref="F162:F174"/>
    <mergeCell ref="G162:G174"/>
    <mergeCell ref="H162:H174"/>
    <mergeCell ref="I162:I174"/>
    <mergeCell ref="J162:J174"/>
    <mergeCell ref="K162:K174"/>
    <mergeCell ref="M146:M160"/>
    <mergeCell ref="N146:N160"/>
    <mergeCell ref="O146:O160"/>
    <mergeCell ref="R162:R174"/>
    <mergeCell ref="S162:S174"/>
    <mergeCell ref="T162:T174"/>
    <mergeCell ref="U162:U174"/>
    <mergeCell ref="V162:V174"/>
    <mergeCell ref="D175:D189"/>
    <mergeCell ref="E175:E189"/>
    <mergeCell ref="F175:F189"/>
    <mergeCell ref="G175:G189"/>
    <mergeCell ref="H175:H189"/>
    <mergeCell ref="L162:L174"/>
    <mergeCell ref="M162:M174"/>
    <mergeCell ref="N162:N174"/>
    <mergeCell ref="O162:O174"/>
    <mergeCell ref="P162:P174"/>
    <mergeCell ref="Q162:Q174"/>
    <mergeCell ref="U175:U189"/>
    <mergeCell ref="V175:V189"/>
    <mergeCell ref="P175:P189"/>
    <mergeCell ref="Q175:Q189"/>
    <mergeCell ref="R175:R189"/>
    <mergeCell ref="S175:S189"/>
    <mergeCell ref="T175:T189"/>
    <mergeCell ref="I175:I189"/>
    <mergeCell ref="J175:J189"/>
    <mergeCell ref="K175:K189"/>
    <mergeCell ref="L175:L189"/>
    <mergeCell ref="M175:M189"/>
    <mergeCell ref="N175:N189"/>
    <mergeCell ref="R190:R202"/>
    <mergeCell ref="S190:S202"/>
    <mergeCell ref="T190:T202"/>
    <mergeCell ref="I190:I202"/>
    <mergeCell ref="J190:J202"/>
    <mergeCell ref="K190:K202"/>
    <mergeCell ref="O175:O189"/>
    <mergeCell ref="U190:U202"/>
    <mergeCell ref="V190:V202"/>
    <mergeCell ref="A203:D203"/>
    <mergeCell ref="E203:G203"/>
    <mergeCell ref="H203:J203"/>
    <mergeCell ref="K203:M203"/>
    <mergeCell ref="N203:P203"/>
    <mergeCell ref="L190:L202"/>
    <mergeCell ref="M190:M202"/>
    <mergeCell ref="N190:N202"/>
    <mergeCell ref="O190:O202"/>
    <mergeCell ref="P190:P202"/>
    <mergeCell ref="Q190:Q202"/>
    <mergeCell ref="Q203:S203"/>
    <mergeCell ref="T203:V203"/>
    <mergeCell ref="D190:D202"/>
    <mergeCell ref="E190:E202"/>
    <mergeCell ref="F190:F202"/>
    <mergeCell ref="G190:G202"/>
    <mergeCell ref="H190:H202"/>
    <mergeCell ref="A204:D204"/>
    <mergeCell ref="E204:G204"/>
    <mergeCell ref="H204:J204"/>
    <mergeCell ref="K204:M204"/>
    <mergeCell ref="N204:P204"/>
    <mergeCell ref="Q204:S204"/>
    <mergeCell ref="T204:V204"/>
    <mergeCell ref="T206:V206"/>
    <mergeCell ref="A208:D208"/>
    <mergeCell ref="E208:G208"/>
    <mergeCell ref="H208:J208"/>
    <mergeCell ref="K208:M208"/>
    <mergeCell ref="N208:P208"/>
    <mergeCell ref="Q208:S208"/>
    <mergeCell ref="T208:V208"/>
    <mergeCell ref="A206:D206"/>
    <mergeCell ref="E206:G206"/>
    <mergeCell ref="H206:J206"/>
    <mergeCell ref="K206:M206"/>
    <mergeCell ref="N206:P206"/>
    <mergeCell ref="Q206:S206"/>
    <mergeCell ref="B213:D213"/>
    <mergeCell ref="B214:D214"/>
    <mergeCell ref="E214:G214"/>
    <mergeCell ref="H214:J214"/>
    <mergeCell ref="K214:M214"/>
    <mergeCell ref="N214:P214"/>
    <mergeCell ref="T209:V209"/>
    <mergeCell ref="A211:D211"/>
    <mergeCell ref="E211:G211"/>
    <mergeCell ref="H211:J211"/>
    <mergeCell ref="K211:M211"/>
    <mergeCell ref="N211:P211"/>
    <mergeCell ref="Q211:S211"/>
    <mergeCell ref="T211:V211"/>
    <mergeCell ref="A209:D209"/>
    <mergeCell ref="E209:G209"/>
    <mergeCell ref="H209:J209"/>
    <mergeCell ref="K209:M209"/>
    <mergeCell ref="N209:P209"/>
    <mergeCell ref="Q209:S209"/>
    <mergeCell ref="Q214:S214"/>
    <mergeCell ref="T214:V214"/>
    <mergeCell ref="B215:D215"/>
    <mergeCell ref="E215:G215"/>
    <mergeCell ref="H215:J215"/>
    <mergeCell ref="K215:M215"/>
    <mergeCell ref="N215:P215"/>
    <mergeCell ref="Q215:S215"/>
    <mergeCell ref="T215:V215"/>
    <mergeCell ref="T216:V216"/>
    <mergeCell ref="B217:D217"/>
    <mergeCell ref="E217:G217"/>
    <mergeCell ref="H217:J217"/>
    <mergeCell ref="K217:M217"/>
    <mergeCell ref="N217:P217"/>
    <mergeCell ref="Q217:S217"/>
    <mergeCell ref="T217:V217"/>
    <mergeCell ref="B216:D216"/>
    <mergeCell ref="E216:G216"/>
    <mergeCell ref="H216:J216"/>
    <mergeCell ref="K216:M216"/>
    <mergeCell ref="N216:P216"/>
    <mergeCell ref="Q216:S216"/>
    <mergeCell ref="T218:V218"/>
    <mergeCell ref="B219:D219"/>
    <mergeCell ref="E219:G219"/>
    <mergeCell ref="H219:J219"/>
    <mergeCell ref="K219:M219"/>
    <mergeCell ref="N219:P219"/>
    <mergeCell ref="Q219:S219"/>
    <mergeCell ref="T219:V219"/>
    <mergeCell ref="B218:D218"/>
    <mergeCell ref="E218:G218"/>
    <mergeCell ref="H218:J218"/>
    <mergeCell ref="K218:M218"/>
    <mergeCell ref="N218:P218"/>
    <mergeCell ref="Q218:S218"/>
    <mergeCell ref="G225:H225"/>
    <mergeCell ref="M225:O225"/>
    <mergeCell ref="T225:U225"/>
    <mergeCell ref="T220:V220"/>
    <mergeCell ref="B221:D221"/>
    <mergeCell ref="E221:G221"/>
    <mergeCell ref="H221:J221"/>
    <mergeCell ref="K221:M221"/>
    <mergeCell ref="N221:P221"/>
    <mergeCell ref="Q221:S221"/>
    <mergeCell ref="T221:V221"/>
    <mergeCell ref="B220:D220"/>
    <mergeCell ref="E220:G220"/>
    <mergeCell ref="H220:J220"/>
    <mergeCell ref="K220:M220"/>
    <mergeCell ref="N220:P220"/>
    <mergeCell ref="Q220:S2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" sqref="B1:G1"/>
    </sheetView>
  </sheetViews>
  <sheetFormatPr defaultRowHeight="13.8"/>
  <cols>
    <col min="1" max="1" width="78.25" bestFit="1" customWidth="1"/>
    <col min="2" max="2" width="14.375" bestFit="1" customWidth="1"/>
    <col min="3" max="3" width="14.5" bestFit="1" customWidth="1"/>
    <col min="4" max="4" width="11.875" bestFit="1" customWidth="1"/>
    <col min="5" max="5" width="22.375" bestFit="1" customWidth="1"/>
    <col min="6" max="6" width="30.625" bestFit="1" customWidth="1"/>
    <col min="7" max="7" width="8.875" customWidth="1"/>
  </cols>
  <sheetData>
    <row r="1" spans="1:7">
      <c r="A1" t="s">
        <v>97</v>
      </c>
      <c r="B1" t="s">
        <v>87</v>
      </c>
      <c r="C1" t="s">
        <v>156</v>
      </c>
      <c r="D1" t="s">
        <v>142</v>
      </c>
      <c r="E1" t="s">
        <v>90</v>
      </c>
      <c r="F1" t="s">
        <v>153</v>
      </c>
      <c r="G1" t="s">
        <v>155</v>
      </c>
    </row>
    <row r="2" spans="1:7">
      <c r="A2" t="s">
        <v>133</v>
      </c>
      <c r="B2">
        <v>0</v>
      </c>
      <c r="C2">
        <v>0</v>
      </c>
      <c r="D2">
        <v>125268090</v>
      </c>
      <c r="E2">
        <v>123464800</v>
      </c>
      <c r="F2">
        <v>182655438</v>
      </c>
      <c r="G2">
        <v>0</v>
      </c>
    </row>
    <row r="3" spans="1:7">
      <c r="A3" t="s">
        <v>130</v>
      </c>
      <c r="B3">
        <v>0</v>
      </c>
      <c r="C3">
        <v>0</v>
      </c>
      <c r="D3">
        <v>21295575.300000001</v>
      </c>
      <c r="E3">
        <v>20989016</v>
      </c>
      <c r="F3">
        <v>31051424.460000001</v>
      </c>
      <c r="G3">
        <v>0</v>
      </c>
    </row>
    <row r="5" spans="1:7">
      <c r="A5" t="s">
        <v>131</v>
      </c>
      <c r="B5">
        <v>0</v>
      </c>
      <c r="C5">
        <v>0</v>
      </c>
      <c r="D5">
        <v>146563665.30000001</v>
      </c>
      <c r="E5">
        <v>144453816</v>
      </c>
      <c r="F5">
        <v>213706862.46000001</v>
      </c>
      <c r="G5">
        <v>0</v>
      </c>
    </row>
    <row r="7" spans="1:7">
      <c r="A7" t="s">
        <v>115</v>
      </c>
      <c r="B7">
        <v>0</v>
      </c>
      <c r="C7">
        <v>0</v>
      </c>
      <c r="D7">
        <v>253388820</v>
      </c>
      <c r="E7">
        <v>247907290</v>
      </c>
      <c r="F7">
        <v>366495146</v>
      </c>
      <c r="G7">
        <v>0</v>
      </c>
    </row>
    <row r="8" spans="1:7">
      <c r="A8" t="s">
        <v>116</v>
      </c>
      <c r="B8">
        <v>0</v>
      </c>
      <c r="C8">
        <v>0</v>
      </c>
      <c r="D8">
        <v>43076099.400000006</v>
      </c>
      <c r="E8">
        <v>42144239.300000004</v>
      </c>
      <c r="F8">
        <v>62304174.820000008</v>
      </c>
      <c r="G8">
        <v>0</v>
      </c>
    </row>
    <row r="10" spans="1:7">
      <c r="A10" t="s">
        <v>117</v>
      </c>
      <c r="B10">
        <v>0</v>
      </c>
      <c r="C10">
        <v>0</v>
      </c>
      <c r="D10">
        <v>296464919.39999998</v>
      </c>
      <c r="E10">
        <v>290051529.30000001</v>
      </c>
      <c r="F10">
        <v>428799320.81999999</v>
      </c>
      <c r="G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8"/>
  <sheetViews>
    <sheetView workbookViewId="0">
      <selection activeCell="D20" sqref="D20"/>
    </sheetView>
  </sheetViews>
  <sheetFormatPr defaultColWidth="14.625" defaultRowHeight="13.8"/>
  <cols>
    <col min="1" max="1" width="14.625" style="2"/>
    <col min="2" max="2" width="29.125" style="53" customWidth="1"/>
    <col min="3" max="4" width="14.75" style="2" bestFit="1" customWidth="1"/>
    <col min="5" max="6" width="15.375" style="2" bestFit="1" customWidth="1"/>
    <col min="7" max="7" width="21.125" style="2" customWidth="1"/>
    <col min="8" max="8" width="14.75" style="2" bestFit="1" customWidth="1"/>
    <col min="9" max="16384" width="14.625" style="2"/>
  </cols>
  <sheetData>
    <row r="4" spans="2:8" s="54" customFormat="1" ht="36" customHeight="1">
      <c r="B4" s="75" t="s">
        <v>160</v>
      </c>
      <c r="C4" s="75" t="s">
        <v>87</v>
      </c>
      <c r="D4" s="75" t="s">
        <v>156</v>
      </c>
      <c r="E4" s="75" t="s">
        <v>158</v>
      </c>
      <c r="F4" s="75" t="s">
        <v>159</v>
      </c>
      <c r="G4" s="75" t="s">
        <v>153</v>
      </c>
      <c r="H4" s="75" t="s">
        <v>155</v>
      </c>
    </row>
    <row r="5" spans="2:8" ht="41.4">
      <c r="B5" s="76" t="s">
        <v>115</v>
      </c>
      <c r="C5" s="77">
        <v>0</v>
      </c>
      <c r="D5" s="77">
        <v>0</v>
      </c>
      <c r="E5" s="77">
        <v>253388820</v>
      </c>
      <c r="F5" s="77">
        <v>247907290</v>
      </c>
      <c r="G5" s="77">
        <v>366495146</v>
      </c>
      <c r="H5" s="77">
        <v>0</v>
      </c>
    </row>
    <row r="6" spans="2:8">
      <c r="B6" s="76" t="s">
        <v>157</v>
      </c>
      <c r="C6" s="77">
        <v>0</v>
      </c>
      <c r="D6" s="77">
        <v>0</v>
      </c>
      <c r="E6" s="77">
        <v>43076099.400000006</v>
      </c>
      <c r="F6" s="77">
        <v>42144239.300000004</v>
      </c>
      <c r="G6" s="77">
        <v>62304174.820000008</v>
      </c>
      <c r="H6" s="77">
        <v>0</v>
      </c>
    </row>
    <row r="7" spans="2:8">
      <c r="B7" s="78"/>
      <c r="C7" s="79"/>
      <c r="D7" s="79"/>
      <c r="E7" s="79"/>
      <c r="F7" s="79"/>
      <c r="G7" s="79"/>
      <c r="H7" s="80"/>
    </row>
    <row r="8" spans="2:8" ht="41.4">
      <c r="B8" s="76" t="s">
        <v>117</v>
      </c>
      <c r="C8" s="77">
        <v>0</v>
      </c>
      <c r="D8" s="77">
        <v>0</v>
      </c>
      <c r="E8" s="77">
        <v>296464919.39999998</v>
      </c>
      <c r="F8" s="77">
        <v>290051529.30000001</v>
      </c>
      <c r="G8" s="77">
        <v>428799320.81999999</v>
      </c>
      <c r="H8" s="7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D67F7417-AFAE-4038-8928-95CE61D034F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LV System (Plot-1 &amp; 2)</vt:lpstr>
      <vt:lpstr>Non Type Tested</vt:lpstr>
      <vt:lpstr>Sheet1</vt:lpstr>
      <vt:lpstr>Sheet2</vt:lpstr>
      <vt:lpstr>Sheet3</vt:lpstr>
      <vt:lpstr>'LV System (Plot-1 &amp; 2)'!Print_Area</vt:lpstr>
      <vt:lpstr>'LV System (Plot-1 &amp; 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Gohar Saleem Kiani</dc:creator>
  <cp:lastModifiedBy>Gohar Saleem Kiani</cp:lastModifiedBy>
  <cp:lastPrinted>2022-12-01T10:13:34Z</cp:lastPrinted>
  <dcterms:created xsi:type="dcterms:W3CDTF">2020-07-02T05:58:12Z</dcterms:created>
  <dcterms:modified xsi:type="dcterms:W3CDTF">2023-01-08T07:06:48Z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{D67F7417-AFAE-4038-8928-95CE61D034F8}</vt:lpwstr>
  </property>
</Properties>
</file>