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CZzDEmYT18Sls5MhdnQVdvwUydjjxokFXzkGS6h2y7o="/>
    </ext>
  </extLst>
</workbook>
</file>

<file path=xl/sharedStrings.xml><?xml version="1.0" encoding="utf-8"?>
<sst xmlns="http://schemas.openxmlformats.org/spreadsheetml/2006/main" count="41" uniqueCount="25">
  <si>
    <t>Paywize Limited</t>
  </si>
  <si>
    <t>IR35 Determination: Within IR35</t>
  </si>
  <si>
    <t>Umbrella</t>
  </si>
  <si>
    <t>Account Number</t>
  </si>
  <si>
    <t>Sort Code</t>
  </si>
  <si>
    <t>Nurse</t>
  </si>
  <si>
    <t>Amount</t>
  </si>
  <si>
    <t>VAT</t>
  </si>
  <si>
    <t>Total (Inc VAT)</t>
  </si>
  <si>
    <t>Name</t>
  </si>
  <si>
    <t xml:space="preserve">Date </t>
  </si>
  <si>
    <t>Product / Client</t>
  </si>
  <si>
    <t>Rate</t>
  </si>
  <si>
    <t>Start</t>
  </si>
  <si>
    <t>Finish</t>
  </si>
  <si>
    <t>Break</t>
  </si>
  <si>
    <t>Total Hours</t>
  </si>
  <si>
    <t>Cost</t>
  </si>
  <si>
    <t>18527116</t>
  </si>
  <si>
    <t>04-29-09</t>
  </si>
  <si>
    <t>Nyembesi Muchemwa</t>
  </si>
  <si>
    <t>RGN/ MHH Ward 7</t>
  </si>
  <si>
    <t>Control</t>
  </si>
  <si>
    <t>Administration Fee</t>
  </si>
  <si>
    <t>Online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</si>
</sst>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£&quot;#,##0.00"/>
    <numFmt numFmtId="165" formatCode="[$£-809]#,##0.00"/>
    <numFmt numFmtId="166" formatCode="&quot;£&quot;#,##0.00;\-&quot;£&quot;#,##0.00"/>
  </numFmts>
  <fonts count="7">
    <font>
      <sz val="11.0"/>
      <color theme="1"/>
      <name val="Calibri"/>
      <scheme val="minor"/>
    </font>
    <font>
      <b/>
      <sz val="11.0"/>
      <color theme="1"/>
      <name val="Aptos Narrow"/>
    </font>
    <font>
      <sz val="11.0"/>
      <color theme="1"/>
      <name val="Calibri"/>
    </font>
    <font>
      <b/>
      <sz val="12.0"/>
      <color theme="1"/>
      <name val="Aptos Narrow"/>
    </font>
    <font>
      <sz val="11.0"/>
      <color theme="1"/>
      <name val="Aptos Narrow"/>
    </font>
    <font>
      <sz val="12.0"/>
      <color theme="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/>
      <right/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top style="thin">
        <color rgb="FF000000"/>
      </top>
      <bottom style="double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top style="thin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vertical="center"/>
    </xf>
    <xf borderId="1" fillId="2" fontId="3" numFmtId="49" xfId="0" applyAlignment="1" applyBorder="1" applyFont="1" applyNumberFormat="1">
      <alignment shrinkToFit="0" vertical="center" wrapText="1"/>
    </xf>
    <xf borderId="1" fillId="2" fontId="3" numFmtId="164" xfId="0" applyAlignment="1" applyBorder="1" applyFont="1" applyNumberFormat="1">
      <alignment vertical="center"/>
    </xf>
    <xf borderId="2" fillId="0" fontId="3" numFmtId="164" xfId="0" applyAlignment="1" applyBorder="1" applyFont="1" applyNumberFormat="1">
      <alignment horizontal="left" readingOrder="0" shrinkToFit="0" vertical="center" wrapText="0"/>
    </xf>
    <xf borderId="3" fillId="0" fontId="1" numFmtId="1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0"/>
    </xf>
    <xf borderId="0" fillId="0" fontId="4" numFmtId="0" xfId="0" applyFont="1"/>
    <xf borderId="0" fillId="0" fontId="2" numFmtId="49" xfId="0" applyFont="1" applyNumberFormat="1"/>
    <xf borderId="0" fillId="0" fontId="5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vertical="top"/>
    </xf>
    <xf borderId="5" fillId="0" fontId="4" numFmtId="0" xfId="0" applyAlignment="1" applyBorder="1" applyFont="1">
      <alignment shrinkToFit="0" vertical="center" wrapText="0"/>
    </xf>
    <xf borderId="6" fillId="0" fontId="4" numFmtId="14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6" fillId="0" fontId="4" numFmtId="165" xfId="0" applyAlignment="1" applyBorder="1" applyFont="1" applyNumberFormat="1">
      <alignment shrinkToFit="0" vertical="center" wrapText="0"/>
    </xf>
    <xf borderId="6" fillId="0" fontId="4" numFmtId="20" xfId="0" applyAlignment="1" applyBorder="1" applyFont="1" applyNumberFormat="1">
      <alignment shrinkToFit="0" vertical="center" wrapText="0"/>
    </xf>
    <xf borderId="7" fillId="0" fontId="4" numFmtId="165" xfId="0" applyAlignment="1" applyBorder="1" applyFont="1" applyNumberFormat="1">
      <alignment shrinkToFit="0" vertical="center" wrapText="0"/>
    </xf>
    <xf borderId="0" fillId="0" fontId="2" numFmtId="166" xfId="0" applyFont="1" applyNumberFormat="1"/>
    <xf borderId="8" fillId="0" fontId="4" numFmtId="0" xfId="0" applyAlignment="1" applyBorder="1" applyFont="1">
      <alignment shrinkToFit="0" vertical="center" wrapText="0"/>
    </xf>
    <xf borderId="9" fillId="0" fontId="4" numFmtId="14" xfId="0" applyAlignment="1" applyBorder="1" applyFont="1" applyNumberForma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9" fillId="0" fontId="4" numFmtId="20" xfId="0" applyAlignment="1" applyBorder="1" applyFont="1" applyNumberFormat="1">
      <alignment shrinkToFit="0" vertical="center" wrapText="0"/>
    </xf>
    <xf borderId="10" fillId="0" fontId="4" numFmtId="165" xfId="0" applyAlignment="1" applyBorder="1" applyFont="1" applyNumberFormat="1">
      <alignment shrinkToFit="0" vertical="center" wrapText="0"/>
    </xf>
    <xf borderId="0" fillId="0" fontId="6" numFmtId="0" xfId="0" applyFont="1"/>
    <xf borderId="11" fillId="0" fontId="1" numFmtId="164" xfId="0" applyBorder="1" applyFont="1" applyNumberFormat="1"/>
    <xf borderId="6" fillId="0" fontId="2" numFmtId="14" xfId="0" applyAlignment="1" applyBorder="1" applyFont="1" applyNumberFormat="1">
      <alignment shrinkToFit="0" vertical="center" wrapText="0"/>
    </xf>
    <xf borderId="6" fillId="0" fontId="6" numFmtId="20" xfId="0" applyAlignment="1" applyBorder="1" applyFont="1" applyNumberForma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13" fillId="0" fontId="4" numFmtId="14" xfId="0" applyAlignment="1" applyBorder="1" applyFont="1" applyNumberForma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3" fillId="0" fontId="4" numFmtId="165" xfId="0" applyAlignment="1" applyBorder="1" applyFont="1" applyNumberFormat="1">
      <alignment shrinkToFit="0" vertical="center" wrapText="0"/>
    </xf>
    <xf borderId="13" fillId="0" fontId="2" numFmtId="20" xfId="0" applyAlignment="1" applyBorder="1" applyFont="1" applyNumberFormat="1">
      <alignment shrinkToFit="0" vertical="center" wrapText="0"/>
    </xf>
    <xf borderId="13" fillId="0" fontId="6" numFmtId="20" xfId="0" applyAlignment="1" applyBorder="1" applyFont="1" applyNumberFormat="1">
      <alignment shrinkToFit="0" vertical="center" wrapText="0"/>
    </xf>
    <xf borderId="13" fillId="0" fontId="4" numFmtId="20" xfId="0" applyAlignment="1" applyBorder="1" applyFont="1" applyNumberFormat="1">
      <alignment shrinkToFit="0" vertical="center" wrapText="0"/>
    </xf>
    <xf borderId="14" fillId="0" fontId="4" numFmtId="165" xfId="0" applyAlignment="1" applyBorder="1" applyFont="1" applyNumberFormat="1">
      <alignment shrinkToFit="0" vertical="center" wrapText="0"/>
    </xf>
    <xf borderId="0" fillId="0" fontId="2" numFmtId="0" xfId="0" applyAlignment="1" applyFont="1">
      <alignment horizontal="left"/>
    </xf>
    <xf borderId="0" fillId="0" fontId="2" numFmtId="1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20" xfId="0" applyAlignment="1" applyFont="1" applyNumberFormat="1">
      <alignment horizontal="left"/>
    </xf>
    <xf borderId="15" fillId="0" fontId="1" numFmtId="165" xfId="0" applyBorder="1" applyFont="1" applyNumberFormat="1"/>
    <xf borderId="1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Y:\Accounts\Umbrella\Umbrella%20Pay%20Breakdown\2024%202025\WK%2046\Wk%2046%20Umbrell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mittance"/>
      <sheetName val="Umbrella D"/>
      <sheetName val="Mega Pay"/>
      <sheetName val="Landmark"/>
      <sheetName val="IPS"/>
      <sheetName val="Ducas"/>
      <sheetName val="UPS"/>
      <sheetName val="Paywize"/>
      <sheetName val="Sonix"/>
      <sheetName val="Aura Paye"/>
      <sheetName val="AFMS Group"/>
      <sheetName val="AWOL Workers"/>
      <sheetName val="Airglide"/>
      <sheetName val="Liquid Friday"/>
      <sheetName val="Marc Three"/>
      <sheetName val="The Good Umbrella"/>
      <sheetName val="Swan Payroll"/>
      <sheetName val="Ottrix"/>
      <sheetName val="Scenic Int"/>
      <sheetName val="Adept Pay"/>
      <sheetName val="PPS"/>
      <sheetName val="GLG"/>
      <sheetName val="Olael"/>
      <sheetName val="Newmill"/>
      <sheetName val="Hunseb Ltd"/>
      <sheetName val="Contractor Care"/>
      <sheetName val="Smart Cash"/>
      <sheetName val="PAYEme"/>
      <sheetName val="MyPay"/>
      <sheetName val="People Umbrella"/>
      <sheetName val="Alpha Republic"/>
      <sheetName val="PayStream"/>
      <sheetName val="T4 Pay"/>
      <sheetName val="Focus Contractor"/>
      <sheetName val="PRP Solutions"/>
      <sheetName val="Swann"/>
      <sheetName val="Trinity Pay"/>
      <sheetName val="Smart Pay Ltd."/>
      <sheetName val="BRNC Ltd"/>
      <sheetName val="NDILA Ltd"/>
      <sheetName val="JSA"/>
      <sheetName val="Mexol"/>
      <sheetName val="Jobriante Ltd"/>
      <sheetName val="ROTHEC Ltd"/>
      <sheetName val="UmbrellaWorx"/>
      <sheetName val="SPILHOUSE MEDICAL"/>
      <sheetName val="Synergy Paye"/>
      <sheetName val="IFL"/>
      <sheetName val="UCL"/>
      <sheetName val="ZAPASI Ltd"/>
      <sheetName val="St Thomas Ltd"/>
      <sheetName val="Crest"/>
      <sheetName val="Ojay Enterprises"/>
      <sheetName val="FLOAURORA Ltd "/>
      <sheetName val="KJA Healthcare"/>
      <sheetName val="Unified Payroll Ltd"/>
      <sheetName val="Elite"/>
      <sheetName val="Bilberry"/>
      <sheetName val="Brivans"/>
      <sheetName val="UMB CARE"/>
      <sheetName val="S &amp; S Umbrella"/>
      <sheetName val="Satnam"/>
      <sheetName val="RACS"/>
      <sheetName val="KAS"/>
      <sheetName val="Select"/>
      <sheetName val="Xpress Payroll UK"/>
      <sheetName val="Best Employment"/>
      <sheetName val="PNO"/>
      <sheetName val="RM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ables/table1.xml><?xml version="1.0" encoding="utf-8"?>
<table xmlns="http://schemas.openxmlformats.org/spreadsheetml/2006/main" ref="K3:S13" displayName="Table1" name="Table1" id="1">
  <tableColumns count="9">
    <tableColumn name="Name" id="1"/>
    <tableColumn name="Date " id="2"/>
    <tableColumn name="Product / Client" id="3"/>
    <tableColumn name="Rate" id="4"/>
    <tableColumn name="Start" id="5"/>
    <tableColumn name="Finish" id="6"/>
    <tableColumn name="Break" id="7"/>
    <tableColumn name="Total Hours" id="8"/>
    <tableColumn name="Cost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5.57"/>
    <col customWidth="1" min="3" max="3" width="9.43"/>
    <col customWidth="1" min="4" max="4" width="8.43"/>
    <col customWidth="1" min="5" max="5" width="21.0"/>
    <col customWidth="1" min="6" max="6" width="9.0"/>
    <col customWidth="1" min="7" max="7" width="9.14"/>
    <col customWidth="1" min="8" max="8" width="15.43"/>
    <col customWidth="1" min="9" max="9" width="5.57"/>
    <col customWidth="1" min="10" max="10" width="4.71"/>
    <col customWidth="1" min="11" max="11" width="23.14"/>
    <col customWidth="1" min="12" max="12" width="15.14"/>
    <col customWidth="1" min="13" max="13" width="25.43"/>
    <col customWidth="1" min="14" max="14" width="14.57"/>
    <col customWidth="1" min="15" max="15" width="7.86"/>
    <col customWidth="1" min="16" max="16" width="16.14"/>
    <col customWidth="1" min="17" max="17" width="6.71"/>
    <col customWidth="1" min="18" max="18" width="11.57"/>
    <col customWidth="1" min="19" max="19" width="14.71"/>
    <col customWidth="1" min="20" max="26" width="9.14"/>
  </cols>
  <sheetData>
    <row r="1">
      <c r="A1" s="1" t="s">
        <v>0</v>
      </c>
    </row>
    <row r="2">
      <c r="A2" s="2" t="s">
        <v>1</v>
      </c>
    </row>
    <row r="3">
      <c r="B3" s="3" t="s">
        <v>2</v>
      </c>
      <c r="C3" s="4" t="s">
        <v>3</v>
      </c>
      <c r="D3" s="4" t="s">
        <v>4</v>
      </c>
      <c r="E3" s="3" t="s">
        <v>5</v>
      </c>
      <c r="F3" s="5" t="s">
        <v>6</v>
      </c>
      <c r="G3" s="5" t="s">
        <v>7</v>
      </c>
      <c r="H3" s="5" t="s">
        <v>8</v>
      </c>
      <c r="K3" s="6" t="s">
        <v>9</v>
      </c>
      <c r="L3" s="7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9" t="s">
        <v>16</v>
      </c>
      <c r="S3" s="10" t="s">
        <v>17</v>
      </c>
    </row>
    <row r="4">
      <c r="B4" s="11" t="s">
        <v>0</v>
      </c>
      <c r="C4" s="12" t="s">
        <v>18</v>
      </c>
      <c r="D4" s="12" t="s">
        <v>19</v>
      </c>
      <c r="E4" s="13" t="s">
        <v>20</v>
      </c>
      <c r="F4" s="14" t="str">
        <f>[1]Remittance!$I$2417</f>
        <v>#ERROR!</v>
      </c>
      <c r="G4" s="15" t="str">
        <f>F4*20%</f>
        <v>#ERROR!</v>
      </c>
      <c r="H4" s="15" t="str">
        <f>F4+G4</f>
        <v>#ERROR!</v>
      </c>
      <c r="K4" s="16" t="s">
        <v>20</v>
      </c>
      <c r="L4" s="17">
        <v>45701.0</v>
      </c>
      <c r="M4" s="18" t="s">
        <v>21</v>
      </c>
      <c r="N4" s="19">
        <v>21.0</v>
      </c>
      <c r="O4" s="20">
        <v>0.8125</v>
      </c>
      <c r="P4" s="20">
        <v>0.8333333333333334</v>
      </c>
      <c r="Q4" s="20">
        <v>0.0</v>
      </c>
      <c r="R4" s="20">
        <v>0.02083333333333337</v>
      </c>
      <c r="S4" s="21">
        <v>10.500000000000018</v>
      </c>
    </row>
    <row r="5">
      <c r="E5" s="13"/>
      <c r="F5" s="22"/>
      <c r="G5" s="15"/>
      <c r="H5" s="15"/>
      <c r="K5" s="23" t="s">
        <v>20</v>
      </c>
      <c r="L5" s="24">
        <v>45701.0</v>
      </c>
      <c r="M5" s="25" t="s">
        <v>21</v>
      </c>
      <c r="N5" s="26">
        <v>28.0</v>
      </c>
      <c r="O5" s="27">
        <v>0.8333333333333334</v>
      </c>
      <c r="P5" s="27">
        <v>0.25</v>
      </c>
      <c r="Q5" s="27">
        <v>0.041666666666666664</v>
      </c>
      <c r="R5" s="27">
        <v>0.37499999999999994</v>
      </c>
      <c r="S5" s="28">
        <v>251.99999999999994</v>
      </c>
    </row>
    <row r="6">
      <c r="A6" s="29" t="s">
        <v>22</v>
      </c>
      <c r="B6" s="14" t="str">
        <f>(F6*120%)-H6</f>
        <v>#ERROR!</v>
      </c>
      <c r="F6" s="30" t="str">
        <f t="shared" ref="F6:H6" si="1">SUM(F4:F5)</f>
        <v>#ERROR!</v>
      </c>
      <c r="G6" s="30" t="str">
        <f t="shared" si="1"/>
        <v>#ERROR!</v>
      </c>
      <c r="H6" s="30" t="str">
        <f t="shared" si="1"/>
        <v>#ERROR!</v>
      </c>
      <c r="K6" s="16" t="s">
        <v>20</v>
      </c>
      <c r="L6" s="17">
        <v>45701.0</v>
      </c>
      <c r="M6" s="18" t="s">
        <v>21</v>
      </c>
      <c r="N6" s="19">
        <v>21.0</v>
      </c>
      <c r="O6" s="20">
        <v>0.25</v>
      </c>
      <c r="P6" s="20">
        <v>0.3333333333333333</v>
      </c>
      <c r="Q6" s="20">
        <v>0.0</v>
      </c>
      <c r="R6" s="20">
        <v>0.08333333333333331</v>
      </c>
      <c r="S6" s="21">
        <v>41.99999999999999</v>
      </c>
    </row>
    <row r="7">
      <c r="K7" s="23" t="s">
        <v>20</v>
      </c>
      <c r="L7" s="24">
        <v>45702.0</v>
      </c>
      <c r="M7" s="25" t="s">
        <v>21</v>
      </c>
      <c r="N7" s="26">
        <v>21.0</v>
      </c>
      <c r="O7" s="27">
        <v>0.8125</v>
      </c>
      <c r="P7" s="27">
        <v>0.8333333333333334</v>
      </c>
      <c r="Q7" s="27">
        <v>0.0</v>
      </c>
      <c r="R7" s="27">
        <v>0.02083333333333337</v>
      </c>
      <c r="S7" s="28">
        <v>10.500000000000018</v>
      </c>
    </row>
    <row r="8">
      <c r="K8" s="16" t="s">
        <v>20</v>
      </c>
      <c r="L8" s="17">
        <v>45702.0</v>
      </c>
      <c r="M8" s="18" t="s">
        <v>21</v>
      </c>
      <c r="N8" s="19">
        <v>28.0</v>
      </c>
      <c r="O8" s="20">
        <v>0.8333333333333334</v>
      </c>
      <c r="P8" s="20">
        <v>0.3333333333333333</v>
      </c>
      <c r="Q8" s="20">
        <v>0.041666666666666664</v>
      </c>
      <c r="R8" s="20">
        <v>0.4583333333333332</v>
      </c>
      <c r="S8" s="21">
        <v>307.9999999999999</v>
      </c>
    </row>
    <row r="9">
      <c r="K9" s="23" t="s">
        <v>20</v>
      </c>
      <c r="L9" s="24">
        <v>45704.0</v>
      </c>
      <c r="M9" s="25" t="s">
        <v>21</v>
      </c>
      <c r="N9" s="26">
        <v>33.0</v>
      </c>
      <c r="O9" s="27">
        <v>0.8125</v>
      </c>
      <c r="P9" s="27">
        <v>0.0</v>
      </c>
      <c r="Q9" s="27">
        <v>0.0</v>
      </c>
      <c r="R9" s="27">
        <v>0.1875</v>
      </c>
      <c r="S9" s="28">
        <v>148.5</v>
      </c>
    </row>
    <row r="10">
      <c r="K10" s="16" t="s">
        <v>20</v>
      </c>
      <c r="L10" s="17">
        <v>45704.0</v>
      </c>
      <c r="M10" s="18" t="s">
        <v>21</v>
      </c>
      <c r="N10" s="19">
        <v>28.0</v>
      </c>
      <c r="O10" s="20">
        <v>0.0</v>
      </c>
      <c r="P10" s="20">
        <v>0.25</v>
      </c>
      <c r="Q10" s="20">
        <v>0.041666666666666664</v>
      </c>
      <c r="R10" s="20">
        <v>0.20833333333333334</v>
      </c>
      <c r="S10" s="21">
        <v>140.0</v>
      </c>
    </row>
    <row r="11">
      <c r="B11" s="14"/>
      <c r="K11" s="23" t="s">
        <v>20</v>
      </c>
      <c r="L11" s="24">
        <v>45704.0</v>
      </c>
      <c r="M11" s="25" t="s">
        <v>21</v>
      </c>
      <c r="N11" s="26">
        <v>21.0</v>
      </c>
      <c r="O11" s="27">
        <v>0.25</v>
      </c>
      <c r="P11" s="27">
        <v>0.3333333333333333</v>
      </c>
      <c r="Q11" s="27">
        <v>0.0</v>
      </c>
      <c r="R11" s="27">
        <v>0.08333333333333331</v>
      </c>
      <c r="S11" s="28">
        <v>41.99999999999999</v>
      </c>
    </row>
    <row r="12">
      <c r="B12" s="14"/>
      <c r="K12" s="16"/>
      <c r="L12" s="31"/>
      <c r="M12" s="18" t="s">
        <v>23</v>
      </c>
      <c r="N12" s="19"/>
      <c r="O12" s="32"/>
      <c r="P12" s="32"/>
      <c r="Q12" s="20"/>
      <c r="R12" s="20"/>
      <c r="S12" s="21">
        <v>-5.0</v>
      </c>
    </row>
    <row r="13">
      <c r="B13" s="14"/>
      <c r="K13" s="33"/>
      <c r="L13" s="34"/>
      <c r="M13" s="35" t="s">
        <v>24</v>
      </c>
      <c r="N13" s="36"/>
      <c r="O13" s="37"/>
      <c r="P13" s="38"/>
      <c r="Q13" s="39"/>
      <c r="R13" s="39"/>
      <c r="S13" s="40">
        <v>-22.0</v>
      </c>
    </row>
    <row r="14">
      <c r="K14" s="41"/>
      <c r="L14" s="42"/>
      <c r="M14" s="41"/>
      <c r="N14" s="43"/>
      <c r="O14" s="44"/>
      <c r="P14" s="44"/>
      <c r="Q14" s="44"/>
      <c r="R14" s="44"/>
      <c r="S14" s="43"/>
    </row>
    <row r="15">
      <c r="B15" s="14"/>
      <c r="S15" s="45">
        <f>SUM(S4:S13)</f>
        <v>926.5</v>
      </c>
    </row>
    <row r="16">
      <c r="K16" s="46"/>
      <c r="L16" s="46"/>
      <c r="M16" s="46"/>
      <c r="N16" s="46"/>
      <c r="O16" s="46"/>
      <c r="P16" s="46"/>
      <c r="Q16" s="46"/>
      <c r="R16" s="46"/>
      <c r="S16" s="46"/>
    </row>
    <row r="18">
      <c r="S18" s="30">
        <f>S15</f>
        <v>926.5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M4:M13">
      <formula1>"RGN/ MHH Ward 7,Administration Fee,Online training"</formula1>
    </dataValidation>
    <dataValidation type="custom" allowBlank="1" showDropDown="1" sqref="O4:R13">
      <formula1>OR(TIMEVALUE(TEXT(O4, "hh:mm:ss"))=O4, AND(ISNUMBER(O4), LEFT(CELL("format", O4))="D"))</formula1>
    </dataValidation>
    <dataValidation type="custom" allowBlank="1" showDropDown="1" sqref="L4:L13">
      <formula1>OR(NOT(ISERROR(DATEVALUE(L4))), AND(ISNUMBER(L4), LEFT(CELL("format", L4))="D"))</formula1>
    </dataValidation>
    <dataValidation type="custom" allowBlank="1" showDropDown="1" sqref="N4:N13 S4:S13">
      <formula1>AND(ISNUMBER(N4),(NOT(OR(NOT(ISERROR(DATEVALUE(N4))), AND(ISNUMBER(N4), LEFT(CELL("format", N4))="D")))))</formula1>
    </dataValidation>
  </dataValidations>
  <printOptions/>
  <pageMargins bottom="0.75" footer="0.0" header="0.0" left="0.25" right="0.25" top="0.75"/>
  <pageSetup paperSize="9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2025-02-19T16:44:15Z</dcterms:created>
  <dc:creator>Arcadia Accounts</dc:creator>
</cp:coreProperties>
</file>