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FINANZAS\DOCBEI\"/>
    </mc:Choice>
  </mc:AlternateContent>
  <xr:revisionPtr revIDLastSave="0" documentId="13_ncr:1_{423C8EC4-AEBA-454B-9993-F31237D8149F}" xr6:coauthVersionLast="41" xr6:coauthVersionMax="41" xr10:uidLastSave="{00000000-0000-0000-0000-000000000000}"/>
  <bookViews>
    <workbookView xWindow="-120" yWindow="-120" windowWidth="29040" windowHeight="15840" xr2:uid="{39A6323D-5972-49A1-BF42-F6B03FCF2C95}"/>
  </bookViews>
  <sheets>
    <sheet name="AIF Summary" sheetId="1" r:id="rId1"/>
    <sheet name="&gt;&gt;&gt;" sheetId="2" r:id="rId2"/>
    <sheet name="ROW WO MEX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" hidden="1">[1]MCA!#REF!</definedName>
    <definedName name="____" hidden="1">[1]MCA!#REF!</definedName>
    <definedName name="______" hidden="1">[1]MCA!#REF!</definedName>
    <definedName name="________" hidden="1">[1]MCA!#REF!</definedName>
    <definedName name="__________" hidden="1">[1]MCA!#REF!</definedName>
    <definedName name="____________" hidden="1">[1]MCA!#REF!</definedName>
    <definedName name="______________" hidden="1">[1]MCA!#REF!</definedName>
    <definedName name="________________" hidden="1">[1]MCA!#REF!</definedName>
    <definedName name="__123Graph_A" hidden="1">#REF!</definedName>
    <definedName name="__123Graph_F" hidden="1">#REF!</definedName>
    <definedName name="__123Graph_X" hidden="1">#REF!</definedName>
    <definedName name="_1_0_0__123Grap" hidden="1">[1]MCA!#REF!</definedName>
    <definedName name="_13_123Grap" hidden="1">[1]MCA!#REF!</definedName>
    <definedName name="_14_0_0__123Grap" hidden="1">#REF!</definedName>
    <definedName name="_4_123Grap" hidden="1">[1]MCA!#REF!</definedName>
    <definedName name="_5_0_0__123Grap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b" hidden="1">#REF!</definedName>
    <definedName name="AIF_Income">'ROW WO MEX'!$U:$U</definedName>
    <definedName name="All_Royalties">'ROW WO MEX'!$AB:$AB</definedName>
    <definedName name="Artist_Roy">'ROW WO MEX'!$Y:$Y</definedName>
    <definedName name="ArtistList">[2]ArtistList!$B$9:$B$237</definedName>
    <definedName name="asd" hidden="1">[1]MCA!#REF!</definedName>
    <definedName name="BD_2010">'[3]UMG (2010)'!$D$6:$J$208</definedName>
    <definedName name="Custom1">INDIRECT('[4]Edit Sheet'!$A$704)</definedName>
    <definedName name="CW">#REF!</definedName>
    <definedName name="Deal">#REF!</definedName>
    <definedName name="DeathrowQ4">'[5]Q1 Detail'!#REF!</definedName>
    <definedName name="DeathrowQ4_Prior">'[5]Q1 Detail'!#REF!</definedName>
    <definedName name="DECCA">#REF!</definedName>
    <definedName name="DomReleases">COUNT('[6]Detailed Sales'!#REF!)+COUNT('[6]Detailed Sales'!A$47:A1048557)+COUNT('[6]Detailed Sales'!A$63:A1048571)</definedName>
    <definedName name="elims">#REF!</definedName>
    <definedName name="fiveten">#REF!</definedName>
    <definedName name="FORLIC">'[7]Sched B'!#REF!</definedName>
    <definedName name="FS_27_Universal_Records_Consolidated_w__Joliene_Cherry">#REF!</definedName>
    <definedName name="FS10_Other_Income">#REF!</definedName>
    <definedName name="FS28_Rising_Tide_Nashville">#REF!</definedName>
    <definedName name="FS29_Interscope_Records">#REF!</definedName>
    <definedName name="FS30_Curb_Universal">#REF!</definedName>
    <definedName name="FS7_Nashville_Consolidated">#REF!</definedName>
    <definedName name="FS7A_Nashville">#REF!</definedName>
    <definedName name="FS7B_DECCA">#REF!</definedName>
    <definedName name="FS9_Spec_Mkts">#REF!</definedName>
    <definedName name="fss6a">#REF!</definedName>
    <definedName name="fss7a">#REF!</definedName>
    <definedName name="fss7b">#REF!</definedName>
    <definedName name="GAS">#REF!</definedName>
    <definedName name="GEFFEN">'[7]Sched B'!#REF!</definedName>
    <definedName name="GeffenGL_Q4">'[5]Q1 Detail'!#REF!</definedName>
    <definedName name="GeffenGL_Q4_Prior">'[5]Q1 Detail'!#REF!</definedName>
    <definedName name="GENRE">INDEX(GENREDATA,MATCH([8]TITLES!#REF!,GENREY,0),MATCH([8]TITLES!#REF!,GENREX,0))</definedName>
    <definedName name="GENREDATA">#REF!</definedName>
    <definedName name="GENREX">#REF!</definedName>
    <definedName name="GENREY">#REF!</definedName>
    <definedName name="GRP">'[7]Sched B'!#REF!</definedName>
    <definedName name="HEIncome">#REF!</definedName>
    <definedName name="HughesQ4">'[5]Q1 Detail'!#REF!</definedName>
    <definedName name="HughesQ4_Prior">'[5]Q1 Detail'!#REF!</definedName>
    <definedName name="Income">#REF!</definedName>
    <definedName name="Interscope">#REF!</definedName>
    <definedName name="Interscope_Q4_Catalog">'[5]Q1 Detail'!#REF!</definedName>
    <definedName name="Interscope_Q4_Pcts">'[5]Q1 Label'!#REF!</definedName>
    <definedName name="Interscope_Q4_Prior_Catalog">'[5]Q1 Detail'!#REF!</definedName>
    <definedName name="Interscope_Q4_Prior_Pcts">'[5]Q1 Label'!#REF!</definedName>
    <definedName name="Interscope_Q4_Prior_Var">'[5]Q1 Label'!#REF!</definedName>
    <definedName name="Interscope_Q4_Var">'[5]Q1 Label'!#REF!</definedName>
    <definedName name="InterscopeQ4">'[5]Q1 Detail'!#REF!</definedName>
    <definedName name="InterscopeQ4_Prior">'[5]Q1 Detail'!#REF!</definedName>
    <definedName name="IntLabel_Q4_Prior_Var">'[5]Q1 Label'!#REF!</definedName>
    <definedName name="IntLabel_Q4_Var">'[5]Q1 Label'!#REF!</definedName>
    <definedName name="IT">#REF!</definedName>
    <definedName name="Key_1">'ROW WO MEX'!$K:$K</definedName>
    <definedName name="Lil_Man_Q4">'[5]Q1 Detail'!#REF!</definedName>
    <definedName name="Lil_ManQ4_Prior">'[5]Q1 Detail'!#REF!</definedName>
    <definedName name="Lincese_Income">#REF!</definedName>
    <definedName name="main">#REF!,#REF!,#REF!,#REF!,#REF!,#REF!,#REF!,#REF!,#REF!,#REF!,#REF!,#REF!,#REF!,#REF!,#REF!,#REF!</definedName>
    <definedName name="MaySmdlIGA">#REF!</definedName>
    <definedName name="Mfg_Rate">#REF!</definedName>
    <definedName name="Nash_Q4_Pcts">'[5]Q1 Label'!#REF!</definedName>
    <definedName name="Nash_Q4_Prior_Pcts">'[5]Q1 Label'!#REF!</definedName>
    <definedName name="Nash_Q4_Prior_Var">'[5]Q1 Label'!#REF!</definedName>
    <definedName name="Nash_Q4_Var">'[5]Q1 Label'!#REF!</definedName>
    <definedName name="NashQ4_Carryover">'[5]Q1 Detail'!#REF!</definedName>
    <definedName name="NashQ4_Catalog">'[5]Q1 Detail'!#REF!</definedName>
    <definedName name="NashQ4_NewReleases">'[5]Q1 Detail'!#REF!</definedName>
    <definedName name="NashQ4_Prior_Carryover">'[5]Q1 Detail'!#REF!</definedName>
    <definedName name="NashQ4_Prior_Catalog">'[5]Q1 Detail'!#REF!</definedName>
    <definedName name="NashQ4_Prior_NewReleases">'[5]Q1 Detail'!#REF!</definedName>
    <definedName name="NothingQ4">'[5]Q1 Detail'!#REF!</definedName>
    <definedName name="NothingQ4_Prior">'[5]Q1 Detail'!#REF!</definedName>
    <definedName name="ORDER">#VALUE!</definedName>
    <definedName name="OrgNoiseQ4">'[5]Q1 Detail'!#REF!</definedName>
    <definedName name="OrgNoiseQ4_Prior">'[5]Q1 Detail'!#REF!</definedName>
    <definedName name="OTHAUDIO">'[7]Sched B'!#REF!</definedName>
    <definedName name="Other_Roy">'ROW WO MEX'!$AA:$AA</definedName>
    <definedName name="Period2">[2]MasterLists!$K$2:$K$6</definedName>
    <definedName name="Physical_FY">#REF!</definedName>
    <definedName name="Pricing">#REF!</definedName>
    <definedName name="Producer_Roy">'ROW WO MEX'!$Z:$Z</definedName>
    <definedName name="Profit_and_Loss">#REF!</definedName>
    <definedName name="Quarterly_Sales">#REF!</definedName>
    <definedName name="R_2">'ROW WO MEX'!$B:$B</definedName>
    <definedName name="R_2_USA">#REF!</definedName>
    <definedName name="R_2_WOUSA">'ROW WO MEX'!$B:$B</definedName>
    <definedName name="Rate">#REF!</definedName>
    <definedName name="RECORD">'[7]Sched B'!#REF!</definedName>
    <definedName name="REISSUE">#REF!</definedName>
    <definedName name="REL">#REF!</definedName>
    <definedName name="RelClass">[2]MasterLists!$C$2:$C$7</definedName>
    <definedName name="release">#REF!</definedName>
    <definedName name="release_whs">[2]FlatFile!$C$219:$F$10065</definedName>
    <definedName name="RepSource">[2]MasterLists!$E$2:$E$6</definedName>
    <definedName name="RileyQ4">'[5]Q1 Detail'!#REF!</definedName>
    <definedName name="RileyQ4_Prior">'[5]Q1 Detail'!#REF!</definedName>
    <definedName name="Rising_Tide_Nashville">#REF!</definedName>
    <definedName name="RisingTide_Q4_Pcts">'[5]Q1 Label'!#REF!</definedName>
    <definedName name="RisingTide_Q4_Prior_Pcts">'[5]Q1 Label'!#REF!</definedName>
    <definedName name="RisingTide_Q4_Prior_Var">'[5]Q1 Label'!#REF!</definedName>
    <definedName name="RisingTide_Q4_Var">'[5]Q1 Label'!#REF!</definedName>
    <definedName name="RisingTideQ4_NewReleases">'[5]Q1 Detail'!#REF!</definedName>
    <definedName name="RisingTideQ4_Prior_NewReleases">'[5]Q1 Detail'!#REF!</definedName>
    <definedName name="Royalty_Rate">#REF!</definedName>
    <definedName name="Sales_1998">#REF!</definedName>
    <definedName name="sortrange">#REF!</definedName>
    <definedName name="SOUND">#REF!</definedName>
    <definedName name="SPECIAL">'[7]Sched B'!#REF!</definedName>
    <definedName name="SpecMkts_Q4_Adj">'[5]Q1 Label'!#REF!</definedName>
    <definedName name="SpecMkts_Q4_Prior_Adj">'[5]Q1 Label'!#REF!</definedName>
    <definedName name="SpecMkts_Q4_Prior_Var">'[5]Q1 Label'!#REF!</definedName>
    <definedName name="SpecMkts_Q4_Var">'[5]Q1 Label'!#REF!</definedName>
    <definedName name="SpecMktsQ4_HIPO">'[5]Q1 Detail'!#REF!</definedName>
    <definedName name="SpecMktsQ4_Prior_HIPO">'[5]Q1 Detail'!#REF!</definedName>
    <definedName name="SpecPrdQ4">'[5]Q1 Detail'!#REF!</definedName>
    <definedName name="SpecPrdQ4_Prior">'[5]Q1 Detail'!#REF!</definedName>
    <definedName name="ss">#REF!</definedName>
    <definedName name="Std_Mfg_Cost">#REF!</definedName>
    <definedName name="StepsunQ4">'[5]Q1 Detail'!#REF!</definedName>
    <definedName name="StepsunQ4_Prior">'[5]Q1 Detail'!#REF!</definedName>
    <definedName name="SubSection">[2]MasterLists!$F$2:$F$5</definedName>
    <definedName name="table">#REF!</definedName>
    <definedName name="Tasa">#REF!</definedName>
    <definedName name="TOTAL">#REF!</definedName>
    <definedName name="TraumaQ4">'[5]Q1 Detail'!#REF!</definedName>
    <definedName name="TraumaQ4_Prior">'[5]Q1 Detail'!#REF!</definedName>
    <definedName name="tween">#REF!,#REF!,#REF!,#REF!,#REF!,#REF!,#REF!,#REF!,#REF!,#REF!,#REF!,#REF!,#REF!,#REF!,#REF!</definedName>
    <definedName name="Twism_Q4">'[5]Q1 Detail'!#REF!</definedName>
    <definedName name="Twism_Q4_Prior">'[5]Q1 Detail'!#REF!</definedName>
    <definedName name="Univ_Q4_Pcts">'[5]Q1 Label'!#REF!</definedName>
    <definedName name="Univ_Q4_Var">'[5]Q1 Label'!#REF!</definedName>
    <definedName name="Universal_Q4_Prior_Pcts">'[5]Q1 Label'!#REF!</definedName>
    <definedName name="Universal_Q4_Prior_Var">'[5]Q1 Label'!#REF!</definedName>
    <definedName name="Universal_Rising_Tide__Consolidated">#REF!</definedName>
    <definedName name="UniversalQ4_Carryover">'[5]Q1 Detail'!#REF!</definedName>
    <definedName name="UniversalQ4_Prior_Carryover">'[5]Q1 Detail'!#REF!</definedName>
    <definedName name="UPTOWN">#REF!</definedName>
    <definedName name="Uptown_Q4_Pcts">'[5]Q1 Label'!#REF!</definedName>
    <definedName name="Uptown_Q4_Prior_Pcts">'[5]Q1 Label'!#REF!</definedName>
    <definedName name="Uptown_Q4_Prior_Var">'[5]Q1 Label'!#REF!</definedName>
    <definedName name="Uptown_Q4_Var">'[5]Q1 Label'!#REF!</definedName>
    <definedName name="UptownQ4_Carryover">'[5]Q1 Detail'!#REF!</definedName>
    <definedName name="UptownQ4_Catalog">'[5]Q1 Detail'!#REF!</definedName>
    <definedName name="UptownQ4_NewReleases">'[5]Q1 Detail'!#REF!</definedName>
    <definedName name="UptownQ4_Prior_Carryover">'[5]Q1 Detail'!#REF!</definedName>
    <definedName name="UptownQ4_Prior_Catalog">'[5]Q1 Detail'!#REF!</definedName>
    <definedName name="UptownQ4_Prior_NewReleases">'[5]Q1 Detail'!#REF!</definedName>
    <definedName name="Value">#REF!</definedName>
    <definedName name="VIDEO">#REF!</definedName>
    <definedName name="XXX_Catalog">'[5]Q1 Detail'!#REF!</definedName>
    <definedName name="XXX_Prior_Catalog">'[5]Q1 Detail'!#REF!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/>
  <c r="B11" i="1"/>
  <c r="F12" i="1"/>
  <c r="J12" i="1"/>
  <c r="K12" i="1"/>
  <c r="L12" i="1"/>
  <c r="I12" i="1"/>
  <c r="H12" i="1"/>
  <c r="G12" i="1"/>
  <c r="F11" i="1"/>
  <c r="J11" i="1"/>
  <c r="K11" i="1"/>
  <c r="L11" i="1"/>
  <c r="I11" i="1"/>
  <c r="H11" i="1"/>
  <c r="G11" i="1"/>
  <c r="F10" i="1"/>
  <c r="J10" i="1"/>
  <c r="K10" i="1"/>
  <c r="L10" i="1"/>
  <c r="I10" i="1"/>
  <c r="H10" i="1"/>
  <c r="G10" i="1"/>
  <c r="F9" i="1"/>
  <c r="J9" i="1"/>
  <c r="K9" i="1"/>
  <c r="L9" i="1"/>
  <c r="I9" i="1"/>
  <c r="H9" i="1"/>
  <c r="G9" i="1"/>
  <c r="F8" i="1"/>
  <c r="J8" i="1"/>
  <c r="K8" i="1"/>
  <c r="L8" i="1"/>
  <c r="I8" i="1"/>
  <c r="H8" i="1"/>
  <c r="G8" i="1"/>
  <c r="F7" i="1"/>
  <c r="J7" i="1"/>
  <c r="K7" i="1"/>
  <c r="L7" i="1"/>
  <c r="I7" i="1"/>
  <c r="H7" i="1"/>
  <c r="G7" i="1"/>
  <c r="F6" i="1"/>
  <c r="J6" i="1"/>
  <c r="K6" i="1"/>
  <c r="L6" i="1"/>
  <c r="I6" i="1"/>
  <c r="H6" i="1"/>
  <c r="G6" i="1"/>
  <c r="F5" i="1"/>
  <c r="J5" i="1"/>
  <c r="K5" i="1"/>
  <c r="L5" i="1"/>
  <c r="I5" i="1"/>
  <c r="H5" i="1"/>
  <c r="G5" i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5" i="3"/>
  <c r="R286" i="3"/>
  <c r="Q286" i="3"/>
  <c r="L286" i="3"/>
  <c r="R285" i="3"/>
  <c r="Q285" i="3"/>
  <c r="L285" i="3"/>
  <c r="O285" i="3"/>
  <c r="S285" i="3"/>
  <c r="S284" i="3"/>
  <c r="R284" i="3"/>
  <c r="Q284" i="3"/>
  <c r="O284" i="3"/>
  <c r="L284" i="3"/>
  <c r="M284" i="3"/>
  <c r="P284" i="3"/>
  <c r="T284" i="3"/>
  <c r="R283" i="3"/>
  <c r="Q283" i="3"/>
  <c r="L283" i="3"/>
  <c r="O283" i="3"/>
  <c r="S283" i="3"/>
  <c r="R282" i="3"/>
  <c r="Q282" i="3"/>
  <c r="L282" i="3"/>
  <c r="M282" i="3"/>
  <c r="P282" i="3"/>
  <c r="T282" i="3"/>
  <c r="R281" i="3"/>
  <c r="Q281" i="3"/>
  <c r="L281" i="3"/>
  <c r="AA280" i="3"/>
  <c r="Z280" i="3"/>
  <c r="R280" i="3"/>
  <c r="Q280" i="3"/>
  <c r="O280" i="3"/>
  <c r="S280" i="3"/>
  <c r="U280" i="3"/>
  <c r="L280" i="3"/>
  <c r="M280" i="3"/>
  <c r="P280" i="3"/>
  <c r="T280" i="3"/>
  <c r="R279" i="3"/>
  <c r="Q279" i="3"/>
  <c r="L279" i="3"/>
  <c r="R278" i="3"/>
  <c r="Q278" i="3"/>
  <c r="L278" i="3"/>
  <c r="R277" i="3"/>
  <c r="Q277" i="3"/>
  <c r="L277" i="3"/>
  <c r="R276" i="3"/>
  <c r="Q276" i="3"/>
  <c r="O276" i="3"/>
  <c r="S276" i="3"/>
  <c r="L276" i="3"/>
  <c r="M276" i="3"/>
  <c r="P276" i="3"/>
  <c r="T276" i="3"/>
  <c r="R275" i="3"/>
  <c r="Q275" i="3"/>
  <c r="L275" i="3"/>
  <c r="O275" i="3"/>
  <c r="S275" i="3"/>
  <c r="R274" i="3"/>
  <c r="Q274" i="3"/>
  <c r="O274" i="3"/>
  <c r="S274" i="3"/>
  <c r="U274" i="3"/>
  <c r="L274" i="3"/>
  <c r="M274" i="3"/>
  <c r="P274" i="3"/>
  <c r="T274" i="3"/>
  <c r="R273" i="3"/>
  <c r="Q273" i="3"/>
  <c r="L273" i="3"/>
  <c r="R272" i="3"/>
  <c r="Q272" i="3"/>
  <c r="O272" i="3"/>
  <c r="S272" i="3"/>
  <c r="U272" i="3"/>
  <c r="L272" i="3"/>
  <c r="M272" i="3"/>
  <c r="P272" i="3"/>
  <c r="T272" i="3"/>
  <c r="R271" i="3"/>
  <c r="Q271" i="3"/>
  <c r="O271" i="3"/>
  <c r="S271" i="3"/>
  <c r="M271" i="3"/>
  <c r="P271" i="3"/>
  <c r="T271" i="3"/>
  <c r="L271" i="3"/>
  <c r="R270" i="3"/>
  <c r="Q270" i="3"/>
  <c r="O270" i="3"/>
  <c r="S270" i="3"/>
  <c r="L270" i="3"/>
  <c r="M270" i="3"/>
  <c r="P270" i="3"/>
  <c r="T270" i="3"/>
  <c r="R269" i="3"/>
  <c r="Q269" i="3"/>
  <c r="L269" i="3"/>
  <c r="R268" i="3"/>
  <c r="Q268" i="3"/>
  <c r="P268" i="3"/>
  <c r="T268" i="3"/>
  <c r="O268" i="3"/>
  <c r="S268" i="3"/>
  <c r="L268" i="3"/>
  <c r="M268" i="3"/>
  <c r="R267" i="3"/>
  <c r="Q267" i="3"/>
  <c r="O267" i="3"/>
  <c r="S267" i="3"/>
  <c r="U267" i="3"/>
  <c r="M267" i="3"/>
  <c r="P267" i="3"/>
  <c r="T267" i="3"/>
  <c r="L267" i="3"/>
  <c r="T266" i="3"/>
  <c r="S266" i="3"/>
  <c r="U266" i="3"/>
  <c r="R266" i="3"/>
  <c r="Q266" i="3"/>
  <c r="O266" i="3"/>
  <c r="L266" i="3"/>
  <c r="M266" i="3"/>
  <c r="P266" i="3"/>
  <c r="R265" i="3"/>
  <c r="Q265" i="3"/>
  <c r="L265" i="3"/>
  <c r="R264" i="3"/>
  <c r="Q264" i="3"/>
  <c r="S264" i="3"/>
  <c r="U264" i="3"/>
  <c r="P264" i="3"/>
  <c r="T264" i="3"/>
  <c r="O264" i="3"/>
  <c r="L264" i="3"/>
  <c r="M264" i="3"/>
  <c r="R263" i="3"/>
  <c r="Q263" i="3"/>
  <c r="O263" i="3"/>
  <c r="M263" i="3"/>
  <c r="P263" i="3"/>
  <c r="T263" i="3"/>
  <c r="L263" i="3"/>
  <c r="T262" i="3"/>
  <c r="S262" i="3"/>
  <c r="U262" i="3"/>
  <c r="R262" i="3"/>
  <c r="Q262" i="3"/>
  <c r="O262" i="3"/>
  <c r="L262" i="3"/>
  <c r="M262" i="3"/>
  <c r="P262" i="3"/>
  <c r="R261" i="3"/>
  <c r="Q261" i="3"/>
  <c r="L261" i="3"/>
  <c r="R260" i="3"/>
  <c r="Q260" i="3"/>
  <c r="L260" i="3"/>
  <c r="M260" i="3"/>
  <c r="P260" i="3"/>
  <c r="T260" i="3"/>
  <c r="R259" i="3"/>
  <c r="Q259" i="3"/>
  <c r="L259" i="3"/>
  <c r="O259" i="3"/>
  <c r="S259" i="3"/>
  <c r="R258" i="3"/>
  <c r="Q258" i="3"/>
  <c r="L258" i="3"/>
  <c r="R257" i="3"/>
  <c r="Q257" i="3"/>
  <c r="O257" i="3"/>
  <c r="S257" i="3"/>
  <c r="U257" i="3"/>
  <c r="L257" i="3"/>
  <c r="M257" i="3"/>
  <c r="P257" i="3"/>
  <c r="T257" i="3"/>
  <c r="R256" i="3"/>
  <c r="Q256" i="3"/>
  <c r="P256" i="3"/>
  <c r="T256" i="3"/>
  <c r="L256" i="3"/>
  <c r="M256" i="3"/>
  <c r="R255" i="3"/>
  <c r="Q255" i="3"/>
  <c r="L255" i="3"/>
  <c r="O255" i="3"/>
  <c r="S255" i="3"/>
  <c r="T254" i="3"/>
  <c r="R254" i="3"/>
  <c r="Q254" i="3"/>
  <c r="L254" i="3"/>
  <c r="M254" i="3"/>
  <c r="P254" i="3"/>
  <c r="Z253" i="3"/>
  <c r="R253" i="3"/>
  <c r="Q253" i="3"/>
  <c r="O253" i="3"/>
  <c r="S253" i="3"/>
  <c r="U253" i="3"/>
  <c r="L253" i="3"/>
  <c r="M253" i="3"/>
  <c r="P253" i="3"/>
  <c r="T253" i="3"/>
  <c r="R252" i="3"/>
  <c r="Q252" i="3"/>
  <c r="L252" i="3"/>
  <c r="M252" i="3"/>
  <c r="P252" i="3"/>
  <c r="T252" i="3"/>
  <c r="R251" i="3"/>
  <c r="Q251" i="3"/>
  <c r="O251" i="3"/>
  <c r="L251" i="3"/>
  <c r="M251" i="3"/>
  <c r="P251" i="3"/>
  <c r="T251" i="3"/>
  <c r="T250" i="3"/>
  <c r="S250" i="3"/>
  <c r="U250" i="3"/>
  <c r="R250" i="3"/>
  <c r="Q250" i="3"/>
  <c r="O250" i="3"/>
  <c r="L250" i="3"/>
  <c r="M250" i="3"/>
  <c r="P250" i="3"/>
  <c r="R249" i="3"/>
  <c r="Q249" i="3"/>
  <c r="L249" i="3"/>
  <c r="M249" i="3"/>
  <c r="P249" i="3"/>
  <c r="T249" i="3"/>
  <c r="R248" i="3"/>
  <c r="Q248" i="3"/>
  <c r="L248" i="3"/>
  <c r="M248" i="3"/>
  <c r="P248" i="3"/>
  <c r="T248" i="3"/>
  <c r="R247" i="3"/>
  <c r="Q247" i="3"/>
  <c r="L247" i="3"/>
  <c r="O247" i="3"/>
  <c r="S247" i="3"/>
  <c r="T246" i="3"/>
  <c r="R246" i="3"/>
  <c r="Q246" i="3"/>
  <c r="O246" i="3"/>
  <c r="S246" i="3"/>
  <c r="U246" i="3"/>
  <c r="L246" i="3"/>
  <c r="M246" i="3"/>
  <c r="P246" i="3"/>
  <c r="R245" i="3"/>
  <c r="Q245" i="3"/>
  <c r="L245" i="3"/>
  <c r="M245" i="3"/>
  <c r="P245" i="3"/>
  <c r="R244" i="3"/>
  <c r="Q244" i="3"/>
  <c r="L244" i="3"/>
  <c r="M244" i="3"/>
  <c r="P244" i="3"/>
  <c r="T244" i="3"/>
  <c r="U243" i="3"/>
  <c r="R243" i="3"/>
  <c r="Q243" i="3"/>
  <c r="O243" i="3"/>
  <c r="S243" i="3"/>
  <c r="L243" i="3"/>
  <c r="M243" i="3"/>
  <c r="P243" i="3"/>
  <c r="T243" i="3"/>
  <c r="R242" i="3"/>
  <c r="Q242" i="3"/>
  <c r="L242" i="3"/>
  <c r="R241" i="3"/>
  <c r="Q241" i="3"/>
  <c r="L241" i="3"/>
  <c r="M241" i="3"/>
  <c r="P241" i="3"/>
  <c r="T241" i="3"/>
  <c r="R240" i="3"/>
  <c r="Q240" i="3"/>
  <c r="P240" i="3"/>
  <c r="T240" i="3"/>
  <c r="L240" i="3"/>
  <c r="M240" i="3"/>
  <c r="R239" i="3"/>
  <c r="Q239" i="3"/>
  <c r="L239" i="3"/>
  <c r="O239" i="3"/>
  <c r="S239" i="3"/>
  <c r="T238" i="3"/>
  <c r="U238" i="3"/>
  <c r="R238" i="3"/>
  <c r="Q238" i="3"/>
  <c r="O238" i="3"/>
  <c r="S238" i="3"/>
  <c r="L238" i="3"/>
  <c r="M238" i="3"/>
  <c r="P238" i="3"/>
  <c r="Z237" i="3"/>
  <c r="R237" i="3"/>
  <c r="Q237" i="3"/>
  <c r="O237" i="3"/>
  <c r="S237" i="3"/>
  <c r="U237" i="3"/>
  <c r="L237" i="3"/>
  <c r="M237" i="3"/>
  <c r="P237" i="3"/>
  <c r="T237" i="3"/>
  <c r="R236" i="3"/>
  <c r="Q236" i="3"/>
  <c r="L236" i="3"/>
  <c r="M236" i="3"/>
  <c r="P236" i="3"/>
  <c r="T236" i="3"/>
  <c r="R235" i="3"/>
  <c r="Q235" i="3"/>
  <c r="O235" i="3"/>
  <c r="L235" i="3"/>
  <c r="M235" i="3"/>
  <c r="P235" i="3"/>
  <c r="T235" i="3"/>
  <c r="T234" i="3"/>
  <c r="S234" i="3"/>
  <c r="U234" i="3"/>
  <c r="R234" i="3"/>
  <c r="Q234" i="3"/>
  <c r="O234" i="3"/>
  <c r="L234" i="3"/>
  <c r="M234" i="3"/>
  <c r="P234" i="3"/>
  <c r="R233" i="3"/>
  <c r="Q233" i="3"/>
  <c r="L233" i="3"/>
  <c r="M233" i="3"/>
  <c r="P233" i="3"/>
  <c r="T233" i="3"/>
  <c r="Z232" i="3"/>
  <c r="U232" i="3"/>
  <c r="R232" i="3"/>
  <c r="Q232" i="3"/>
  <c r="P232" i="3"/>
  <c r="T232" i="3"/>
  <c r="O232" i="3"/>
  <c r="S232" i="3"/>
  <c r="L232" i="3"/>
  <c r="M232" i="3"/>
  <c r="R231" i="3"/>
  <c r="Q231" i="3"/>
  <c r="O231" i="3"/>
  <c r="S231" i="3"/>
  <c r="M231" i="3"/>
  <c r="P231" i="3"/>
  <c r="T231" i="3"/>
  <c r="L231" i="3"/>
  <c r="R230" i="3"/>
  <c r="Q230" i="3"/>
  <c r="M230" i="3"/>
  <c r="P230" i="3"/>
  <c r="T230" i="3"/>
  <c r="L230" i="3"/>
  <c r="O230" i="3"/>
  <c r="S230" i="3"/>
  <c r="U230" i="3"/>
  <c r="R229" i="3"/>
  <c r="Q229" i="3"/>
  <c r="S229" i="3"/>
  <c r="U229" i="3"/>
  <c r="P229" i="3"/>
  <c r="T229" i="3"/>
  <c r="O229" i="3"/>
  <c r="M229" i="3"/>
  <c r="L229" i="3"/>
  <c r="R228" i="3"/>
  <c r="Q228" i="3"/>
  <c r="O228" i="3"/>
  <c r="S228" i="3"/>
  <c r="M228" i="3"/>
  <c r="P228" i="3"/>
  <c r="T228" i="3"/>
  <c r="L228" i="3"/>
  <c r="R227" i="3"/>
  <c r="Q227" i="3"/>
  <c r="L227" i="3"/>
  <c r="S226" i="3"/>
  <c r="R226" i="3"/>
  <c r="Q226" i="3"/>
  <c r="M226" i="3"/>
  <c r="P226" i="3"/>
  <c r="L226" i="3"/>
  <c r="O226" i="3"/>
  <c r="R225" i="3"/>
  <c r="Q225" i="3"/>
  <c r="S225" i="3"/>
  <c r="U225" i="3"/>
  <c r="P225" i="3"/>
  <c r="T225" i="3"/>
  <c r="O225" i="3"/>
  <c r="M225" i="3"/>
  <c r="L225" i="3"/>
  <c r="R224" i="3"/>
  <c r="Q224" i="3"/>
  <c r="O224" i="3"/>
  <c r="S224" i="3"/>
  <c r="M224" i="3"/>
  <c r="P224" i="3"/>
  <c r="T224" i="3"/>
  <c r="L224" i="3"/>
  <c r="R223" i="3"/>
  <c r="Q223" i="3"/>
  <c r="L223" i="3"/>
  <c r="S222" i="3"/>
  <c r="U222" i="3"/>
  <c r="R222" i="3"/>
  <c r="Q222" i="3"/>
  <c r="M222" i="3"/>
  <c r="P222" i="3"/>
  <c r="T222" i="3"/>
  <c r="L222" i="3"/>
  <c r="O222" i="3"/>
  <c r="R221" i="3"/>
  <c r="Q221" i="3"/>
  <c r="S221" i="3"/>
  <c r="U221" i="3"/>
  <c r="P221" i="3"/>
  <c r="T221" i="3"/>
  <c r="O221" i="3"/>
  <c r="M221" i="3"/>
  <c r="L221" i="3"/>
  <c r="R220" i="3"/>
  <c r="Q220" i="3"/>
  <c r="O220" i="3"/>
  <c r="S220" i="3"/>
  <c r="M220" i="3"/>
  <c r="P220" i="3"/>
  <c r="T220" i="3"/>
  <c r="L220" i="3"/>
  <c r="R219" i="3"/>
  <c r="Q219" i="3"/>
  <c r="L219" i="3"/>
  <c r="R218" i="3"/>
  <c r="Q218" i="3"/>
  <c r="M218" i="3"/>
  <c r="P218" i="3"/>
  <c r="L218" i="3"/>
  <c r="O218" i="3"/>
  <c r="S218" i="3"/>
  <c r="R217" i="3"/>
  <c r="Q217" i="3"/>
  <c r="P217" i="3"/>
  <c r="T217" i="3"/>
  <c r="M217" i="3"/>
  <c r="L217" i="3"/>
  <c r="O217" i="3"/>
  <c r="R216" i="3"/>
  <c r="Q216" i="3"/>
  <c r="O216" i="3"/>
  <c r="S216" i="3"/>
  <c r="M216" i="3"/>
  <c r="P216" i="3"/>
  <c r="T216" i="3"/>
  <c r="L216" i="3"/>
  <c r="R215" i="3"/>
  <c r="Q215" i="3"/>
  <c r="L215" i="3"/>
  <c r="R214" i="3"/>
  <c r="Q214" i="3"/>
  <c r="L214" i="3"/>
  <c r="O214" i="3"/>
  <c r="S214" i="3"/>
  <c r="R213" i="3"/>
  <c r="Q213" i="3"/>
  <c r="S213" i="3"/>
  <c r="P213" i="3"/>
  <c r="T213" i="3"/>
  <c r="O213" i="3"/>
  <c r="M213" i="3"/>
  <c r="L213" i="3"/>
  <c r="R212" i="3"/>
  <c r="Q212" i="3"/>
  <c r="O212" i="3"/>
  <c r="S212" i="3"/>
  <c r="M212" i="3"/>
  <c r="P212" i="3"/>
  <c r="T212" i="3"/>
  <c r="L212" i="3"/>
  <c r="R211" i="3"/>
  <c r="Q211" i="3"/>
  <c r="L211" i="3"/>
  <c r="S210" i="3"/>
  <c r="R210" i="3"/>
  <c r="Q210" i="3"/>
  <c r="L210" i="3"/>
  <c r="O210" i="3"/>
  <c r="R209" i="3"/>
  <c r="Q209" i="3"/>
  <c r="S209" i="3"/>
  <c r="P209" i="3"/>
  <c r="T209" i="3"/>
  <c r="O209" i="3"/>
  <c r="M209" i="3"/>
  <c r="L209" i="3"/>
  <c r="Z208" i="3"/>
  <c r="R208" i="3"/>
  <c r="Q208" i="3"/>
  <c r="O208" i="3"/>
  <c r="S208" i="3"/>
  <c r="U208" i="3"/>
  <c r="M208" i="3"/>
  <c r="P208" i="3"/>
  <c r="T208" i="3"/>
  <c r="L208" i="3"/>
  <c r="R207" i="3"/>
  <c r="Q207" i="3"/>
  <c r="O207" i="3"/>
  <c r="S207" i="3"/>
  <c r="L207" i="3"/>
  <c r="M207" i="3"/>
  <c r="P207" i="3"/>
  <c r="T207" i="3"/>
  <c r="U207" i="3"/>
  <c r="R206" i="3"/>
  <c r="Q206" i="3"/>
  <c r="L206" i="3"/>
  <c r="R205" i="3"/>
  <c r="Q205" i="3"/>
  <c r="S205" i="3"/>
  <c r="U205" i="3"/>
  <c r="P205" i="3"/>
  <c r="T205" i="3"/>
  <c r="O205" i="3"/>
  <c r="M205" i="3"/>
  <c r="L205" i="3"/>
  <c r="R204" i="3"/>
  <c r="Q204" i="3"/>
  <c r="O204" i="3"/>
  <c r="S204" i="3"/>
  <c r="M204" i="3"/>
  <c r="P204" i="3"/>
  <c r="T204" i="3"/>
  <c r="L204" i="3"/>
  <c r="R203" i="3"/>
  <c r="Q203" i="3"/>
  <c r="L203" i="3"/>
  <c r="M203" i="3"/>
  <c r="P203" i="3"/>
  <c r="T203" i="3"/>
  <c r="R202" i="3"/>
  <c r="Q202" i="3"/>
  <c r="L202" i="3"/>
  <c r="O202" i="3"/>
  <c r="S202" i="3"/>
  <c r="R201" i="3"/>
  <c r="Q201" i="3"/>
  <c r="S201" i="3"/>
  <c r="O201" i="3"/>
  <c r="L201" i="3"/>
  <c r="M201" i="3"/>
  <c r="P201" i="3"/>
  <c r="T201" i="3"/>
  <c r="R200" i="3"/>
  <c r="Q200" i="3"/>
  <c r="O200" i="3"/>
  <c r="S200" i="3"/>
  <c r="M200" i="3"/>
  <c r="P200" i="3"/>
  <c r="L200" i="3"/>
  <c r="R199" i="3"/>
  <c r="Q199" i="3"/>
  <c r="L199" i="3"/>
  <c r="M199" i="3"/>
  <c r="P199" i="3"/>
  <c r="T199" i="3"/>
  <c r="R198" i="3"/>
  <c r="Q198" i="3"/>
  <c r="S198" i="3"/>
  <c r="U198" i="3"/>
  <c r="M198" i="3"/>
  <c r="P198" i="3"/>
  <c r="T198" i="3"/>
  <c r="L198" i="3"/>
  <c r="O198" i="3"/>
  <c r="T197" i="3"/>
  <c r="S197" i="3"/>
  <c r="U197" i="3"/>
  <c r="R197" i="3"/>
  <c r="Q197" i="3"/>
  <c r="P197" i="3"/>
  <c r="O197" i="3"/>
  <c r="L197" i="3"/>
  <c r="M197" i="3"/>
  <c r="R196" i="3"/>
  <c r="Q196" i="3"/>
  <c r="L196" i="3"/>
  <c r="O196" i="3"/>
  <c r="S196" i="3"/>
  <c r="R195" i="3"/>
  <c r="Q195" i="3"/>
  <c r="S195" i="3"/>
  <c r="U195" i="3"/>
  <c r="O195" i="3"/>
  <c r="M195" i="3"/>
  <c r="P195" i="3"/>
  <c r="T195" i="3"/>
  <c r="L195" i="3"/>
  <c r="R194" i="3"/>
  <c r="Q194" i="3"/>
  <c r="O194" i="3"/>
  <c r="S194" i="3"/>
  <c r="L194" i="3"/>
  <c r="M194" i="3"/>
  <c r="P194" i="3"/>
  <c r="T194" i="3"/>
  <c r="R193" i="3"/>
  <c r="Q193" i="3"/>
  <c r="L193" i="3"/>
  <c r="M193" i="3"/>
  <c r="P193" i="3"/>
  <c r="T193" i="3"/>
  <c r="R192" i="3"/>
  <c r="Q192" i="3"/>
  <c r="M192" i="3"/>
  <c r="P192" i="3"/>
  <c r="T192" i="3"/>
  <c r="L192" i="3"/>
  <c r="O192" i="3"/>
  <c r="S192" i="3"/>
  <c r="R191" i="3"/>
  <c r="Q191" i="3"/>
  <c r="S191" i="3"/>
  <c r="U191" i="3"/>
  <c r="O191" i="3"/>
  <c r="M191" i="3"/>
  <c r="P191" i="3"/>
  <c r="T191" i="3"/>
  <c r="L191" i="3"/>
  <c r="R190" i="3"/>
  <c r="Q190" i="3"/>
  <c r="O190" i="3"/>
  <c r="S190" i="3"/>
  <c r="L190" i="3"/>
  <c r="M190" i="3"/>
  <c r="P190" i="3"/>
  <c r="T190" i="3"/>
  <c r="R189" i="3"/>
  <c r="Q189" i="3"/>
  <c r="L189" i="3"/>
  <c r="O189" i="3"/>
  <c r="S189" i="3"/>
  <c r="R188" i="3"/>
  <c r="Q188" i="3"/>
  <c r="M188" i="3"/>
  <c r="P188" i="3"/>
  <c r="T188" i="3"/>
  <c r="L188" i="3"/>
  <c r="O188" i="3"/>
  <c r="S188" i="3"/>
  <c r="R187" i="3"/>
  <c r="Q187" i="3"/>
  <c r="S187" i="3"/>
  <c r="U187" i="3"/>
  <c r="O187" i="3"/>
  <c r="M187" i="3"/>
  <c r="P187" i="3"/>
  <c r="T187" i="3"/>
  <c r="L187" i="3"/>
  <c r="R186" i="3"/>
  <c r="Q186" i="3"/>
  <c r="O186" i="3"/>
  <c r="S186" i="3"/>
  <c r="L186" i="3"/>
  <c r="M186" i="3"/>
  <c r="P186" i="3"/>
  <c r="T186" i="3"/>
  <c r="R185" i="3"/>
  <c r="Q185" i="3"/>
  <c r="L185" i="3"/>
  <c r="M185" i="3"/>
  <c r="P185" i="3"/>
  <c r="T185" i="3"/>
  <c r="R184" i="3"/>
  <c r="Q184" i="3"/>
  <c r="M184" i="3"/>
  <c r="P184" i="3"/>
  <c r="T184" i="3"/>
  <c r="L184" i="3"/>
  <c r="O184" i="3"/>
  <c r="S184" i="3"/>
  <c r="R183" i="3"/>
  <c r="Q183" i="3"/>
  <c r="S183" i="3"/>
  <c r="O183" i="3"/>
  <c r="M183" i="3"/>
  <c r="P183" i="3"/>
  <c r="T183" i="3"/>
  <c r="L183" i="3"/>
  <c r="Z182" i="3"/>
  <c r="R182" i="3"/>
  <c r="Q182" i="3"/>
  <c r="O182" i="3"/>
  <c r="S182" i="3"/>
  <c r="U182" i="3"/>
  <c r="L182" i="3"/>
  <c r="M182" i="3"/>
  <c r="P182" i="3"/>
  <c r="T182" i="3"/>
  <c r="R181" i="3"/>
  <c r="Q181" i="3"/>
  <c r="L181" i="3"/>
  <c r="R180" i="3"/>
  <c r="Q180" i="3"/>
  <c r="M180" i="3"/>
  <c r="P180" i="3"/>
  <c r="T180" i="3"/>
  <c r="L180" i="3"/>
  <c r="O180" i="3"/>
  <c r="S180" i="3"/>
  <c r="U180" i="3"/>
  <c r="R179" i="3"/>
  <c r="Q179" i="3"/>
  <c r="S179" i="3"/>
  <c r="U179" i="3"/>
  <c r="O179" i="3"/>
  <c r="M179" i="3"/>
  <c r="P179" i="3"/>
  <c r="T179" i="3"/>
  <c r="L179" i="3"/>
  <c r="R178" i="3"/>
  <c r="Q178" i="3"/>
  <c r="O178" i="3"/>
  <c r="S178" i="3"/>
  <c r="L178" i="3"/>
  <c r="M178" i="3"/>
  <c r="P178" i="3"/>
  <c r="T178" i="3"/>
  <c r="R177" i="3"/>
  <c r="Q177" i="3"/>
  <c r="L177" i="3"/>
  <c r="S176" i="3"/>
  <c r="R176" i="3"/>
  <c r="Q176" i="3"/>
  <c r="M176" i="3"/>
  <c r="P176" i="3"/>
  <c r="T176" i="3"/>
  <c r="L176" i="3"/>
  <c r="O176" i="3"/>
  <c r="R175" i="3"/>
  <c r="Q175" i="3"/>
  <c r="S175" i="3"/>
  <c r="O175" i="3"/>
  <c r="M175" i="3"/>
  <c r="P175" i="3"/>
  <c r="T175" i="3"/>
  <c r="L175" i="3"/>
  <c r="R174" i="3"/>
  <c r="Q174" i="3"/>
  <c r="O174" i="3"/>
  <c r="S174" i="3"/>
  <c r="L174" i="3"/>
  <c r="M174" i="3"/>
  <c r="P174" i="3"/>
  <c r="T174" i="3"/>
  <c r="R173" i="3"/>
  <c r="Q173" i="3"/>
  <c r="L173" i="3"/>
  <c r="R172" i="3"/>
  <c r="Q172" i="3"/>
  <c r="M172" i="3"/>
  <c r="P172" i="3"/>
  <c r="T172" i="3"/>
  <c r="L172" i="3"/>
  <c r="O172" i="3"/>
  <c r="S172" i="3"/>
  <c r="U172" i="3"/>
  <c r="R171" i="3"/>
  <c r="Q171" i="3"/>
  <c r="S171" i="3"/>
  <c r="U171" i="3"/>
  <c r="O171" i="3"/>
  <c r="M171" i="3"/>
  <c r="P171" i="3"/>
  <c r="T171" i="3"/>
  <c r="L171" i="3"/>
  <c r="R170" i="3"/>
  <c r="Q170" i="3"/>
  <c r="O170" i="3"/>
  <c r="S170" i="3"/>
  <c r="L170" i="3"/>
  <c r="M170" i="3"/>
  <c r="P170" i="3"/>
  <c r="T170" i="3"/>
  <c r="R169" i="3"/>
  <c r="Q169" i="3"/>
  <c r="L169" i="3"/>
  <c r="R77" i="3"/>
  <c r="Q77" i="3"/>
  <c r="L77" i="3"/>
  <c r="O77" i="3"/>
  <c r="S77" i="3"/>
  <c r="R76" i="3"/>
  <c r="Q76" i="3"/>
  <c r="L76" i="3"/>
  <c r="O76" i="3"/>
  <c r="S76" i="3"/>
  <c r="R75" i="3"/>
  <c r="Q75" i="3"/>
  <c r="O75" i="3"/>
  <c r="S75" i="3"/>
  <c r="L75" i="3"/>
  <c r="M75" i="3"/>
  <c r="P75" i="3"/>
  <c r="T75" i="3"/>
  <c r="R74" i="3"/>
  <c r="Q74" i="3"/>
  <c r="L74" i="3"/>
  <c r="O74" i="3"/>
  <c r="S74" i="3"/>
  <c r="R73" i="3"/>
  <c r="Q73" i="3"/>
  <c r="L73" i="3"/>
  <c r="O73" i="3"/>
  <c r="S73" i="3"/>
  <c r="R72" i="3"/>
  <c r="Q72" i="3"/>
  <c r="L72" i="3"/>
  <c r="O72" i="3"/>
  <c r="S72" i="3"/>
  <c r="R71" i="3"/>
  <c r="Q71" i="3"/>
  <c r="O71" i="3"/>
  <c r="S71" i="3"/>
  <c r="L71" i="3"/>
  <c r="M71" i="3"/>
  <c r="P71" i="3"/>
  <c r="T71" i="3"/>
  <c r="R70" i="3"/>
  <c r="Q70" i="3"/>
  <c r="L70" i="3"/>
  <c r="M70" i="3"/>
  <c r="P70" i="3"/>
  <c r="T70" i="3"/>
  <c r="R69" i="3"/>
  <c r="Q69" i="3"/>
  <c r="L69" i="3"/>
  <c r="O69" i="3"/>
  <c r="S69" i="3"/>
  <c r="R68" i="3"/>
  <c r="Q68" i="3"/>
  <c r="L68" i="3"/>
  <c r="O68" i="3"/>
  <c r="S68" i="3"/>
  <c r="R67" i="3"/>
  <c r="Q67" i="3"/>
  <c r="O67" i="3"/>
  <c r="S67" i="3"/>
  <c r="L67" i="3"/>
  <c r="M67" i="3"/>
  <c r="P67" i="3"/>
  <c r="T67" i="3"/>
  <c r="R66" i="3"/>
  <c r="Q66" i="3"/>
  <c r="L66" i="3"/>
  <c r="O66" i="3"/>
  <c r="S66" i="3"/>
  <c r="R65" i="3"/>
  <c r="Q65" i="3"/>
  <c r="L65" i="3"/>
  <c r="O65" i="3"/>
  <c r="S65" i="3"/>
  <c r="R64" i="3"/>
  <c r="Q64" i="3"/>
  <c r="L64" i="3"/>
  <c r="O64" i="3"/>
  <c r="S64" i="3"/>
  <c r="R63" i="3"/>
  <c r="Q63" i="3"/>
  <c r="O63" i="3"/>
  <c r="S63" i="3"/>
  <c r="U63" i="3"/>
  <c r="L63" i="3"/>
  <c r="M63" i="3"/>
  <c r="P63" i="3"/>
  <c r="T63" i="3"/>
  <c r="R62" i="3"/>
  <c r="Q62" i="3"/>
  <c r="L62" i="3"/>
  <c r="O62" i="3"/>
  <c r="S62" i="3"/>
  <c r="R61" i="3"/>
  <c r="Q61" i="3"/>
  <c r="L61" i="3"/>
  <c r="O61" i="3"/>
  <c r="S61" i="3"/>
  <c r="R60" i="3"/>
  <c r="Q60" i="3"/>
  <c r="S60" i="3"/>
  <c r="O60" i="3"/>
  <c r="L60" i="3"/>
  <c r="M60" i="3"/>
  <c r="P60" i="3"/>
  <c r="T60" i="3"/>
  <c r="R59" i="3"/>
  <c r="Q59" i="3"/>
  <c r="O59" i="3"/>
  <c r="S59" i="3"/>
  <c r="L59" i="3"/>
  <c r="M59" i="3"/>
  <c r="P59" i="3"/>
  <c r="T59" i="3"/>
  <c r="R58" i="3"/>
  <c r="Q58" i="3"/>
  <c r="L58" i="3"/>
  <c r="O58" i="3"/>
  <c r="S58" i="3"/>
  <c r="R57" i="3"/>
  <c r="Q57" i="3"/>
  <c r="L57" i="3"/>
  <c r="O57" i="3"/>
  <c r="S57" i="3"/>
  <c r="R56" i="3"/>
  <c r="Q56" i="3"/>
  <c r="S56" i="3"/>
  <c r="U56" i="3"/>
  <c r="O56" i="3"/>
  <c r="L56" i="3"/>
  <c r="M56" i="3"/>
  <c r="P56" i="3"/>
  <c r="T56" i="3"/>
  <c r="R55" i="3"/>
  <c r="Q55" i="3"/>
  <c r="O55" i="3"/>
  <c r="S55" i="3"/>
  <c r="L55" i="3"/>
  <c r="M55" i="3"/>
  <c r="P55" i="3"/>
  <c r="T55" i="3"/>
  <c r="R54" i="3"/>
  <c r="Q54" i="3"/>
  <c r="L54" i="3"/>
  <c r="M54" i="3"/>
  <c r="P54" i="3"/>
  <c r="T54" i="3"/>
  <c r="AA172" i="3"/>
  <c r="Y172" i="3"/>
  <c r="Z172" i="3"/>
  <c r="AA180" i="3"/>
  <c r="Y180" i="3"/>
  <c r="Z180" i="3"/>
  <c r="AA171" i="3"/>
  <c r="Y171" i="3"/>
  <c r="AB171" i="3"/>
  <c r="Z171" i="3"/>
  <c r="AC171" i="3"/>
  <c r="M181" i="3"/>
  <c r="P181" i="3"/>
  <c r="T181" i="3"/>
  <c r="O181" i="3"/>
  <c r="S181" i="3"/>
  <c r="U181" i="3"/>
  <c r="Z205" i="3"/>
  <c r="Y205" i="3"/>
  <c r="AB205" i="3"/>
  <c r="AC205" i="3"/>
  <c r="AA205" i="3"/>
  <c r="AA238" i="3"/>
  <c r="Y238" i="3"/>
  <c r="Z238" i="3"/>
  <c r="U170" i="3"/>
  <c r="U178" i="3"/>
  <c r="M173" i="3"/>
  <c r="P173" i="3"/>
  <c r="T173" i="3"/>
  <c r="O173" i="3"/>
  <c r="S173" i="3"/>
  <c r="U173" i="3"/>
  <c r="U176" i="3"/>
  <c r="U189" i="3"/>
  <c r="AA198" i="3"/>
  <c r="Z198" i="3"/>
  <c r="Y198" i="3"/>
  <c r="M169" i="3"/>
  <c r="P169" i="3"/>
  <c r="T169" i="3"/>
  <c r="O169" i="3"/>
  <c r="S169" i="3"/>
  <c r="U169" i="3"/>
  <c r="U175" i="3"/>
  <c r="M177" i="3"/>
  <c r="P177" i="3"/>
  <c r="T177" i="3"/>
  <c r="O177" i="3"/>
  <c r="S177" i="3"/>
  <c r="U177" i="3"/>
  <c r="U183" i="3"/>
  <c r="Y182" i="3"/>
  <c r="AA182" i="3"/>
  <c r="AA187" i="3"/>
  <c r="Y187" i="3"/>
  <c r="Z187" i="3"/>
  <c r="AA191" i="3"/>
  <c r="Z191" i="3"/>
  <c r="Y191" i="3"/>
  <c r="AA195" i="3"/>
  <c r="Z195" i="3"/>
  <c r="Y195" i="3"/>
  <c r="AB195" i="3"/>
  <c r="AC195" i="3"/>
  <c r="AA207" i="3"/>
  <c r="Y207" i="3"/>
  <c r="Z207" i="3"/>
  <c r="AA179" i="3"/>
  <c r="Z179" i="3"/>
  <c r="Y179" i="3"/>
  <c r="AB179" i="3"/>
  <c r="AC179" i="3"/>
  <c r="U174" i="3"/>
  <c r="U184" i="3"/>
  <c r="U186" i="3"/>
  <c r="U188" i="3"/>
  <c r="U190" i="3"/>
  <c r="U192" i="3"/>
  <c r="U194" i="3"/>
  <c r="Y197" i="3"/>
  <c r="AA197" i="3"/>
  <c r="Z197" i="3"/>
  <c r="U201" i="3"/>
  <c r="AA230" i="3"/>
  <c r="Y230" i="3"/>
  <c r="Z230" i="3"/>
  <c r="M189" i="3"/>
  <c r="P189" i="3"/>
  <c r="T189" i="3"/>
  <c r="Z221" i="3"/>
  <c r="Y221" i="3"/>
  <c r="AB221" i="3"/>
  <c r="AC221" i="3"/>
  <c r="M258" i="3"/>
  <c r="P258" i="3"/>
  <c r="T258" i="3"/>
  <c r="O258" i="3"/>
  <c r="S258" i="3"/>
  <c r="U258" i="3"/>
  <c r="Y264" i="3"/>
  <c r="AA264" i="3"/>
  <c r="Z264" i="3"/>
  <c r="O279" i="3"/>
  <c r="S279" i="3"/>
  <c r="U279" i="3"/>
  <c r="M279" i="3"/>
  <c r="P279" i="3"/>
  <c r="T279" i="3"/>
  <c r="O185" i="3"/>
  <c r="S185" i="3"/>
  <c r="U185" i="3"/>
  <c r="O193" i="3"/>
  <c r="S193" i="3"/>
  <c r="U193" i="3"/>
  <c r="M196" i="3"/>
  <c r="P196" i="3"/>
  <c r="T196" i="3"/>
  <c r="U196" i="3"/>
  <c r="T200" i="3"/>
  <c r="U200" i="3"/>
  <c r="U224" i="3"/>
  <c r="Y232" i="3"/>
  <c r="AB232" i="3"/>
  <c r="AC232" i="3"/>
  <c r="AA232" i="3"/>
  <c r="AA237" i="3"/>
  <c r="Y237" i="3"/>
  <c r="AB237" i="3"/>
  <c r="AC237" i="3"/>
  <c r="M242" i="3"/>
  <c r="P242" i="3"/>
  <c r="T242" i="3"/>
  <c r="O242" i="3"/>
  <c r="S242" i="3"/>
  <c r="U242" i="3"/>
  <c r="M247" i="3"/>
  <c r="P247" i="3"/>
  <c r="T247" i="3"/>
  <c r="U247" i="3"/>
  <c r="AA253" i="3"/>
  <c r="Y253" i="3"/>
  <c r="AB253" i="3"/>
  <c r="AC253" i="3"/>
  <c r="AA266" i="3"/>
  <c r="Y266" i="3"/>
  <c r="Z266" i="3"/>
  <c r="U268" i="3"/>
  <c r="U270" i="3"/>
  <c r="AA222" i="3"/>
  <c r="Z222" i="3"/>
  <c r="Y222" i="3"/>
  <c r="AB222" i="3"/>
  <c r="AC222" i="3"/>
  <c r="AA221" i="3"/>
  <c r="Z225" i="3"/>
  <c r="Y225" i="3"/>
  <c r="AB225" i="3"/>
  <c r="AC225" i="3"/>
  <c r="AA243" i="3"/>
  <c r="Z243" i="3"/>
  <c r="Y272" i="3"/>
  <c r="AA272" i="3"/>
  <c r="Z272" i="3"/>
  <c r="AA274" i="3"/>
  <c r="Y274" i="3"/>
  <c r="Z274" i="3"/>
  <c r="M202" i="3"/>
  <c r="P202" i="3"/>
  <c r="T202" i="3"/>
  <c r="U202" i="3"/>
  <c r="O203" i="3"/>
  <c r="S203" i="3"/>
  <c r="U203" i="3"/>
  <c r="S217" i="3"/>
  <c r="U217" i="3"/>
  <c r="T218" i="3"/>
  <c r="U218" i="3"/>
  <c r="U228" i="3"/>
  <c r="O236" i="3"/>
  <c r="S236" i="3"/>
  <c r="U236" i="3"/>
  <c r="Y243" i="3"/>
  <c r="O252" i="3"/>
  <c r="S252" i="3"/>
  <c r="U252" i="3"/>
  <c r="U276" i="3"/>
  <c r="O219" i="3"/>
  <c r="S219" i="3"/>
  <c r="M219" i="3"/>
  <c r="P219" i="3"/>
  <c r="T219" i="3"/>
  <c r="AA225" i="3"/>
  <c r="O227" i="3"/>
  <c r="S227" i="3"/>
  <c r="M227" i="3"/>
  <c r="P227" i="3"/>
  <c r="T227" i="3"/>
  <c r="Z229" i="3"/>
  <c r="Y229" i="3"/>
  <c r="AA234" i="3"/>
  <c r="Y234" i="3"/>
  <c r="Z234" i="3"/>
  <c r="AA246" i="3"/>
  <c r="Y246" i="3"/>
  <c r="Z246" i="3"/>
  <c r="AA250" i="3"/>
  <c r="Y250" i="3"/>
  <c r="Z250" i="3"/>
  <c r="AA257" i="3"/>
  <c r="Y257" i="3"/>
  <c r="Z257" i="3"/>
  <c r="M278" i="3"/>
  <c r="P278" i="3"/>
  <c r="T278" i="3"/>
  <c r="O278" i="3"/>
  <c r="S278" i="3"/>
  <c r="U278" i="3"/>
  <c r="O199" i="3"/>
  <c r="S199" i="3"/>
  <c r="U199" i="3"/>
  <c r="U204" i="3"/>
  <c r="O206" i="3"/>
  <c r="S206" i="3"/>
  <c r="M206" i="3"/>
  <c r="P206" i="3"/>
  <c r="T206" i="3"/>
  <c r="U209" i="3"/>
  <c r="U212" i="3"/>
  <c r="O241" i="3"/>
  <c r="S241" i="3"/>
  <c r="U241" i="3"/>
  <c r="AA267" i="3"/>
  <c r="Z267" i="3"/>
  <c r="Y267" i="3"/>
  <c r="O269" i="3"/>
  <c r="S269" i="3"/>
  <c r="M269" i="3"/>
  <c r="P269" i="3"/>
  <c r="T269" i="3"/>
  <c r="O223" i="3"/>
  <c r="S223" i="3"/>
  <c r="M223" i="3"/>
  <c r="P223" i="3"/>
  <c r="T223" i="3"/>
  <c r="AA208" i="3"/>
  <c r="O211" i="3"/>
  <c r="S211" i="3"/>
  <c r="M211" i="3"/>
  <c r="P211" i="3"/>
  <c r="T211" i="3"/>
  <c r="U213" i="3"/>
  <c r="U216" i="3"/>
  <c r="AA229" i="3"/>
  <c r="AA262" i="3"/>
  <c r="Y262" i="3"/>
  <c r="Z262" i="3"/>
  <c r="U271" i="3"/>
  <c r="O273" i="3"/>
  <c r="S273" i="3"/>
  <c r="M273" i="3"/>
  <c r="P273" i="3"/>
  <c r="T273" i="3"/>
  <c r="M275" i="3"/>
  <c r="P275" i="3"/>
  <c r="T275" i="3"/>
  <c r="U275" i="3"/>
  <c r="Y280" i="3"/>
  <c r="AB280" i="3"/>
  <c r="AC280" i="3"/>
  <c r="U284" i="3"/>
  <c r="Y208" i="3"/>
  <c r="AB208" i="3"/>
  <c r="AC208" i="3"/>
  <c r="O215" i="3"/>
  <c r="S215" i="3"/>
  <c r="M215" i="3"/>
  <c r="P215" i="3"/>
  <c r="T215" i="3"/>
  <c r="U220" i="3"/>
  <c r="T226" i="3"/>
  <c r="U226" i="3"/>
  <c r="U231" i="3"/>
  <c r="S235" i="3"/>
  <c r="U235" i="3"/>
  <c r="S251" i="3"/>
  <c r="U251" i="3"/>
  <c r="O277" i="3"/>
  <c r="S277" i="3"/>
  <c r="M277" i="3"/>
  <c r="P277" i="3"/>
  <c r="T277" i="3"/>
  <c r="O286" i="3"/>
  <c r="S286" i="3"/>
  <c r="M286" i="3"/>
  <c r="P286" i="3"/>
  <c r="T286" i="3"/>
  <c r="O248" i="3"/>
  <c r="S248" i="3"/>
  <c r="U248" i="3"/>
  <c r="M259" i="3"/>
  <c r="P259" i="3"/>
  <c r="T259" i="3"/>
  <c r="U259" i="3"/>
  <c r="O281" i="3"/>
  <c r="S281" i="3"/>
  <c r="M281" i="3"/>
  <c r="P281" i="3"/>
  <c r="T281" i="3"/>
  <c r="O282" i="3"/>
  <c r="S282" i="3"/>
  <c r="U282" i="3"/>
  <c r="M283" i="3"/>
  <c r="P283" i="3"/>
  <c r="T283" i="3"/>
  <c r="U283" i="3"/>
  <c r="M210" i="3"/>
  <c r="P210" i="3"/>
  <c r="T210" i="3"/>
  <c r="U210" i="3"/>
  <c r="M214" i="3"/>
  <c r="P214" i="3"/>
  <c r="T214" i="3"/>
  <c r="U214" i="3"/>
  <c r="O254" i="3"/>
  <c r="S254" i="3"/>
  <c r="U254" i="3"/>
  <c r="O233" i="3"/>
  <c r="S233" i="3"/>
  <c r="U233" i="3"/>
  <c r="M239" i="3"/>
  <c r="P239" i="3"/>
  <c r="T239" i="3"/>
  <c r="U239" i="3"/>
  <c r="O244" i="3"/>
  <c r="S244" i="3"/>
  <c r="U244" i="3"/>
  <c r="O249" i="3"/>
  <c r="S249" i="3"/>
  <c r="U249" i="3"/>
  <c r="M255" i="3"/>
  <c r="P255" i="3"/>
  <c r="T255" i="3"/>
  <c r="U255" i="3"/>
  <c r="O260" i="3"/>
  <c r="S260" i="3"/>
  <c r="U260" i="3"/>
  <c r="T245" i="3"/>
  <c r="O261" i="3"/>
  <c r="S261" i="3"/>
  <c r="M261" i="3"/>
  <c r="P261" i="3"/>
  <c r="T261" i="3"/>
  <c r="O240" i="3"/>
  <c r="S240" i="3"/>
  <c r="U240" i="3"/>
  <c r="O245" i="3"/>
  <c r="S245" i="3"/>
  <c r="O256" i="3"/>
  <c r="S256" i="3"/>
  <c r="U256" i="3"/>
  <c r="S263" i="3"/>
  <c r="U263" i="3"/>
  <c r="O265" i="3"/>
  <c r="S265" i="3"/>
  <c r="M265" i="3"/>
  <c r="P265" i="3"/>
  <c r="T265" i="3"/>
  <c r="M285" i="3"/>
  <c r="P285" i="3"/>
  <c r="T285" i="3"/>
  <c r="U285" i="3"/>
  <c r="U69" i="3"/>
  <c r="U74" i="3"/>
  <c r="U68" i="3"/>
  <c r="AA56" i="3"/>
  <c r="Z56" i="3"/>
  <c r="Y56" i="3"/>
  <c r="U71" i="3"/>
  <c r="U59" i="3"/>
  <c r="U67" i="3"/>
  <c r="U72" i="3"/>
  <c r="Y63" i="3"/>
  <c r="AA63" i="3"/>
  <c r="Z63" i="3"/>
  <c r="U76" i="3"/>
  <c r="U65" i="3"/>
  <c r="U61" i="3"/>
  <c r="U55" i="3"/>
  <c r="U60" i="3"/>
  <c r="U75" i="3"/>
  <c r="M66" i="3"/>
  <c r="P66" i="3"/>
  <c r="T66" i="3"/>
  <c r="U66" i="3"/>
  <c r="M74" i="3"/>
  <c r="P74" i="3"/>
  <c r="T74" i="3"/>
  <c r="O70" i="3"/>
  <c r="S70" i="3"/>
  <c r="U70" i="3"/>
  <c r="M57" i="3"/>
  <c r="P57" i="3"/>
  <c r="T57" i="3"/>
  <c r="U57" i="3"/>
  <c r="M61" i="3"/>
  <c r="P61" i="3"/>
  <c r="T61" i="3"/>
  <c r="M65" i="3"/>
  <c r="P65" i="3"/>
  <c r="T65" i="3"/>
  <c r="M69" i="3"/>
  <c r="P69" i="3"/>
  <c r="T69" i="3"/>
  <c r="M73" i="3"/>
  <c r="P73" i="3"/>
  <c r="T73" i="3"/>
  <c r="U73" i="3"/>
  <c r="M77" i="3"/>
  <c r="P77" i="3"/>
  <c r="T77" i="3"/>
  <c r="U77" i="3"/>
  <c r="M58" i="3"/>
  <c r="P58" i="3"/>
  <c r="T58" i="3"/>
  <c r="U58" i="3"/>
  <c r="M62" i="3"/>
  <c r="P62" i="3"/>
  <c r="T62" i="3"/>
  <c r="U62" i="3"/>
  <c r="M64" i="3"/>
  <c r="P64" i="3"/>
  <c r="T64" i="3"/>
  <c r="U64" i="3"/>
  <c r="M68" i="3"/>
  <c r="P68" i="3"/>
  <c r="T68" i="3"/>
  <c r="M72" i="3"/>
  <c r="P72" i="3"/>
  <c r="T72" i="3"/>
  <c r="M76" i="3"/>
  <c r="P76" i="3"/>
  <c r="T76" i="3"/>
  <c r="O54" i="3"/>
  <c r="S54" i="3"/>
  <c r="U54" i="3"/>
  <c r="B9" i="1"/>
  <c r="AA247" i="3"/>
  <c r="Y247" i="3"/>
  <c r="Z247" i="3"/>
  <c r="AA226" i="3"/>
  <c r="Z226" i="3"/>
  <c r="Y226" i="3"/>
  <c r="AB226" i="3"/>
  <c r="AC226" i="3"/>
  <c r="AA200" i="3"/>
  <c r="Z200" i="3"/>
  <c r="Y200" i="3"/>
  <c r="AA214" i="3"/>
  <c r="Z214" i="3"/>
  <c r="Y214" i="3"/>
  <c r="AB214" i="3"/>
  <c r="AC214" i="3"/>
  <c r="AA196" i="3"/>
  <c r="Y196" i="3"/>
  <c r="AB196" i="3"/>
  <c r="Z196" i="3"/>
  <c r="AC196" i="3"/>
  <c r="AA210" i="3"/>
  <c r="Z210" i="3"/>
  <c r="Y210" i="3"/>
  <c r="AB210" i="3"/>
  <c r="AC210" i="3"/>
  <c r="AA275" i="3"/>
  <c r="Z275" i="3"/>
  <c r="Y275" i="3"/>
  <c r="AB275" i="3"/>
  <c r="AC275" i="3"/>
  <c r="AA283" i="3"/>
  <c r="Z283" i="3"/>
  <c r="Y283" i="3"/>
  <c r="AB283" i="3"/>
  <c r="AC283" i="3"/>
  <c r="AA285" i="3"/>
  <c r="Z285" i="3"/>
  <c r="Y285" i="3"/>
  <c r="AA202" i="3"/>
  <c r="Z202" i="3"/>
  <c r="Y202" i="3"/>
  <c r="AB202" i="3"/>
  <c r="AC202" i="3"/>
  <c r="AC255" i="3"/>
  <c r="AA255" i="3"/>
  <c r="Z255" i="3"/>
  <c r="Y255" i="3"/>
  <c r="AB255" i="3"/>
  <c r="AA218" i="3"/>
  <c r="Z218" i="3"/>
  <c r="Y218" i="3"/>
  <c r="AB218" i="3"/>
  <c r="AC218" i="3"/>
  <c r="AC239" i="3"/>
  <c r="AA239" i="3"/>
  <c r="Z239" i="3"/>
  <c r="Y239" i="3"/>
  <c r="AB239" i="3"/>
  <c r="Y268" i="3"/>
  <c r="AA268" i="3"/>
  <c r="Z268" i="3"/>
  <c r="AA242" i="3"/>
  <c r="Y242" i="3"/>
  <c r="Z242" i="3"/>
  <c r="Z194" i="3"/>
  <c r="Y194" i="3"/>
  <c r="AA194" i="3"/>
  <c r="Y178" i="3"/>
  <c r="AB178" i="3"/>
  <c r="AC178" i="3"/>
  <c r="AA178" i="3"/>
  <c r="Z178" i="3"/>
  <c r="Y260" i="3"/>
  <c r="AA260" i="3"/>
  <c r="Z260" i="3"/>
  <c r="AA278" i="3"/>
  <c r="Y278" i="3"/>
  <c r="Z278" i="3"/>
  <c r="U273" i="3"/>
  <c r="U219" i="3"/>
  <c r="Y256" i="3"/>
  <c r="AB256" i="3"/>
  <c r="AC256" i="3"/>
  <c r="AA256" i="3"/>
  <c r="Z256" i="3"/>
  <c r="U277" i="3"/>
  <c r="AA271" i="3"/>
  <c r="Z271" i="3"/>
  <c r="Y271" i="3"/>
  <c r="AB271" i="3"/>
  <c r="AC271" i="3"/>
  <c r="Y276" i="3"/>
  <c r="AB276" i="3"/>
  <c r="AC276" i="3"/>
  <c r="Z276" i="3"/>
  <c r="AA276" i="3"/>
  <c r="AB238" i="3"/>
  <c r="AC238" i="3"/>
  <c r="U245" i="3"/>
  <c r="AB257" i="3"/>
  <c r="AC257" i="3"/>
  <c r="AB262" i="3"/>
  <c r="AC262" i="3"/>
  <c r="U269" i="3"/>
  <c r="AB243" i="3"/>
  <c r="AC243" i="3"/>
  <c r="AB274" i="3"/>
  <c r="AC274" i="3"/>
  <c r="AA185" i="3"/>
  <c r="Y185" i="3"/>
  <c r="Z185" i="3"/>
  <c r="AA258" i="3"/>
  <c r="Y258" i="3"/>
  <c r="Z258" i="3"/>
  <c r="AA184" i="3"/>
  <c r="Y184" i="3"/>
  <c r="Z184" i="3"/>
  <c r="AB191" i="3"/>
  <c r="AC191" i="3"/>
  <c r="AB172" i="3"/>
  <c r="AC172" i="3"/>
  <c r="AA279" i="3"/>
  <c r="Y279" i="3"/>
  <c r="Z279" i="3"/>
  <c r="U265" i="3"/>
  <c r="U286" i="3"/>
  <c r="U223" i="3"/>
  <c r="AB180" i="3"/>
  <c r="AC180" i="3"/>
  <c r="AA263" i="3"/>
  <c r="Z263" i="3"/>
  <c r="Y263" i="3"/>
  <c r="Z213" i="3"/>
  <c r="Y213" i="3"/>
  <c r="AA213" i="3"/>
  <c r="Y203" i="3"/>
  <c r="AA203" i="3"/>
  <c r="Z203" i="3"/>
  <c r="Y190" i="3"/>
  <c r="Z190" i="3"/>
  <c r="AA190" i="3"/>
  <c r="Y181" i="3"/>
  <c r="AB181" i="3"/>
  <c r="AC181" i="3"/>
  <c r="AA181" i="3"/>
  <c r="Z181" i="3"/>
  <c r="AA282" i="3"/>
  <c r="Y282" i="3"/>
  <c r="Z282" i="3"/>
  <c r="AA212" i="3"/>
  <c r="Z212" i="3"/>
  <c r="Y212" i="3"/>
  <c r="AB229" i="3"/>
  <c r="AC229" i="3"/>
  <c r="AB272" i="3"/>
  <c r="AC272" i="3"/>
  <c r="Y188" i="3"/>
  <c r="AB188" i="3"/>
  <c r="AC188" i="3"/>
  <c r="AA188" i="3"/>
  <c r="Z188" i="3"/>
  <c r="AA175" i="3"/>
  <c r="Y175" i="3"/>
  <c r="Z175" i="3"/>
  <c r="AA176" i="3"/>
  <c r="Y176" i="3"/>
  <c r="Z176" i="3"/>
  <c r="U211" i="3"/>
  <c r="Z209" i="3"/>
  <c r="Y209" i="3"/>
  <c r="AA209" i="3"/>
  <c r="Y252" i="3"/>
  <c r="AB252" i="3"/>
  <c r="AC252" i="3"/>
  <c r="Z252" i="3"/>
  <c r="AA252" i="3"/>
  <c r="AB264" i="3"/>
  <c r="AC264" i="3"/>
  <c r="AA169" i="3"/>
  <c r="Y169" i="3"/>
  <c r="Z169" i="3"/>
  <c r="Y240" i="3"/>
  <c r="AB240" i="3"/>
  <c r="AC240" i="3"/>
  <c r="AA240" i="3"/>
  <c r="Z240" i="3"/>
  <c r="U281" i="3"/>
  <c r="Y284" i="3"/>
  <c r="AA284" i="3"/>
  <c r="Z284" i="3"/>
  <c r="AA259" i="3"/>
  <c r="Z259" i="3"/>
  <c r="Y259" i="3"/>
  <c r="AB259" i="3"/>
  <c r="AC259" i="3"/>
  <c r="AB267" i="3"/>
  <c r="AC267" i="3"/>
  <c r="U206" i="3"/>
  <c r="U227" i="3"/>
  <c r="Y236" i="3"/>
  <c r="AB236" i="3"/>
  <c r="AC236" i="3"/>
  <c r="Z236" i="3"/>
  <c r="AA236" i="3"/>
  <c r="AB230" i="3"/>
  <c r="AC230" i="3"/>
  <c r="AB197" i="3"/>
  <c r="AC197" i="3"/>
  <c r="Y174" i="3"/>
  <c r="AA174" i="3"/>
  <c r="Z174" i="3"/>
  <c r="AB207" i="3"/>
  <c r="AC207" i="3"/>
  <c r="AB198" i="3"/>
  <c r="AC198" i="3"/>
  <c r="Y199" i="3"/>
  <c r="AA199" i="3"/>
  <c r="Z199" i="3"/>
  <c r="AA183" i="3"/>
  <c r="Y183" i="3"/>
  <c r="Z183" i="3"/>
  <c r="AA220" i="3"/>
  <c r="Y220" i="3"/>
  <c r="Z220" i="3"/>
  <c r="AA216" i="3"/>
  <c r="Z216" i="3"/>
  <c r="Y216" i="3"/>
  <c r="Z217" i="3"/>
  <c r="Y217" i="3"/>
  <c r="AA217" i="3"/>
  <c r="AA224" i="3"/>
  <c r="Z224" i="3"/>
  <c r="Y224" i="3"/>
  <c r="Y192" i="3"/>
  <c r="AA192" i="3"/>
  <c r="Z192" i="3"/>
  <c r="AA177" i="3"/>
  <c r="Y177" i="3"/>
  <c r="AB177" i="3"/>
  <c r="AC177" i="3"/>
  <c r="Z177" i="3"/>
  <c r="Y170" i="3"/>
  <c r="AA170" i="3"/>
  <c r="Z170" i="3"/>
  <c r="AA241" i="3"/>
  <c r="Y241" i="3"/>
  <c r="Z241" i="3"/>
  <c r="AB266" i="3"/>
  <c r="AC266" i="3"/>
  <c r="Z201" i="3"/>
  <c r="Y201" i="3"/>
  <c r="AB201" i="3"/>
  <c r="AC201" i="3"/>
  <c r="AA201" i="3"/>
  <c r="Y189" i="3"/>
  <c r="AA189" i="3"/>
  <c r="Z189" i="3"/>
  <c r="AA249" i="3"/>
  <c r="Y249" i="3"/>
  <c r="AB249" i="3"/>
  <c r="AC249" i="3"/>
  <c r="Z249" i="3"/>
  <c r="U215" i="3"/>
  <c r="AB246" i="3"/>
  <c r="AC246" i="3"/>
  <c r="AB187" i="3"/>
  <c r="AC187" i="3"/>
  <c r="Y244" i="3"/>
  <c r="AA244" i="3"/>
  <c r="Z244" i="3"/>
  <c r="AA193" i="3"/>
  <c r="Y193" i="3"/>
  <c r="AB193" i="3"/>
  <c r="AC193" i="3"/>
  <c r="Z193" i="3"/>
  <c r="Y186" i="3"/>
  <c r="Z186" i="3"/>
  <c r="AA186" i="3"/>
  <c r="Y173" i="3"/>
  <c r="AA173" i="3"/>
  <c r="Z173" i="3"/>
  <c r="AA251" i="3"/>
  <c r="Z251" i="3"/>
  <c r="Y251" i="3"/>
  <c r="AB251" i="3"/>
  <c r="AC251" i="3"/>
  <c r="AA233" i="3"/>
  <c r="Y233" i="3"/>
  <c r="Z233" i="3"/>
  <c r="AA235" i="3"/>
  <c r="Z235" i="3"/>
  <c r="Y235" i="3"/>
  <c r="AB235" i="3"/>
  <c r="AC235" i="3"/>
  <c r="U261" i="3"/>
  <c r="AA254" i="3"/>
  <c r="Y254" i="3"/>
  <c r="Z254" i="3"/>
  <c r="Y248" i="3"/>
  <c r="AA248" i="3"/>
  <c r="Z248" i="3"/>
  <c r="AA231" i="3"/>
  <c r="Y231" i="3"/>
  <c r="Z231" i="3"/>
  <c r="AA204" i="3"/>
  <c r="Y204" i="3"/>
  <c r="AB204" i="3"/>
  <c r="AC204" i="3"/>
  <c r="Z204" i="3"/>
  <c r="AB250" i="3"/>
  <c r="AC250" i="3"/>
  <c r="AB234" i="3"/>
  <c r="AC234" i="3"/>
  <c r="AA228" i="3"/>
  <c r="Z228" i="3"/>
  <c r="Y228" i="3"/>
  <c r="AB228" i="3"/>
  <c r="AC228" i="3"/>
  <c r="AA270" i="3"/>
  <c r="Y270" i="3"/>
  <c r="Z270" i="3"/>
  <c r="AB182" i="3"/>
  <c r="AC182" i="3"/>
  <c r="AA57" i="3"/>
  <c r="Z57" i="3"/>
  <c r="Y57" i="3"/>
  <c r="AB57" i="3"/>
  <c r="AC57" i="3"/>
  <c r="AA64" i="3"/>
  <c r="Z64" i="3"/>
  <c r="Y64" i="3"/>
  <c r="AB64" i="3"/>
  <c r="AC64" i="3"/>
  <c r="Y62" i="3"/>
  <c r="Z62" i="3"/>
  <c r="AA62" i="3"/>
  <c r="Z58" i="3"/>
  <c r="AA58" i="3"/>
  <c r="Y58" i="3"/>
  <c r="AB58" i="3"/>
  <c r="AC58" i="3"/>
  <c r="AA77" i="3"/>
  <c r="Z77" i="3"/>
  <c r="Y77" i="3"/>
  <c r="AB77" i="3"/>
  <c r="AC77" i="3"/>
  <c r="Y66" i="3"/>
  <c r="AA66" i="3"/>
  <c r="Z66" i="3"/>
  <c r="AA73" i="3"/>
  <c r="Z73" i="3"/>
  <c r="Y73" i="3"/>
  <c r="AB73" i="3"/>
  <c r="AC73" i="3"/>
  <c r="Y74" i="3"/>
  <c r="AA74" i="3"/>
  <c r="Z74" i="3"/>
  <c r="Y59" i="3"/>
  <c r="AA59" i="3"/>
  <c r="Z59" i="3"/>
  <c r="AA69" i="3"/>
  <c r="Z69" i="3"/>
  <c r="Y69" i="3"/>
  <c r="AB69" i="3"/>
  <c r="AC69" i="3"/>
  <c r="AA72" i="3"/>
  <c r="Z72" i="3"/>
  <c r="Y72" i="3"/>
  <c r="AB72" i="3"/>
  <c r="AC72" i="3"/>
  <c r="AA76" i="3"/>
  <c r="Z76" i="3"/>
  <c r="Y76" i="3"/>
  <c r="AB76" i="3"/>
  <c r="AC76" i="3"/>
  <c r="Y75" i="3"/>
  <c r="AA75" i="3"/>
  <c r="Z75" i="3"/>
  <c r="Y71" i="3"/>
  <c r="Z71" i="3"/>
  <c r="AA71" i="3"/>
  <c r="AA70" i="3"/>
  <c r="Z70" i="3"/>
  <c r="Y70" i="3"/>
  <c r="AB70" i="3"/>
  <c r="AC70" i="3"/>
  <c r="Y67" i="3"/>
  <c r="Z67" i="3"/>
  <c r="AA67" i="3"/>
  <c r="AA54" i="3"/>
  <c r="Z54" i="3"/>
  <c r="Y54" i="3"/>
  <c r="AB54" i="3"/>
  <c r="AC54" i="3"/>
  <c r="AA60" i="3"/>
  <c r="Z60" i="3"/>
  <c r="Y60" i="3"/>
  <c r="AB60" i="3"/>
  <c r="AC60" i="3"/>
  <c r="AB63" i="3"/>
  <c r="AC63" i="3"/>
  <c r="AB56" i="3"/>
  <c r="AC56" i="3"/>
  <c r="AA61" i="3"/>
  <c r="Z61" i="3"/>
  <c r="Y61" i="3"/>
  <c r="AA65" i="3"/>
  <c r="Z65" i="3"/>
  <c r="Y65" i="3"/>
  <c r="AA68" i="3"/>
  <c r="Z68" i="3"/>
  <c r="Y68" i="3"/>
  <c r="Y55" i="3"/>
  <c r="AA55" i="3"/>
  <c r="Z55" i="3"/>
  <c r="R168" i="3"/>
  <c r="Q168" i="3"/>
  <c r="L168" i="3"/>
  <c r="O168" i="3"/>
  <c r="S168" i="3"/>
  <c r="R167" i="3"/>
  <c r="Q167" i="3"/>
  <c r="L167" i="3"/>
  <c r="M167" i="3"/>
  <c r="P167" i="3"/>
  <c r="T167" i="3"/>
  <c r="R166" i="3"/>
  <c r="Q166" i="3"/>
  <c r="L166" i="3"/>
  <c r="O166" i="3"/>
  <c r="S166" i="3"/>
  <c r="R165" i="3"/>
  <c r="Q165" i="3"/>
  <c r="L165" i="3"/>
  <c r="O165" i="3"/>
  <c r="S165" i="3"/>
  <c r="R164" i="3"/>
  <c r="Q164" i="3"/>
  <c r="L164" i="3"/>
  <c r="O164" i="3"/>
  <c r="S164" i="3"/>
  <c r="R163" i="3"/>
  <c r="Q163" i="3"/>
  <c r="L163" i="3"/>
  <c r="M163" i="3"/>
  <c r="P163" i="3"/>
  <c r="T163" i="3"/>
  <c r="R162" i="3"/>
  <c r="Q162" i="3"/>
  <c r="L162" i="3"/>
  <c r="O162" i="3"/>
  <c r="R161" i="3"/>
  <c r="Q161" i="3"/>
  <c r="L161" i="3"/>
  <c r="O161" i="3"/>
  <c r="S161" i="3"/>
  <c r="R160" i="3"/>
  <c r="Q160" i="3"/>
  <c r="L160" i="3"/>
  <c r="R159" i="3"/>
  <c r="Q159" i="3"/>
  <c r="L159" i="3"/>
  <c r="O159" i="3"/>
  <c r="S159" i="3"/>
  <c r="R158" i="3"/>
  <c r="Q158" i="3"/>
  <c r="L158" i="3"/>
  <c r="O158" i="3"/>
  <c r="R157" i="3"/>
  <c r="Q157" i="3"/>
  <c r="L157" i="3"/>
  <c r="O157" i="3"/>
  <c r="S157" i="3"/>
  <c r="R156" i="3"/>
  <c r="Q156" i="3"/>
  <c r="L156" i="3"/>
  <c r="R155" i="3"/>
  <c r="Q155" i="3"/>
  <c r="L155" i="3"/>
  <c r="O155" i="3"/>
  <c r="S155" i="3"/>
  <c r="R154" i="3"/>
  <c r="Q154" i="3"/>
  <c r="L154" i="3"/>
  <c r="R153" i="3"/>
  <c r="Q153" i="3"/>
  <c r="L153" i="3"/>
  <c r="O153" i="3"/>
  <c r="S153" i="3"/>
  <c r="R152" i="3"/>
  <c r="Q152" i="3"/>
  <c r="L152" i="3"/>
  <c r="R151" i="3"/>
  <c r="Q151" i="3"/>
  <c r="L151" i="3"/>
  <c r="O151" i="3"/>
  <c r="S151" i="3"/>
  <c r="R150" i="3"/>
  <c r="Q150" i="3"/>
  <c r="L150" i="3"/>
  <c r="R149" i="3"/>
  <c r="Q149" i="3"/>
  <c r="M149" i="3"/>
  <c r="P149" i="3"/>
  <c r="T149" i="3"/>
  <c r="L149" i="3"/>
  <c r="O149" i="3"/>
  <c r="S149" i="3"/>
  <c r="R148" i="3"/>
  <c r="Q148" i="3"/>
  <c r="L148" i="3"/>
  <c r="R147" i="3"/>
  <c r="Q147" i="3"/>
  <c r="L147" i="3"/>
  <c r="O147" i="3"/>
  <c r="S147" i="3"/>
  <c r="R146" i="3"/>
  <c r="Q146" i="3"/>
  <c r="L146" i="3"/>
  <c r="O146" i="3"/>
  <c r="S146" i="3"/>
  <c r="R145" i="3"/>
  <c r="Q145" i="3"/>
  <c r="L145" i="3"/>
  <c r="O145" i="3"/>
  <c r="S145" i="3"/>
  <c r="R144" i="3"/>
  <c r="Q144" i="3"/>
  <c r="L144" i="3"/>
  <c r="R143" i="3"/>
  <c r="Q143" i="3"/>
  <c r="L143" i="3"/>
  <c r="O143" i="3"/>
  <c r="S143" i="3"/>
  <c r="R142" i="3"/>
  <c r="Q142" i="3"/>
  <c r="L142" i="3"/>
  <c r="O142" i="3"/>
  <c r="R141" i="3"/>
  <c r="Q141" i="3"/>
  <c r="L141" i="3"/>
  <c r="M141" i="3"/>
  <c r="P141" i="3"/>
  <c r="T141" i="3"/>
  <c r="R140" i="3"/>
  <c r="Q140" i="3"/>
  <c r="L140" i="3"/>
  <c r="O140" i="3"/>
  <c r="S140" i="3"/>
  <c r="R139" i="3"/>
  <c r="Q139" i="3"/>
  <c r="L139" i="3"/>
  <c r="O139" i="3"/>
  <c r="S139" i="3"/>
  <c r="R138" i="3"/>
  <c r="Q138" i="3"/>
  <c r="L138" i="3"/>
  <c r="O138" i="3"/>
  <c r="R137" i="3"/>
  <c r="Q137" i="3"/>
  <c r="L137" i="3"/>
  <c r="O137" i="3"/>
  <c r="S137" i="3"/>
  <c r="R136" i="3"/>
  <c r="Q136" i="3"/>
  <c r="L136" i="3"/>
  <c r="R135" i="3"/>
  <c r="Q135" i="3"/>
  <c r="L135" i="3"/>
  <c r="O135" i="3"/>
  <c r="S135" i="3"/>
  <c r="R134" i="3"/>
  <c r="Q134" i="3"/>
  <c r="L134" i="3"/>
  <c r="O134" i="3"/>
  <c r="R133" i="3"/>
  <c r="Q133" i="3"/>
  <c r="L133" i="3"/>
  <c r="O133" i="3"/>
  <c r="S133" i="3"/>
  <c r="R132" i="3"/>
  <c r="Q132" i="3"/>
  <c r="L132" i="3"/>
  <c r="O132" i="3"/>
  <c r="R131" i="3"/>
  <c r="Q131" i="3"/>
  <c r="M131" i="3"/>
  <c r="P131" i="3"/>
  <c r="L131" i="3"/>
  <c r="O131" i="3"/>
  <c r="S131" i="3"/>
  <c r="R130" i="3"/>
  <c r="Q130" i="3"/>
  <c r="L130" i="3"/>
  <c r="O130" i="3"/>
  <c r="R129" i="3"/>
  <c r="Q129" i="3"/>
  <c r="L129" i="3"/>
  <c r="O129" i="3"/>
  <c r="S129" i="3"/>
  <c r="R128" i="3"/>
  <c r="Q128" i="3"/>
  <c r="L128" i="3"/>
  <c r="R127" i="3"/>
  <c r="Q127" i="3"/>
  <c r="L127" i="3"/>
  <c r="O127" i="3"/>
  <c r="S127" i="3"/>
  <c r="R126" i="3"/>
  <c r="Q126" i="3"/>
  <c r="L126" i="3"/>
  <c r="O126" i="3"/>
  <c r="R125" i="3"/>
  <c r="Q125" i="3"/>
  <c r="L125" i="3"/>
  <c r="O125" i="3"/>
  <c r="R124" i="3"/>
  <c r="Q124" i="3"/>
  <c r="L124" i="3"/>
  <c r="O124" i="3"/>
  <c r="S124" i="3"/>
  <c r="R123" i="3"/>
  <c r="Q123" i="3"/>
  <c r="L123" i="3"/>
  <c r="M123" i="3"/>
  <c r="P123" i="3"/>
  <c r="R122" i="3"/>
  <c r="Q122" i="3"/>
  <c r="L122" i="3"/>
  <c r="R121" i="3"/>
  <c r="Q121" i="3"/>
  <c r="L121" i="3"/>
  <c r="M121" i="3"/>
  <c r="P121" i="3"/>
  <c r="T121" i="3"/>
  <c r="R120" i="3"/>
  <c r="Q120" i="3"/>
  <c r="L120" i="3"/>
  <c r="R119" i="3"/>
  <c r="Q119" i="3"/>
  <c r="L119" i="3"/>
  <c r="O119" i="3"/>
  <c r="S119" i="3"/>
  <c r="R118" i="3"/>
  <c r="Q118" i="3"/>
  <c r="L118" i="3"/>
  <c r="O118" i="3"/>
  <c r="R117" i="3"/>
  <c r="Q117" i="3"/>
  <c r="L117" i="3"/>
  <c r="O117" i="3"/>
  <c r="S117" i="3"/>
  <c r="R116" i="3"/>
  <c r="Q116" i="3"/>
  <c r="L116" i="3"/>
  <c r="R115" i="3"/>
  <c r="Q115" i="3"/>
  <c r="L115" i="3"/>
  <c r="O115" i="3"/>
  <c r="S115" i="3"/>
  <c r="R114" i="3"/>
  <c r="Q114" i="3"/>
  <c r="L114" i="3"/>
  <c r="O114" i="3"/>
  <c r="S114" i="3"/>
  <c r="R113" i="3"/>
  <c r="Q113" i="3"/>
  <c r="L113" i="3"/>
  <c r="O113" i="3"/>
  <c r="S113" i="3"/>
  <c r="R112" i="3"/>
  <c r="Q112" i="3"/>
  <c r="L112" i="3"/>
  <c r="R111" i="3"/>
  <c r="Q111" i="3"/>
  <c r="L111" i="3"/>
  <c r="M111" i="3"/>
  <c r="P111" i="3"/>
  <c r="T111" i="3"/>
  <c r="R110" i="3"/>
  <c r="Q110" i="3"/>
  <c r="L110" i="3"/>
  <c r="O110" i="3"/>
  <c r="R109" i="3"/>
  <c r="Q109" i="3"/>
  <c r="L109" i="3"/>
  <c r="O109" i="3"/>
  <c r="S109" i="3"/>
  <c r="R108" i="3"/>
  <c r="Q108" i="3"/>
  <c r="L108" i="3"/>
  <c r="O108" i="3"/>
  <c r="R107" i="3"/>
  <c r="Q107" i="3"/>
  <c r="L107" i="3"/>
  <c r="M107" i="3"/>
  <c r="P107" i="3"/>
  <c r="T107" i="3"/>
  <c r="R106" i="3"/>
  <c r="Q106" i="3"/>
  <c r="L106" i="3"/>
  <c r="O106" i="3"/>
  <c r="S106" i="3"/>
  <c r="R105" i="3"/>
  <c r="Q105" i="3"/>
  <c r="L105" i="3"/>
  <c r="O105" i="3"/>
  <c r="S105" i="3"/>
  <c r="R104" i="3"/>
  <c r="Q104" i="3"/>
  <c r="L104" i="3"/>
  <c r="R103" i="3"/>
  <c r="Q103" i="3"/>
  <c r="L103" i="3"/>
  <c r="O103" i="3"/>
  <c r="S103" i="3"/>
  <c r="R102" i="3"/>
  <c r="Q102" i="3"/>
  <c r="L102" i="3"/>
  <c r="O102" i="3"/>
  <c r="R101" i="3"/>
  <c r="Q101" i="3"/>
  <c r="L101" i="3"/>
  <c r="M101" i="3"/>
  <c r="P101" i="3"/>
  <c r="T101" i="3"/>
  <c r="R100" i="3"/>
  <c r="Q100" i="3"/>
  <c r="L100" i="3"/>
  <c r="O100" i="3"/>
  <c r="R99" i="3"/>
  <c r="Q99" i="3"/>
  <c r="L99" i="3"/>
  <c r="O99" i="3"/>
  <c r="S99" i="3"/>
  <c r="R98" i="3"/>
  <c r="Q98" i="3"/>
  <c r="L98" i="3"/>
  <c r="O98" i="3"/>
  <c r="R97" i="3"/>
  <c r="Q97" i="3"/>
  <c r="L97" i="3"/>
  <c r="O97" i="3"/>
  <c r="S97" i="3"/>
  <c r="R96" i="3"/>
  <c r="Q96" i="3"/>
  <c r="L96" i="3"/>
  <c r="R95" i="3"/>
  <c r="Q95" i="3"/>
  <c r="L95" i="3"/>
  <c r="O95" i="3"/>
  <c r="S95" i="3"/>
  <c r="R94" i="3"/>
  <c r="Q94" i="3"/>
  <c r="L94" i="3"/>
  <c r="R93" i="3"/>
  <c r="Q93" i="3"/>
  <c r="L93" i="3"/>
  <c r="O93" i="3"/>
  <c r="S93" i="3"/>
  <c r="R92" i="3"/>
  <c r="Q92" i="3"/>
  <c r="L92" i="3"/>
  <c r="O92" i="3"/>
  <c r="R91" i="3"/>
  <c r="Q91" i="3"/>
  <c r="L91" i="3"/>
  <c r="M91" i="3"/>
  <c r="P91" i="3"/>
  <c r="R90" i="3"/>
  <c r="Q90" i="3"/>
  <c r="L90" i="3"/>
  <c r="O90" i="3"/>
  <c r="R89" i="3"/>
  <c r="Q89" i="3"/>
  <c r="L89" i="3"/>
  <c r="M89" i="3"/>
  <c r="P89" i="3"/>
  <c r="R88" i="3"/>
  <c r="Q88" i="3"/>
  <c r="L88" i="3"/>
  <c r="O88" i="3"/>
  <c r="R87" i="3"/>
  <c r="Q87" i="3"/>
  <c r="L87" i="3"/>
  <c r="O87" i="3"/>
  <c r="S87" i="3"/>
  <c r="R86" i="3"/>
  <c r="Q86" i="3"/>
  <c r="L86" i="3"/>
  <c r="R85" i="3"/>
  <c r="Q85" i="3"/>
  <c r="L85" i="3"/>
  <c r="O85" i="3"/>
  <c r="S85" i="3"/>
  <c r="R84" i="3"/>
  <c r="Q84" i="3"/>
  <c r="L84" i="3"/>
  <c r="O84" i="3"/>
  <c r="R83" i="3"/>
  <c r="Q83" i="3"/>
  <c r="L83" i="3"/>
  <c r="O83" i="3"/>
  <c r="S83" i="3"/>
  <c r="R82" i="3"/>
  <c r="Q82" i="3"/>
  <c r="L82" i="3"/>
  <c r="O82" i="3"/>
  <c r="R81" i="3"/>
  <c r="Q81" i="3"/>
  <c r="L81" i="3"/>
  <c r="O81" i="3"/>
  <c r="S81" i="3"/>
  <c r="R80" i="3"/>
  <c r="Q80" i="3"/>
  <c r="L80" i="3"/>
  <c r="O80" i="3"/>
  <c r="R79" i="3"/>
  <c r="Q79" i="3"/>
  <c r="L79" i="3"/>
  <c r="O79" i="3"/>
  <c r="S79" i="3"/>
  <c r="R78" i="3"/>
  <c r="Q78" i="3"/>
  <c r="L78" i="3"/>
  <c r="R53" i="3"/>
  <c r="Q53" i="3"/>
  <c r="L53" i="3"/>
  <c r="O53" i="3"/>
  <c r="S53" i="3"/>
  <c r="R52" i="3"/>
  <c r="Q52" i="3"/>
  <c r="L52" i="3"/>
  <c r="R51" i="3"/>
  <c r="Q51" i="3"/>
  <c r="L51" i="3"/>
  <c r="M51" i="3"/>
  <c r="P51" i="3"/>
  <c r="T51" i="3"/>
  <c r="R50" i="3"/>
  <c r="Q50" i="3"/>
  <c r="L50" i="3"/>
  <c r="M50" i="3"/>
  <c r="P50" i="3"/>
  <c r="R49" i="3"/>
  <c r="Q49" i="3"/>
  <c r="L49" i="3"/>
  <c r="O49" i="3"/>
  <c r="S49" i="3"/>
  <c r="R48" i="3"/>
  <c r="Q48" i="3"/>
  <c r="L48" i="3"/>
  <c r="R47" i="3"/>
  <c r="Q47" i="3"/>
  <c r="L47" i="3"/>
  <c r="M47" i="3"/>
  <c r="P47" i="3"/>
  <c r="T47" i="3"/>
  <c r="R46" i="3"/>
  <c r="Q46" i="3"/>
  <c r="L46" i="3"/>
  <c r="M46" i="3"/>
  <c r="P46" i="3"/>
  <c r="T46" i="3"/>
  <c r="R45" i="3"/>
  <c r="Q45" i="3"/>
  <c r="L45" i="3"/>
  <c r="O45" i="3"/>
  <c r="S45" i="3"/>
  <c r="R44" i="3"/>
  <c r="Q44" i="3"/>
  <c r="L44" i="3"/>
  <c r="R43" i="3"/>
  <c r="Q43" i="3"/>
  <c r="L43" i="3"/>
  <c r="M43" i="3"/>
  <c r="P43" i="3"/>
  <c r="R42" i="3"/>
  <c r="Q42" i="3"/>
  <c r="L42" i="3"/>
  <c r="M42" i="3"/>
  <c r="P42" i="3"/>
  <c r="T42" i="3"/>
  <c r="R41" i="3"/>
  <c r="Q41" i="3"/>
  <c r="L41" i="3"/>
  <c r="O41" i="3"/>
  <c r="R40" i="3"/>
  <c r="Q40" i="3"/>
  <c r="L40" i="3"/>
  <c r="M40" i="3"/>
  <c r="P40" i="3"/>
  <c r="T40" i="3"/>
  <c r="R39" i="3"/>
  <c r="Q39" i="3"/>
  <c r="L39" i="3"/>
  <c r="M39" i="3"/>
  <c r="P39" i="3"/>
  <c r="R38" i="3"/>
  <c r="Q38" i="3"/>
  <c r="L38" i="3"/>
  <c r="M38" i="3"/>
  <c r="P38" i="3"/>
  <c r="T38" i="3"/>
  <c r="R37" i="3"/>
  <c r="Q37" i="3"/>
  <c r="L37" i="3"/>
  <c r="O37" i="3"/>
  <c r="S37" i="3"/>
  <c r="R36" i="3"/>
  <c r="Q36" i="3"/>
  <c r="L36" i="3"/>
  <c r="M36" i="3"/>
  <c r="P36" i="3"/>
  <c r="R35" i="3"/>
  <c r="Q35" i="3"/>
  <c r="L35" i="3"/>
  <c r="M35" i="3"/>
  <c r="P35" i="3"/>
  <c r="R34" i="3"/>
  <c r="Q34" i="3"/>
  <c r="L34" i="3"/>
  <c r="M34" i="3"/>
  <c r="P34" i="3"/>
  <c r="T34" i="3"/>
  <c r="R33" i="3"/>
  <c r="Q33" i="3"/>
  <c r="L33" i="3"/>
  <c r="O33" i="3"/>
  <c r="S33" i="3"/>
  <c r="R32" i="3"/>
  <c r="Q32" i="3"/>
  <c r="L32" i="3"/>
  <c r="M32" i="3"/>
  <c r="P32" i="3"/>
  <c r="R31" i="3"/>
  <c r="Q31" i="3"/>
  <c r="L31" i="3"/>
  <c r="M31" i="3"/>
  <c r="P31" i="3"/>
  <c r="R30" i="3"/>
  <c r="Q30" i="3"/>
  <c r="L30" i="3"/>
  <c r="M30" i="3"/>
  <c r="P30" i="3"/>
  <c r="T30" i="3"/>
  <c r="R29" i="3"/>
  <c r="Q29" i="3"/>
  <c r="L29" i="3"/>
  <c r="O29" i="3"/>
  <c r="R28" i="3"/>
  <c r="Q28" i="3"/>
  <c r="L28" i="3"/>
  <c r="M28" i="3"/>
  <c r="P28" i="3"/>
  <c r="R27" i="3"/>
  <c r="Q27" i="3"/>
  <c r="L27" i="3"/>
  <c r="M27" i="3"/>
  <c r="P27" i="3"/>
  <c r="T27" i="3"/>
  <c r="R26" i="3"/>
  <c r="Q26" i="3"/>
  <c r="L26" i="3"/>
  <c r="M26" i="3"/>
  <c r="P26" i="3"/>
  <c r="T26" i="3"/>
  <c r="R25" i="3"/>
  <c r="Q25" i="3"/>
  <c r="L25" i="3"/>
  <c r="O25" i="3"/>
  <c r="R24" i="3"/>
  <c r="Q24" i="3"/>
  <c r="L24" i="3"/>
  <c r="M24" i="3"/>
  <c r="P24" i="3"/>
  <c r="R23" i="3"/>
  <c r="Q23" i="3"/>
  <c r="L23" i="3"/>
  <c r="M23" i="3"/>
  <c r="P23" i="3"/>
  <c r="R22" i="3"/>
  <c r="Q22" i="3"/>
  <c r="L22" i="3"/>
  <c r="M22" i="3"/>
  <c r="P22" i="3"/>
  <c r="T22" i="3"/>
  <c r="R21" i="3"/>
  <c r="Q21" i="3"/>
  <c r="L21" i="3"/>
  <c r="O21" i="3"/>
  <c r="R20" i="3"/>
  <c r="Q20" i="3"/>
  <c r="L20" i="3"/>
  <c r="M20" i="3"/>
  <c r="P20" i="3"/>
  <c r="T20" i="3"/>
  <c r="R19" i="3"/>
  <c r="Q19" i="3"/>
  <c r="L19" i="3"/>
  <c r="M19" i="3"/>
  <c r="P19" i="3"/>
  <c r="R18" i="3"/>
  <c r="Q18" i="3"/>
  <c r="O18" i="3"/>
  <c r="L18" i="3"/>
  <c r="M18" i="3"/>
  <c r="P18" i="3"/>
  <c r="R17" i="3"/>
  <c r="Q17" i="3"/>
  <c r="L17" i="3"/>
  <c r="O17" i="3"/>
  <c r="R16" i="3"/>
  <c r="Q16" i="3"/>
  <c r="L16" i="3"/>
  <c r="M16" i="3"/>
  <c r="P16" i="3"/>
  <c r="R15" i="3"/>
  <c r="Q15" i="3"/>
  <c r="L15" i="3"/>
  <c r="M15" i="3"/>
  <c r="P15" i="3"/>
  <c r="R14" i="3"/>
  <c r="Q14" i="3"/>
  <c r="L14" i="3"/>
  <c r="M14" i="3"/>
  <c r="P14" i="3"/>
  <c r="T14" i="3"/>
  <c r="R13" i="3"/>
  <c r="Q13" i="3"/>
  <c r="L13" i="3"/>
  <c r="O13" i="3"/>
  <c r="S13" i="3"/>
  <c r="R12" i="3"/>
  <c r="Q12" i="3"/>
  <c r="L12" i="3"/>
  <c r="M12" i="3"/>
  <c r="P12" i="3"/>
  <c r="R11" i="3"/>
  <c r="Q11" i="3"/>
  <c r="L11" i="3"/>
  <c r="M11" i="3"/>
  <c r="P11" i="3"/>
  <c r="T11" i="3"/>
  <c r="R10" i="3"/>
  <c r="Q10" i="3"/>
  <c r="L10" i="3"/>
  <c r="M10" i="3"/>
  <c r="P10" i="3"/>
  <c r="T10" i="3"/>
  <c r="R9" i="3"/>
  <c r="Q9" i="3"/>
  <c r="L9" i="3"/>
  <c r="O9" i="3"/>
  <c r="R8" i="3"/>
  <c r="Q8" i="3"/>
  <c r="L8" i="3"/>
  <c r="M8" i="3"/>
  <c r="P8" i="3"/>
  <c r="R7" i="3"/>
  <c r="Q7" i="3"/>
  <c r="L7" i="3"/>
  <c r="O7" i="3"/>
  <c r="S7" i="3"/>
  <c r="R6" i="3"/>
  <c r="Q6" i="3"/>
  <c r="L6" i="3"/>
  <c r="R5" i="3"/>
  <c r="Q5" i="3"/>
  <c r="L5" i="3"/>
  <c r="O5" i="3"/>
  <c r="S5" i="3"/>
  <c r="J4" i="3"/>
  <c r="AB220" i="3"/>
  <c r="AC220" i="3"/>
  <c r="AA206" i="3"/>
  <c r="Z206" i="3"/>
  <c r="Y206" i="3"/>
  <c r="AB206" i="3"/>
  <c r="AC206" i="3"/>
  <c r="AA223" i="3"/>
  <c r="Z223" i="3"/>
  <c r="Y223" i="3"/>
  <c r="AB217" i="3"/>
  <c r="AC217" i="3"/>
  <c r="AB169" i="3"/>
  <c r="AC169" i="3"/>
  <c r="AB194" i="3"/>
  <c r="AC194" i="3"/>
  <c r="AB244" i="3"/>
  <c r="AC244" i="3"/>
  <c r="AB170" i="3"/>
  <c r="AC170" i="3"/>
  <c r="AA281" i="3"/>
  <c r="Z281" i="3"/>
  <c r="Y281" i="3"/>
  <c r="AB209" i="3"/>
  <c r="AC209" i="3"/>
  <c r="AB190" i="3"/>
  <c r="AC190" i="3"/>
  <c r="AB184" i="3"/>
  <c r="AC184" i="3"/>
  <c r="AA273" i="3"/>
  <c r="Z273" i="3"/>
  <c r="Y273" i="3"/>
  <c r="AB273" i="3"/>
  <c r="AC273" i="3"/>
  <c r="AB268" i="3"/>
  <c r="AC268" i="3"/>
  <c r="AB231" i="3"/>
  <c r="AC231" i="3"/>
  <c r="AB254" i="3"/>
  <c r="AC254" i="3"/>
  <c r="AB224" i="3"/>
  <c r="AC224" i="3"/>
  <c r="AB216" i="3"/>
  <c r="AC216" i="3"/>
  <c r="AB175" i="3"/>
  <c r="AC175" i="3"/>
  <c r="AB212" i="3"/>
  <c r="AC212" i="3"/>
  <c r="AB263" i="3"/>
  <c r="AC263" i="3"/>
  <c r="AB189" i="3"/>
  <c r="AC189" i="3"/>
  <c r="AA211" i="3"/>
  <c r="Z211" i="3"/>
  <c r="Y211" i="3"/>
  <c r="AB211" i="3"/>
  <c r="AC211" i="3"/>
  <c r="AB279" i="3"/>
  <c r="AC279" i="3"/>
  <c r="AA277" i="3"/>
  <c r="Z277" i="3"/>
  <c r="Y277" i="3"/>
  <c r="AB278" i="3"/>
  <c r="AC278" i="3"/>
  <c r="AB242" i="3"/>
  <c r="AC242" i="3"/>
  <c r="AB285" i="3"/>
  <c r="AC285" i="3"/>
  <c r="AB200" i="3"/>
  <c r="AC200" i="3"/>
  <c r="AB247" i="3"/>
  <c r="AC247" i="3"/>
  <c r="AB282" i="3"/>
  <c r="AC282" i="3"/>
  <c r="AB248" i="3"/>
  <c r="AC248" i="3"/>
  <c r="AB192" i="3"/>
  <c r="AC192" i="3"/>
  <c r="AB199" i="3"/>
  <c r="AC199" i="3"/>
  <c r="AB284" i="3"/>
  <c r="AC284" i="3"/>
  <c r="AA286" i="3"/>
  <c r="Z286" i="3"/>
  <c r="Y286" i="3"/>
  <c r="AA219" i="3"/>
  <c r="Z219" i="3"/>
  <c r="Y219" i="3"/>
  <c r="AB219" i="3"/>
  <c r="AC219" i="3"/>
  <c r="AB186" i="3"/>
  <c r="AC186" i="3"/>
  <c r="AA265" i="3"/>
  <c r="Z265" i="3"/>
  <c r="Y265" i="3"/>
  <c r="AA245" i="3"/>
  <c r="Y245" i="3"/>
  <c r="Z245" i="3"/>
  <c r="AB260" i="3"/>
  <c r="AC260" i="3"/>
  <c r="AB270" i="3"/>
  <c r="AC270" i="3"/>
  <c r="AB233" i="3"/>
  <c r="AC233" i="3"/>
  <c r="AA215" i="3"/>
  <c r="Z215" i="3"/>
  <c r="Y215" i="3"/>
  <c r="AB241" i="3"/>
  <c r="AC241" i="3"/>
  <c r="AB183" i="3"/>
  <c r="AC183" i="3"/>
  <c r="AB203" i="3"/>
  <c r="AC203" i="3"/>
  <c r="AA227" i="3"/>
  <c r="Z227" i="3"/>
  <c r="Y227" i="3"/>
  <c r="AB227" i="3"/>
  <c r="AC227" i="3"/>
  <c r="AA269" i="3"/>
  <c r="Z269" i="3"/>
  <c r="Y269" i="3"/>
  <c r="AB174" i="3"/>
  <c r="AC174" i="3"/>
  <c r="AB213" i="3"/>
  <c r="AC213" i="3"/>
  <c r="AB185" i="3"/>
  <c r="AC185" i="3"/>
  <c r="AA261" i="3"/>
  <c r="Z261" i="3"/>
  <c r="Y261" i="3"/>
  <c r="AB261" i="3"/>
  <c r="AC261" i="3"/>
  <c r="AB173" i="3"/>
  <c r="AC173" i="3"/>
  <c r="AB176" i="3"/>
  <c r="AC176" i="3"/>
  <c r="AB258" i="3"/>
  <c r="AC258" i="3"/>
  <c r="AB68" i="3"/>
  <c r="AC68" i="3"/>
  <c r="AB61" i="3"/>
  <c r="AC61" i="3"/>
  <c r="AB74" i="3"/>
  <c r="AC74" i="3"/>
  <c r="AB66" i="3"/>
  <c r="AC66" i="3"/>
  <c r="AB67" i="3"/>
  <c r="AC67" i="3"/>
  <c r="AB71" i="3"/>
  <c r="AC71" i="3"/>
  <c r="AB55" i="3"/>
  <c r="AC55" i="3"/>
  <c r="AB65" i="3"/>
  <c r="AC65" i="3"/>
  <c r="AB75" i="3"/>
  <c r="AC75" i="3"/>
  <c r="AB59" i="3"/>
  <c r="AC59" i="3"/>
  <c r="AB62" i="3"/>
  <c r="AC62" i="3"/>
  <c r="O28" i="3"/>
  <c r="O91" i="3"/>
  <c r="M143" i="3"/>
  <c r="P143" i="3"/>
  <c r="T143" i="3"/>
  <c r="M110" i="3"/>
  <c r="P110" i="3"/>
  <c r="T110" i="3"/>
  <c r="M126" i="3"/>
  <c r="P126" i="3"/>
  <c r="T126" i="3"/>
  <c r="O30" i="3"/>
  <c r="M93" i="3"/>
  <c r="P93" i="3"/>
  <c r="T93" i="3"/>
  <c r="M162" i="3"/>
  <c r="P162" i="3"/>
  <c r="T162" i="3"/>
  <c r="M125" i="3"/>
  <c r="P125" i="3"/>
  <c r="T125" i="3"/>
  <c r="M41" i="3"/>
  <c r="P41" i="3"/>
  <c r="T41" i="3"/>
  <c r="O51" i="3"/>
  <c r="S51" i="3"/>
  <c r="U51" i="3"/>
  <c r="M155" i="3"/>
  <c r="P155" i="3"/>
  <c r="T155" i="3"/>
  <c r="U155" i="3"/>
  <c r="M25" i="3"/>
  <c r="P25" i="3"/>
  <c r="T25" i="3"/>
  <c r="M37" i="3"/>
  <c r="P37" i="3"/>
  <c r="O141" i="3"/>
  <c r="S141" i="3"/>
  <c r="S28" i="3"/>
  <c r="M100" i="3"/>
  <c r="P100" i="3"/>
  <c r="T100" i="3"/>
  <c r="M108" i="3"/>
  <c r="P108" i="3"/>
  <c r="T108" i="3"/>
  <c r="O123" i="3"/>
  <c r="M88" i="3"/>
  <c r="P88" i="3"/>
  <c r="T88" i="3"/>
  <c r="O121" i="3"/>
  <c r="M137" i="3"/>
  <c r="P137" i="3"/>
  <c r="T137" i="3"/>
  <c r="U149" i="3"/>
  <c r="M151" i="3"/>
  <c r="P151" i="3"/>
  <c r="O167" i="3"/>
  <c r="S167" i="3"/>
  <c r="U167" i="3"/>
  <c r="AA167" i="3"/>
  <c r="U161" i="3"/>
  <c r="Y161" i="3"/>
  <c r="O14" i="3"/>
  <c r="O23" i="3"/>
  <c r="S23" i="3"/>
  <c r="O27" i="3"/>
  <c r="S27" i="3"/>
  <c r="U27" i="3"/>
  <c r="AA27" i="3"/>
  <c r="M29" i="3"/>
  <c r="P29" i="3"/>
  <c r="O36" i="3"/>
  <c r="S36" i="3"/>
  <c r="M45" i="3"/>
  <c r="P45" i="3"/>
  <c r="T45" i="3"/>
  <c r="U45" i="3"/>
  <c r="O47" i="3"/>
  <c r="S47" i="3"/>
  <c r="U47" i="3"/>
  <c r="M80" i="3"/>
  <c r="P80" i="3"/>
  <c r="T80" i="3"/>
  <c r="M85" i="3"/>
  <c r="P85" i="3"/>
  <c r="T85" i="3"/>
  <c r="U85" i="3"/>
  <c r="M92" i="3"/>
  <c r="P92" i="3"/>
  <c r="T92" i="3"/>
  <c r="M113" i="3"/>
  <c r="P113" i="3"/>
  <c r="M115" i="3"/>
  <c r="P115" i="3"/>
  <c r="M117" i="3"/>
  <c r="P117" i="3"/>
  <c r="M133" i="3"/>
  <c r="P133" i="3"/>
  <c r="T133" i="3"/>
  <c r="U133" i="3"/>
  <c r="M159" i="3"/>
  <c r="P159" i="3"/>
  <c r="T159" i="3"/>
  <c r="U159" i="3"/>
  <c r="M161" i="3"/>
  <c r="P161" i="3"/>
  <c r="T161" i="3"/>
  <c r="O163" i="3"/>
  <c r="S163" i="3"/>
  <c r="M7" i="3"/>
  <c r="P7" i="3"/>
  <c r="T7" i="3"/>
  <c r="U7" i="3"/>
  <c r="T18" i="3"/>
  <c r="M21" i="3"/>
  <c r="P21" i="3"/>
  <c r="O38" i="3"/>
  <c r="S38" i="3"/>
  <c r="U38" i="3"/>
  <c r="M87" i="3"/>
  <c r="P87" i="3"/>
  <c r="T87" i="3"/>
  <c r="M99" i="3"/>
  <c r="P99" i="3"/>
  <c r="O107" i="3"/>
  <c r="S107" i="3"/>
  <c r="U107" i="3"/>
  <c r="O111" i="3"/>
  <c r="O50" i="3"/>
  <c r="S50" i="3"/>
  <c r="M79" i="3"/>
  <c r="P79" i="3"/>
  <c r="T79" i="3"/>
  <c r="O101" i="3"/>
  <c r="S101" i="3"/>
  <c r="M103" i="3"/>
  <c r="P103" i="3"/>
  <c r="T103" i="3"/>
  <c r="M105" i="3"/>
  <c r="P105" i="3"/>
  <c r="T105" i="3"/>
  <c r="O89" i="3"/>
  <c r="S89" i="3"/>
  <c r="O11" i="3"/>
  <c r="S11" i="3"/>
  <c r="U11" i="3"/>
  <c r="AA11" i="3"/>
  <c r="S17" i="3"/>
  <c r="U17" i="3"/>
  <c r="O20" i="3"/>
  <c r="S20" i="3"/>
  <c r="U20" i="3"/>
  <c r="Z20" i="3"/>
  <c r="O42" i="3"/>
  <c r="S42" i="3"/>
  <c r="U42" i="3"/>
  <c r="M49" i="3"/>
  <c r="P49" i="3"/>
  <c r="T49" i="3"/>
  <c r="U49" i="3"/>
  <c r="M53" i="3"/>
  <c r="P53" i="3"/>
  <c r="T53" i="3"/>
  <c r="U53" i="3"/>
  <c r="M81" i="3"/>
  <c r="P81" i="3"/>
  <c r="T81" i="3"/>
  <c r="U81" i="3"/>
  <c r="Z81" i="3"/>
  <c r="S90" i="3"/>
  <c r="M95" i="3"/>
  <c r="P95" i="3"/>
  <c r="T95" i="3"/>
  <c r="U95" i="3"/>
  <c r="M97" i="3"/>
  <c r="P97" i="3"/>
  <c r="T97" i="3"/>
  <c r="U97" i="3"/>
  <c r="M106" i="3"/>
  <c r="P106" i="3"/>
  <c r="T106" i="3"/>
  <c r="U106" i="3"/>
  <c r="M109" i="3"/>
  <c r="P109" i="3"/>
  <c r="T109" i="3"/>
  <c r="U109" i="3"/>
  <c r="S125" i="3"/>
  <c r="U125" i="3"/>
  <c r="M127" i="3"/>
  <c r="P127" i="3"/>
  <c r="T127" i="3"/>
  <c r="U127" i="3"/>
  <c r="AA127" i="3"/>
  <c r="M130" i="3"/>
  <c r="P130" i="3"/>
  <c r="T130" i="3"/>
  <c r="S132" i="3"/>
  <c r="M135" i="3"/>
  <c r="P135" i="3"/>
  <c r="T135" i="3"/>
  <c r="U135" i="3"/>
  <c r="U143" i="3"/>
  <c r="Z143" i="3"/>
  <c r="M145" i="3"/>
  <c r="P145" i="3"/>
  <c r="T145" i="3"/>
  <c r="U145" i="3"/>
  <c r="M147" i="3"/>
  <c r="P147" i="3"/>
  <c r="T147" i="3"/>
  <c r="U147" i="3"/>
  <c r="S34" i="3"/>
  <c r="U34" i="3"/>
  <c r="O10" i="3"/>
  <c r="S10" i="3"/>
  <c r="U10" i="3"/>
  <c r="M13" i="3"/>
  <c r="P13" i="3"/>
  <c r="T15" i="3"/>
  <c r="T19" i="3"/>
  <c r="O22" i="3"/>
  <c r="T24" i="3"/>
  <c r="S29" i="3"/>
  <c r="O46" i="3"/>
  <c r="S46" i="3"/>
  <c r="U46" i="3"/>
  <c r="M83" i="3"/>
  <c r="P83" i="3"/>
  <c r="T83" i="3"/>
  <c r="U83" i="3"/>
  <c r="M84" i="3"/>
  <c r="P84" i="3"/>
  <c r="T84" i="3"/>
  <c r="M114" i="3"/>
  <c r="P114" i="3"/>
  <c r="T114" i="3"/>
  <c r="U114" i="3"/>
  <c r="M119" i="3"/>
  <c r="P119" i="3"/>
  <c r="T119" i="3"/>
  <c r="M124" i="3"/>
  <c r="P124" i="3"/>
  <c r="T124" i="3"/>
  <c r="U124" i="3"/>
  <c r="Z124" i="3"/>
  <c r="M129" i="3"/>
  <c r="P129" i="3"/>
  <c r="T129" i="3"/>
  <c r="U129" i="3"/>
  <c r="M139" i="3"/>
  <c r="P139" i="3"/>
  <c r="T139" i="3"/>
  <c r="U139" i="3"/>
  <c r="M142" i="3"/>
  <c r="P142" i="3"/>
  <c r="T142" i="3"/>
  <c r="M153" i="3"/>
  <c r="P153" i="3"/>
  <c r="T153" i="3"/>
  <c r="U153" i="3"/>
  <c r="S158" i="3"/>
  <c r="M166" i="3"/>
  <c r="P166" i="3"/>
  <c r="T166" i="3"/>
  <c r="U166" i="3"/>
  <c r="T8" i="3"/>
  <c r="O19" i="3"/>
  <c r="S19" i="3"/>
  <c r="O24" i="3"/>
  <c r="S24" i="3"/>
  <c r="O26" i="3"/>
  <c r="T31" i="3"/>
  <c r="O35" i="3"/>
  <c r="S35" i="3"/>
  <c r="S41" i="3"/>
  <c r="U41" i="3"/>
  <c r="Z41" i="3"/>
  <c r="M102" i="3"/>
  <c r="P102" i="3"/>
  <c r="T102" i="3"/>
  <c r="S108" i="3"/>
  <c r="M134" i="3"/>
  <c r="P134" i="3"/>
  <c r="T134" i="3"/>
  <c r="M158" i="3"/>
  <c r="P158" i="3"/>
  <c r="T158" i="3"/>
  <c r="T43" i="3"/>
  <c r="S82" i="3"/>
  <c r="T91" i="3"/>
  <c r="S111" i="3"/>
  <c r="U111" i="3"/>
  <c r="AA111" i="3"/>
  <c r="T131" i="3"/>
  <c r="U131" i="3"/>
  <c r="Z131" i="3"/>
  <c r="M5" i="3"/>
  <c r="P5" i="3"/>
  <c r="T5" i="3"/>
  <c r="O12" i="3"/>
  <c r="S12" i="3"/>
  <c r="T16" i="3"/>
  <c r="S21" i="3"/>
  <c r="S26" i="3"/>
  <c r="U26" i="3"/>
  <c r="Z26" i="3"/>
  <c r="T28" i="3"/>
  <c r="U28" i="3"/>
  <c r="Y28" i="3"/>
  <c r="O34" i="3"/>
  <c r="T39" i="3"/>
  <c r="O43" i="3"/>
  <c r="S43" i="3"/>
  <c r="T50" i="3"/>
  <c r="U50" i="3"/>
  <c r="M82" i="3"/>
  <c r="P82" i="3"/>
  <c r="T82" i="3"/>
  <c r="S88" i="3"/>
  <c r="U88" i="3"/>
  <c r="S91" i="3"/>
  <c r="S98" i="3"/>
  <c r="M118" i="3"/>
  <c r="P118" i="3"/>
  <c r="T118" i="3"/>
  <c r="M157" i="3"/>
  <c r="P157" i="3"/>
  <c r="T157" i="3"/>
  <c r="U157" i="3"/>
  <c r="M165" i="3"/>
  <c r="P165" i="3"/>
  <c r="T165" i="3"/>
  <c r="U165" i="3"/>
  <c r="T12" i="3"/>
  <c r="S9" i="3"/>
  <c r="S14" i="3"/>
  <c r="U14" i="3"/>
  <c r="AA14" i="3"/>
  <c r="S18" i="3"/>
  <c r="U18" i="3"/>
  <c r="Y18" i="3"/>
  <c r="T23" i="3"/>
  <c r="U23" i="3"/>
  <c r="S25" i="3"/>
  <c r="U25" i="3"/>
  <c r="T32" i="3"/>
  <c r="T36" i="3"/>
  <c r="U36" i="3"/>
  <c r="Y36" i="3"/>
  <c r="T113" i="3"/>
  <c r="S121" i="3"/>
  <c r="U121" i="3"/>
  <c r="S123" i="3"/>
  <c r="S162" i="3"/>
  <c r="M17" i="3"/>
  <c r="P17" i="3"/>
  <c r="T17" i="3"/>
  <c r="O8" i="3"/>
  <c r="S8" i="3"/>
  <c r="U8" i="3"/>
  <c r="O39" i="3"/>
  <c r="S39" i="3"/>
  <c r="O32" i="3"/>
  <c r="S32" i="3"/>
  <c r="AA51" i="3"/>
  <c r="Z51" i="3"/>
  <c r="Y51" i="3"/>
  <c r="Z18" i="3"/>
  <c r="AA18" i="3"/>
  <c r="Z27" i="3"/>
  <c r="O16" i="3"/>
  <c r="S16" i="3"/>
  <c r="Y27" i="3"/>
  <c r="O6" i="3"/>
  <c r="M6" i="3"/>
  <c r="M9" i="3"/>
  <c r="P9" i="3"/>
  <c r="T9" i="3"/>
  <c r="O40" i="3"/>
  <c r="S40" i="3"/>
  <c r="U40" i="3"/>
  <c r="Y42" i="3"/>
  <c r="Z42" i="3"/>
  <c r="AA42" i="3"/>
  <c r="S22" i="3"/>
  <c r="U22" i="3"/>
  <c r="O31" i="3"/>
  <c r="S31" i="3"/>
  <c r="M33" i="3"/>
  <c r="P33" i="3"/>
  <c r="T33" i="3"/>
  <c r="U33" i="3"/>
  <c r="Y20" i="3"/>
  <c r="AA20" i="3"/>
  <c r="O15" i="3"/>
  <c r="S15" i="3"/>
  <c r="S30" i="3"/>
  <c r="U30" i="3"/>
  <c r="T35" i="3"/>
  <c r="L4" i="3"/>
  <c r="T21" i="3"/>
  <c r="T29" i="3"/>
  <c r="O78" i="3"/>
  <c r="S78" i="3"/>
  <c r="M78" i="3"/>
  <c r="P78" i="3"/>
  <c r="T78" i="3"/>
  <c r="M44" i="3"/>
  <c r="P44" i="3"/>
  <c r="T44" i="3"/>
  <c r="O44" i="3"/>
  <c r="S44" i="3"/>
  <c r="M52" i="3"/>
  <c r="P52" i="3"/>
  <c r="T52" i="3"/>
  <c r="O52" i="3"/>
  <c r="S52" i="3"/>
  <c r="T99" i="3"/>
  <c r="U99" i="3"/>
  <c r="T13" i="3"/>
  <c r="U13" i="3"/>
  <c r="T37" i="3"/>
  <c r="U37" i="3"/>
  <c r="O96" i="3"/>
  <c r="S96" i="3"/>
  <c r="M96" i="3"/>
  <c r="P96" i="3"/>
  <c r="T96" i="3"/>
  <c r="AA149" i="3"/>
  <c r="Y149" i="3"/>
  <c r="Z149" i="3"/>
  <c r="Z111" i="3"/>
  <c r="Y111" i="3"/>
  <c r="M48" i="3"/>
  <c r="P48" i="3"/>
  <c r="T48" i="3"/>
  <c r="O48" i="3"/>
  <c r="S48" i="3"/>
  <c r="U48" i="3"/>
  <c r="M98" i="3"/>
  <c r="P98" i="3"/>
  <c r="T98" i="3"/>
  <c r="O128" i="3"/>
  <c r="S128" i="3"/>
  <c r="M128" i="3"/>
  <c r="P128" i="3"/>
  <c r="T128" i="3"/>
  <c r="M132" i="3"/>
  <c r="P132" i="3"/>
  <c r="T132" i="3"/>
  <c r="U132" i="3"/>
  <c r="U141" i="3"/>
  <c r="O152" i="3"/>
  <c r="S152" i="3"/>
  <c r="M152" i="3"/>
  <c r="P152" i="3"/>
  <c r="T152" i="3"/>
  <c r="U87" i="3"/>
  <c r="T89" i="3"/>
  <c r="U89" i="3"/>
  <c r="O104" i="3"/>
  <c r="S104" i="3"/>
  <c r="M104" i="3"/>
  <c r="P104" i="3"/>
  <c r="T104" i="3"/>
  <c r="U105" i="3"/>
  <c r="M90" i="3"/>
  <c r="P90" i="3"/>
  <c r="T90" i="3"/>
  <c r="U90" i="3"/>
  <c r="O116" i="3"/>
  <c r="S116" i="3"/>
  <c r="M116" i="3"/>
  <c r="P116" i="3"/>
  <c r="T116" i="3"/>
  <c r="T117" i="3"/>
  <c r="U117" i="3"/>
  <c r="S138" i="3"/>
  <c r="M140" i="3"/>
  <c r="P140" i="3"/>
  <c r="T140" i="3"/>
  <c r="U140" i="3"/>
  <c r="U79" i="3"/>
  <c r="S80" i="3"/>
  <c r="U80" i="3"/>
  <c r="O94" i="3"/>
  <c r="S94" i="3"/>
  <c r="M94" i="3"/>
  <c r="P94" i="3"/>
  <c r="T94" i="3"/>
  <c r="U101" i="3"/>
  <c r="T115" i="3"/>
  <c r="U115" i="3"/>
  <c r="O136" i="3"/>
  <c r="S136" i="3"/>
  <c r="M136" i="3"/>
  <c r="P136" i="3"/>
  <c r="T136" i="3"/>
  <c r="U137" i="3"/>
  <c r="M138" i="3"/>
  <c r="P138" i="3"/>
  <c r="T138" i="3"/>
  <c r="O150" i="3"/>
  <c r="S150" i="3"/>
  <c r="M150" i="3"/>
  <c r="P150" i="3"/>
  <c r="T150" i="3"/>
  <c r="O154" i="3"/>
  <c r="S154" i="3"/>
  <c r="M154" i="3"/>
  <c r="P154" i="3"/>
  <c r="T154" i="3"/>
  <c r="U113" i="3"/>
  <c r="O122" i="3"/>
  <c r="S122" i="3"/>
  <c r="M122" i="3"/>
  <c r="P122" i="3"/>
  <c r="T122" i="3"/>
  <c r="O148" i="3"/>
  <c r="S148" i="3"/>
  <c r="M148" i="3"/>
  <c r="P148" i="3"/>
  <c r="T148" i="3"/>
  <c r="O160" i="3"/>
  <c r="S160" i="3"/>
  <c r="M160" i="3"/>
  <c r="P160" i="3"/>
  <c r="T160" i="3"/>
  <c r="U103" i="3"/>
  <c r="O120" i="3"/>
  <c r="S120" i="3"/>
  <c r="M120" i="3"/>
  <c r="P120" i="3"/>
  <c r="T120" i="3"/>
  <c r="O86" i="3"/>
  <c r="S86" i="3"/>
  <c r="M86" i="3"/>
  <c r="P86" i="3"/>
  <c r="T86" i="3"/>
  <c r="U93" i="3"/>
  <c r="M146" i="3"/>
  <c r="P146" i="3"/>
  <c r="T146" i="3"/>
  <c r="U146" i="3"/>
  <c r="S84" i="3"/>
  <c r="S100" i="3"/>
  <c r="O112" i="3"/>
  <c r="S112" i="3"/>
  <c r="M112" i="3"/>
  <c r="P112" i="3"/>
  <c r="T112" i="3"/>
  <c r="U119" i="3"/>
  <c r="T123" i="3"/>
  <c r="S92" i="3"/>
  <c r="U92" i="3"/>
  <c r="S130" i="3"/>
  <c r="O144" i="3"/>
  <c r="S144" i="3"/>
  <c r="M144" i="3"/>
  <c r="P144" i="3"/>
  <c r="T144" i="3"/>
  <c r="U162" i="3"/>
  <c r="S102" i="3"/>
  <c r="S118" i="3"/>
  <c r="S134" i="3"/>
  <c r="T151" i="3"/>
  <c r="U151" i="3"/>
  <c r="S110" i="3"/>
  <c r="S126" i="3"/>
  <c r="S142" i="3"/>
  <c r="U163" i="3"/>
  <c r="O156" i="3"/>
  <c r="S156" i="3"/>
  <c r="M156" i="3"/>
  <c r="P156" i="3"/>
  <c r="T156" i="3"/>
  <c r="M164" i="3"/>
  <c r="P164" i="3"/>
  <c r="T164" i="3"/>
  <c r="U164" i="3"/>
  <c r="M168" i="3"/>
  <c r="P168" i="3"/>
  <c r="T168" i="3"/>
  <c r="U168" i="3"/>
  <c r="AB269" i="3"/>
  <c r="AC269" i="3"/>
  <c r="AB215" i="3"/>
  <c r="AC215" i="3"/>
  <c r="AB245" i="3"/>
  <c r="AC245" i="3"/>
  <c r="AB277" i="3"/>
  <c r="AC277" i="3"/>
  <c r="AB265" i="3"/>
  <c r="AC265" i="3"/>
  <c r="AB286" i="3"/>
  <c r="AC286" i="3"/>
  <c r="AB281" i="3"/>
  <c r="AC281" i="3"/>
  <c r="AB223" i="3"/>
  <c r="AC223" i="3"/>
  <c r="U142" i="3"/>
  <c r="Y26" i="3"/>
  <c r="U100" i="3"/>
  <c r="U110" i="3"/>
  <c r="Z110" i="3"/>
  <c r="U91" i="3"/>
  <c r="U12" i="3"/>
  <c r="Z12" i="3"/>
  <c r="U134" i="3"/>
  <c r="U21" i="3"/>
  <c r="U31" i="3"/>
  <c r="U118" i="3"/>
  <c r="Z161" i="3"/>
  <c r="U39" i="3"/>
  <c r="AA39" i="3"/>
  <c r="U108" i="3"/>
  <c r="AA34" i="3"/>
  <c r="Z34" i="3"/>
  <c r="Y85" i="3"/>
  <c r="AA85" i="3"/>
  <c r="Z85" i="3"/>
  <c r="Y159" i="3"/>
  <c r="AA159" i="3"/>
  <c r="Z159" i="3"/>
  <c r="Z38" i="3"/>
  <c r="AA38" i="3"/>
  <c r="Y38" i="3"/>
  <c r="AB38" i="3"/>
  <c r="AC38" i="3"/>
  <c r="Z45" i="3"/>
  <c r="AA45" i="3"/>
  <c r="Y45" i="3"/>
  <c r="Y107" i="3"/>
  <c r="Z107" i="3"/>
  <c r="AB107" i="3"/>
  <c r="AC107" i="3"/>
  <c r="AA107" i="3"/>
  <c r="AA124" i="3"/>
  <c r="U128" i="3"/>
  <c r="Y128" i="3"/>
  <c r="Y167" i="3"/>
  <c r="Z167" i="3"/>
  <c r="Y81" i="3"/>
  <c r="Y124" i="3"/>
  <c r="U158" i="3"/>
  <c r="AA161" i="3"/>
  <c r="AA81" i="3"/>
  <c r="Y127" i="3"/>
  <c r="U29" i="3"/>
  <c r="Y29" i="3"/>
  <c r="Y11" i="3"/>
  <c r="AB11" i="3"/>
  <c r="AC11" i="3"/>
  <c r="Z11" i="3"/>
  <c r="Z127" i="3"/>
  <c r="U32" i="3"/>
  <c r="U82" i="3"/>
  <c r="Z82" i="3"/>
  <c r="Z53" i="3"/>
  <c r="AA53" i="3"/>
  <c r="Y53" i="3"/>
  <c r="AA95" i="3"/>
  <c r="Z95" i="3"/>
  <c r="Y95" i="3"/>
  <c r="Y23" i="3"/>
  <c r="AA23" i="3"/>
  <c r="Z23" i="3"/>
  <c r="AA49" i="3"/>
  <c r="Y49" i="3"/>
  <c r="Z49" i="3"/>
  <c r="AB49" i="3"/>
  <c r="AC49" i="3"/>
  <c r="Y157" i="3"/>
  <c r="AA157" i="3"/>
  <c r="Z157" i="3"/>
  <c r="AA10" i="3"/>
  <c r="Y10" i="3"/>
  <c r="Z10" i="3"/>
  <c r="Z153" i="3"/>
  <c r="AA153" i="3"/>
  <c r="Y153" i="3"/>
  <c r="Y83" i="3"/>
  <c r="Z83" i="3"/>
  <c r="AA83" i="3"/>
  <c r="AA50" i="3"/>
  <c r="Y50" i="3"/>
  <c r="Z50" i="3"/>
  <c r="Y34" i="3"/>
  <c r="AB34" i="3"/>
  <c r="AC34" i="3"/>
  <c r="AA131" i="3"/>
  <c r="U16" i="3"/>
  <c r="Z14" i="3"/>
  <c r="Y41" i="3"/>
  <c r="AA12" i="3"/>
  <c r="U126" i="3"/>
  <c r="Z126" i="3"/>
  <c r="U102" i="3"/>
  <c r="Z102" i="3"/>
  <c r="AB161" i="3"/>
  <c r="AC161" i="3"/>
  <c r="U86" i="3"/>
  <c r="U138" i="3"/>
  <c r="U78" i="3"/>
  <c r="Y78" i="3"/>
  <c r="U9" i="3"/>
  <c r="AA9" i="3"/>
  <c r="Y14" i="3"/>
  <c r="AB14" i="3"/>
  <c r="AC14" i="3"/>
  <c r="U43" i="3"/>
  <c r="AA43" i="3"/>
  <c r="AA41" i="3"/>
  <c r="AB41" i="3"/>
  <c r="AC41" i="3"/>
  <c r="Y12" i="3"/>
  <c r="Z28" i="3"/>
  <c r="U156" i="3"/>
  <c r="Z156" i="3"/>
  <c r="U94" i="3"/>
  <c r="AA94" i="3"/>
  <c r="U144" i="3"/>
  <c r="Z144" i="3"/>
  <c r="U122" i="3"/>
  <c r="Z122" i="3"/>
  <c r="U84" i="3"/>
  <c r="U98" i="3"/>
  <c r="Z98" i="3"/>
  <c r="AB81" i="3"/>
  <c r="AC81" i="3"/>
  <c r="U96" i="3"/>
  <c r="AA96" i="3"/>
  <c r="Y143" i="3"/>
  <c r="U35" i="3"/>
  <c r="AA35" i="3"/>
  <c r="Z36" i="3"/>
  <c r="AA28" i="3"/>
  <c r="AB28" i="3"/>
  <c r="AC28" i="3"/>
  <c r="AA26" i="3"/>
  <c r="AB26" i="3"/>
  <c r="AC26" i="3"/>
  <c r="U130" i="3"/>
  <c r="AA130" i="3"/>
  <c r="U152" i="3"/>
  <c r="Z152" i="3"/>
  <c r="Y131" i="3"/>
  <c r="AA143" i="3"/>
  <c r="AA36" i="3"/>
  <c r="U24" i="3"/>
  <c r="U123" i="3"/>
  <c r="Z123" i="3"/>
  <c r="U15" i="3"/>
  <c r="AA15" i="3"/>
  <c r="U19" i="3"/>
  <c r="Z146" i="3"/>
  <c r="AA146" i="3"/>
  <c r="Y146" i="3"/>
  <c r="Y115" i="3"/>
  <c r="AA115" i="3"/>
  <c r="Z115" i="3"/>
  <c r="AA168" i="3"/>
  <c r="Z168" i="3"/>
  <c r="Y168" i="3"/>
  <c r="Z9" i="3"/>
  <c r="AA164" i="3"/>
  <c r="Z164" i="3"/>
  <c r="Y164" i="3"/>
  <c r="AA13" i="3"/>
  <c r="Y13" i="3"/>
  <c r="Z13" i="3"/>
  <c r="AA21" i="3"/>
  <c r="Y21" i="3"/>
  <c r="Z21" i="3"/>
  <c r="Y89" i="3"/>
  <c r="AA89" i="3"/>
  <c r="Z89" i="3"/>
  <c r="Y151" i="3"/>
  <c r="AA151" i="3"/>
  <c r="Z151" i="3"/>
  <c r="Z90" i="3"/>
  <c r="Y90" i="3"/>
  <c r="AA90" i="3"/>
  <c r="AA156" i="3"/>
  <c r="Y155" i="3"/>
  <c r="Z155" i="3"/>
  <c r="AA155" i="3"/>
  <c r="Z86" i="3"/>
  <c r="Y86" i="3"/>
  <c r="AA86" i="3"/>
  <c r="Z103" i="3"/>
  <c r="Y103" i="3"/>
  <c r="AA103" i="3"/>
  <c r="Z128" i="3"/>
  <c r="AA128" i="3"/>
  <c r="AB124" i="3"/>
  <c r="AC124" i="3"/>
  <c r="U112" i="3"/>
  <c r="Z139" i="3"/>
  <c r="AA139" i="3"/>
  <c r="Y139" i="3"/>
  <c r="AA113" i="3"/>
  <c r="Z113" i="3"/>
  <c r="Y113" i="3"/>
  <c r="AA137" i="3"/>
  <c r="Z137" i="3"/>
  <c r="Y137" i="3"/>
  <c r="Z80" i="3"/>
  <c r="Y80" i="3"/>
  <c r="AA80" i="3"/>
  <c r="U116" i="3"/>
  <c r="U104" i="3"/>
  <c r="AB85" i="3"/>
  <c r="AC85" i="3"/>
  <c r="Y46" i="3"/>
  <c r="Z46" i="3"/>
  <c r="AA46" i="3"/>
  <c r="AB27" i="3"/>
  <c r="AC27" i="3"/>
  <c r="AB51" i="3"/>
  <c r="AC51" i="3"/>
  <c r="AB36" i="3"/>
  <c r="AC36" i="3"/>
  <c r="Y133" i="3"/>
  <c r="AA133" i="3"/>
  <c r="Z133" i="3"/>
  <c r="Z97" i="3"/>
  <c r="Y97" i="3"/>
  <c r="AA97" i="3"/>
  <c r="Z108" i="3"/>
  <c r="Y108" i="3"/>
  <c r="AA108" i="3"/>
  <c r="Y99" i="3"/>
  <c r="AA99" i="3"/>
  <c r="Z99" i="3"/>
  <c r="AA47" i="3"/>
  <c r="Z47" i="3"/>
  <c r="Y47" i="3"/>
  <c r="Y16" i="3"/>
  <c r="AA16" i="3"/>
  <c r="Z16" i="3"/>
  <c r="AA29" i="3"/>
  <c r="Z29" i="3"/>
  <c r="AA165" i="3"/>
  <c r="Z165" i="3"/>
  <c r="Y165" i="3"/>
  <c r="Z100" i="3"/>
  <c r="AA100" i="3"/>
  <c r="Y100" i="3"/>
  <c r="AA121" i="3"/>
  <c r="Y121" i="3"/>
  <c r="Z121" i="3"/>
  <c r="AA79" i="3"/>
  <c r="Y79" i="3"/>
  <c r="Z79" i="3"/>
  <c r="Y48" i="3"/>
  <c r="AA48" i="3"/>
  <c r="Z48" i="3"/>
  <c r="Z163" i="3"/>
  <c r="Y163" i="3"/>
  <c r="AA163" i="3"/>
  <c r="AA166" i="3"/>
  <c r="Z166" i="3"/>
  <c r="Y166" i="3"/>
  <c r="Z84" i="3"/>
  <c r="AA84" i="3"/>
  <c r="Y84" i="3"/>
  <c r="Y117" i="3"/>
  <c r="AA117" i="3"/>
  <c r="Z117" i="3"/>
  <c r="Y125" i="3"/>
  <c r="AA125" i="3"/>
  <c r="Z125" i="3"/>
  <c r="U160" i="3"/>
  <c r="U136" i="3"/>
  <c r="AA158" i="3"/>
  <c r="Z158" i="3"/>
  <c r="Y158" i="3"/>
  <c r="AB42" i="3"/>
  <c r="AC42" i="3"/>
  <c r="P6" i="3"/>
  <c r="M4" i="3"/>
  <c r="Y8" i="3"/>
  <c r="AA8" i="3"/>
  <c r="Z8" i="3"/>
  <c r="Z134" i="3"/>
  <c r="AA134" i="3"/>
  <c r="Y134" i="3"/>
  <c r="Z106" i="3"/>
  <c r="AA106" i="3"/>
  <c r="Y106" i="3"/>
  <c r="Z96" i="3"/>
  <c r="Y96" i="3"/>
  <c r="Y30" i="3"/>
  <c r="Z30" i="3"/>
  <c r="AA30" i="3"/>
  <c r="S6" i="3"/>
  <c r="O4" i="3"/>
  <c r="AA144" i="3"/>
  <c r="Z142" i="3"/>
  <c r="AA142" i="3"/>
  <c r="Y142" i="3"/>
  <c r="AA129" i="3"/>
  <c r="Z129" i="3"/>
  <c r="Y129" i="3"/>
  <c r="Y152" i="3"/>
  <c r="Z7" i="3"/>
  <c r="AA7" i="3"/>
  <c r="Y7" i="3"/>
  <c r="Z118" i="3"/>
  <c r="AA118" i="3"/>
  <c r="Y118" i="3"/>
  <c r="Z92" i="3"/>
  <c r="AA92" i="3"/>
  <c r="Y92" i="3"/>
  <c r="U120" i="3"/>
  <c r="U148" i="3"/>
  <c r="U154" i="3"/>
  <c r="Z114" i="3"/>
  <c r="AA114" i="3"/>
  <c r="Y114" i="3"/>
  <c r="Y147" i="3"/>
  <c r="AA147" i="3"/>
  <c r="Z147" i="3"/>
  <c r="Z88" i="3"/>
  <c r="AA88" i="3"/>
  <c r="Y88" i="3"/>
  <c r="Y141" i="3"/>
  <c r="Z141" i="3"/>
  <c r="AA141" i="3"/>
  <c r="AB131" i="3"/>
  <c r="AC131" i="3"/>
  <c r="AB111" i="3"/>
  <c r="AC111" i="3"/>
  <c r="Y91" i="3"/>
  <c r="AA91" i="3"/>
  <c r="Z91" i="3"/>
  <c r="U52" i="3"/>
  <c r="Y40" i="3"/>
  <c r="AA40" i="3"/>
  <c r="Z40" i="3"/>
  <c r="AB23" i="3"/>
  <c r="AC23" i="3"/>
  <c r="AB18" i="3"/>
  <c r="AC18" i="3"/>
  <c r="AA102" i="3"/>
  <c r="Z138" i="3"/>
  <c r="AA138" i="3"/>
  <c r="Y138" i="3"/>
  <c r="Z140" i="3"/>
  <c r="Y140" i="3"/>
  <c r="AA140" i="3"/>
  <c r="AA87" i="3"/>
  <c r="Z87" i="3"/>
  <c r="Y87" i="3"/>
  <c r="Z78" i="3"/>
  <c r="AA31" i="3"/>
  <c r="Z31" i="3"/>
  <c r="Y31" i="3"/>
  <c r="AA33" i="3"/>
  <c r="Y33" i="3"/>
  <c r="Z33" i="3"/>
  <c r="AA37" i="3"/>
  <c r="Y37" i="3"/>
  <c r="Z37" i="3"/>
  <c r="AA110" i="3"/>
  <c r="Z93" i="3"/>
  <c r="AA93" i="3"/>
  <c r="Y93" i="3"/>
  <c r="Y109" i="3"/>
  <c r="Z109" i="3"/>
  <c r="AA109" i="3"/>
  <c r="Y101" i="3"/>
  <c r="AA101" i="3"/>
  <c r="Z101" i="3"/>
  <c r="Z132" i="3"/>
  <c r="Y132" i="3"/>
  <c r="AA132" i="3"/>
  <c r="AA162" i="3"/>
  <c r="Z162" i="3"/>
  <c r="Y162" i="3"/>
  <c r="Z119" i="3"/>
  <c r="AA119" i="3"/>
  <c r="Y119" i="3"/>
  <c r="U150" i="3"/>
  <c r="AA105" i="3"/>
  <c r="Y105" i="3"/>
  <c r="Z105" i="3"/>
  <c r="Z135" i="3"/>
  <c r="Y135" i="3"/>
  <c r="AA135" i="3"/>
  <c r="U44" i="3"/>
  <c r="U5" i="3"/>
  <c r="AB20" i="3"/>
  <c r="AC20" i="3"/>
  <c r="Y22" i="3"/>
  <c r="Z22" i="3"/>
  <c r="AA22" i="3"/>
  <c r="Y32" i="3"/>
  <c r="AA32" i="3"/>
  <c r="Z32" i="3"/>
  <c r="AB12" i="3"/>
  <c r="AC12" i="3"/>
  <c r="AA145" i="3"/>
  <c r="Z145" i="3"/>
  <c r="Y145" i="3"/>
  <c r="Y122" i="3"/>
  <c r="AA122" i="3"/>
  <c r="AB149" i="3"/>
  <c r="AC149" i="3"/>
  <c r="AA17" i="3"/>
  <c r="Y17" i="3"/>
  <c r="Z17" i="3"/>
  <c r="AA25" i="3"/>
  <c r="Y25" i="3"/>
  <c r="Z25" i="3"/>
  <c r="Y110" i="3"/>
  <c r="Y102" i="3"/>
  <c r="Y144" i="3"/>
  <c r="AB83" i="3"/>
  <c r="AC83" i="3"/>
  <c r="AB31" i="3"/>
  <c r="AC31" i="3"/>
  <c r="Z39" i="3"/>
  <c r="Y39" i="3"/>
  <c r="AB50" i="3"/>
  <c r="AC50" i="3"/>
  <c r="AB127" i="3"/>
  <c r="AC127" i="3"/>
  <c r="AB159" i="3"/>
  <c r="AC159" i="3"/>
  <c r="AA152" i="3"/>
  <c r="AB152" i="3"/>
  <c r="AC152" i="3"/>
  <c r="AA82" i="3"/>
  <c r="Y82" i="3"/>
  <c r="Y9" i="3"/>
  <c r="Z15" i="3"/>
  <c r="Y98" i="3"/>
  <c r="AA78" i="3"/>
  <c r="AB78" i="3"/>
  <c r="AC78" i="3"/>
  <c r="Y15" i="3"/>
  <c r="AB15" i="3"/>
  <c r="AC15" i="3"/>
  <c r="AB137" i="3"/>
  <c r="AC137" i="3"/>
  <c r="AB13" i="3"/>
  <c r="AC13" i="3"/>
  <c r="AB30" i="3"/>
  <c r="AC30" i="3"/>
  <c r="AB133" i="3"/>
  <c r="AC133" i="3"/>
  <c r="AB117" i="3"/>
  <c r="AC117" i="3"/>
  <c r="Y123" i="3"/>
  <c r="AA123" i="3"/>
  <c r="AB123" i="3"/>
  <c r="AC123" i="3"/>
  <c r="AB153" i="3"/>
  <c r="AC153" i="3"/>
  <c r="AB143" i="3"/>
  <c r="AC143" i="3"/>
  <c r="AB40" i="3"/>
  <c r="AC40" i="3"/>
  <c r="AB90" i="3"/>
  <c r="AC90" i="3"/>
  <c r="AB135" i="3"/>
  <c r="AC135" i="3"/>
  <c r="AA98" i="3"/>
  <c r="Z130" i="3"/>
  <c r="AB86" i="3"/>
  <c r="AC86" i="3"/>
  <c r="AB146" i="3"/>
  <c r="AC146" i="3"/>
  <c r="AB101" i="3"/>
  <c r="AC101" i="3"/>
  <c r="AB53" i="3"/>
  <c r="AC53" i="3"/>
  <c r="AB167" i="3"/>
  <c r="AC167" i="3"/>
  <c r="AB45" i="3"/>
  <c r="AC45" i="3"/>
  <c r="AB87" i="3"/>
  <c r="AC87" i="3"/>
  <c r="Z94" i="3"/>
  <c r="AB33" i="3"/>
  <c r="AC33" i="3"/>
  <c r="AB96" i="3"/>
  <c r="AC96" i="3"/>
  <c r="AB139" i="3"/>
  <c r="AC139" i="3"/>
  <c r="AB89" i="3"/>
  <c r="AC89" i="3"/>
  <c r="Y35" i="3"/>
  <c r="AA19" i="3"/>
  <c r="Y19" i="3"/>
  <c r="Z19" i="3"/>
  <c r="AB17" i="3"/>
  <c r="AC17" i="3"/>
  <c r="Z35" i="3"/>
  <c r="Y130" i="3"/>
  <c r="AB121" i="3"/>
  <c r="AC121" i="3"/>
  <c r="AB9" i="3"/>
  <c r="AC9" i="3"/>
  <c r="AB157" i="3"/>
  <c r="AC157" i="3"/>
  <c r="AB163" i="3"/>
  <c r="AC163" i="3"/>
  <c r="AB21" i="3"/>
  <c r="AC21" i="3"/>
  <c r="AB115" i="3"/>
  <c r="AC115" i="3"/>
  <c r="AB140" i="3"/>
  <c r="AC140" i="3"/>
  <c r="AB25" i="3"/>
  <c r="AC25" i="3"/>
  <c r="AB109" i="3"/>
  <c r="AC109" i="3"/>
  <c r="Y43" i="3"/>
  <c r="Y126" i="3"/>
  <c r="AB158" i="3"/>
  <c r="AC158" i="3"/>
  <c r="AB29" i="3"/>
  <c r="AC29" i="3"/>
  <c r="AB97" i="3"/>
  <c r="AC97" i="3"/>
  <c r="AB103" i="3"/>
  <c r="AC103" i="3"/>
  <c r="AB155" i="3"/>
  <c r="AC155" i="3"/>
  <c r="Y94" i="3"/>
  <c r="AB138" i="3"/>
  <c r="AC138" i="3"/>
  <c r="Z43" i="3"/>
  <c r="AA126" i="3"/>
  <c r="AB113" i="3"/>
  <c r="AC113" i="3"/>
  <c r="Y156" i="3"/>
  <c r="AB156" i="3"/>
  <c r="AC156" i="3"/>
  <c r="AB82" i="3"/>
  <c r="AC82" i="3"/>
  <c r="AB147" i="3"/>
  <c r="AC147" i="3"/>
  <c r="AA24" i="3"/>
  <c r="Z24" i="3"/>
  <c r="Y24" i="3"/>
  <c r="AB10" i="3"/>
  <c r="AC10" i="3"/>
  <c r="AB95" i="3"/>
  <c r="AC95" i="3"/>
  <c r="Z150" i="3"/>
  <c r="AA150" i="3"/>
  <c r="Y150" i="3"/>
  <c r="AA154" i="3"/>
  <c r="Z154" i="3"/>
  <c r="Y154" i="3"/>
  <c r="AB118" i="3"/>
  <c r="AC118" i="3"/>
  <c r="AB7" i="3"/>
  <c r="AC7" i="3"/>
  <c r="AB142" i="3"/>
  <c r="AC142" i="3"/>
  <c r="AB8" i="3"/>
  <c r="AC8" i="3"/>
  <c r="AB98" i="3"/>
  <c r="AC98" i="3"/>
  <c r="AB84" i="3"/>
  <c r="AC84" i="3"/>
  <c r="AB166" i="3"/>
  <c r="AC166" i="3"/>
  <c r="AB165" i="3"/>
  <c r="AC165" i="3"/>
  <c r="Z104" i="3"/>
  <c r="Y104" i="3"/>
  <c r="AA104" i="3"/>
  <c r="AB128" i="3"/>
  <c r="AC128" i="3"/>
  <c r="AB168" i="3"/>
  <c r="AC168" i="3"/>
  <c r="AB119" i="3"/>
  <c r="AC119" i="3"/>
  <c r="AB110" i="3"/>
  <c r="AC110" i="3"/>
  <c r="Z148" i="3"/>
  <c r="Y148" i="3"/>
  <c r="AA148" i="3"/>
  <c r="AB134" i="3"/>
  <c r="AC134" i="3"/>
  <c r="AB46" i="3"/>
  <c r="AC46" i="3"/>
  <c r="Z116" i="3"/>
  <c r="Y116" i="3"/>
  <c r="AA116" i="3"/>
  <c r="AB164" i="3"/>
  <c r="AC164" i="3"/>
  <c r="AB145" i="3"/>
  <c r="AC145" i="3"/>
  <c r="AA5" i="3"/>
  <c r="Y5" i="3"/>
  <c r="Z5" i="3"/>
  <c r="AB102" i="3"/>
  <c r="AC102" i="3"/>
  <c r="Z120" i="3"/>
  <c r="AA120" i="3"/>
  <c r="Y120" i="3"/>
  <c r="U6" i="3"/>
  <c r="S4" i="3"/>
  <c r="T6" i="3"/>
  <c r="T4" i="3"/>
  <c r="P4" i="3"/>
  <c r="Z112" i="3"/>
  <c r="AA112" i="3"/>
  <c r="Y112" i="3"/>
  <c r="AB32" i="3"/>
  <c r="AC32" i="3"/>
  <c r="AB132" i="3"/>
  <c r="AC132" i="3"/>
  <c r="AB91" i="3"/>
  <c r="AC91" i="3"/>
  <c r="AB141" i="3"/>
  <c r="AC141" i="3"/>
  <c r="AB125" i="3"/>
  <c r="AC125" i="3"/>
  <c r="AB48" i="3"/>
  <c r="AC48" i="3"/>
  <c r="AB39" i="3"/>
  <c r="AC39" i="3"/>
  <c r="AB80" i="3"/>
  <c r="AC80" i="3"/>
  <c r="AB151" i="3"/>
  <c r="AC151" i="3"/>
  <c r="AB88" i="3"/>
  <c r="AC88" i="3"/>
  <c r="AB114" i="3"/>
  <c r="AC114" i="3"/>
  <c r="AB92" i="3"/>
  <c r="AC92" i="3"/>
  <c r="AB129" i="3"/>
  <c r="AC129" i="3"/>
  <c r="AB144" i="3"/>
  <c r="AC144" i="3"/>
  <c r="AB106" i="3"/>
  <c r="AC106" i="3"/>
  <c r="AB130" i="3"/>
  <c r="AC130" i="3"/>
  <c r="AB100" i="3"/>
  <c r="AC100" i="3"/>
  <c r="AB16" i="3"/>
  <c r="AC16" i="3"/>
  <c r="AB99" i="3"/>
  <c r="AC99" i="3"/>
  <c r="AB105" i="3"/>
  <c r="AC105" i="3"/>
  <c r="AB162" i="3"/>
  <c r="AC162" i="3"/>
  <c r="AB93" i="3"/>
  <c r="AC93" i="3"/>
  <c r="AB79" i="3"/>
  <c r="AC79" i="3"/>
  <c r="AB47" i="3"/>
  <c r="AC47" i="3"/>
  <c r="Z136" i="3"/>
  <c r="Y136" i="3"/>
  <c r="AA136" i="3"/>
  <c r="AB122" i="3"/>
  <c r="AC122" i="3"/>
  <c r="AB22" i="3"/>
  <c r="AC22" i="3"/>
  <c r="Y44" i="3"/>
  <c r="AA44" i="3"/>
  <c r="Z44" i="3"/>
  <c r="AB37" i="3"/>
  <c r="AC37" i="3"/>
  <c r="AB43" i="3"/>
  <c r="AC43" i="3"/>
  <c r="Y52" i="3"/>
  <c r="AA52" i="3"/>
  <c r="Z52" i="3"/>
  <c r="AA160" i="3"/>
  <c r="Z160" i="3"/>
  <c r="Y160" i="3"/>
  <c r="AB108" i="3"/>
  <c r="AC108" i="3"/>
  <c r="AB154" i="3"/>
  <c r="AC154" i="3"/>
  <c r="AB52" i="3"/>
  <c r="AC52" i="3"/>
  <c r="AB160" i="3"/>
  <c r="AC160" i="3"/>
  <c r="AB24" i="3"/>
  <c r="AC24" i="3"/>
  <c r="AB35" i="3"/>
  <c r="AC35" i="3"/>
  <c r="AB126" i="3"/>
  <c r="AC126" i="3"/>
  <c r="AB94" i="3"/>
  <c r="AC94" i="3"/>
  <c r="AB19" i="3"/>
  <c r="AC19" i="3"/>
  <c r="AB150" i="3"/>
  <c r="AC150" i="3"/>
  <c r="AB136" i="3"/>
  <c r="AC136" i="3"/>
  <c r="Z6" i="3"/>
  <c r="Z4" i="3"/>
  <c r="Y6" i="3"/>
  <c r="AA6" i="3"/>
  <c r="AB112" i="3"/>
  <c r="AC112" i="3"/>
  <c r="AB120" i="3"/>
  <c r="AC120" i="3"/>
  <c r="AB5" i="3"/>
  <c r="Y4" i="3"/>
  <c r="AB116" i="3"/>
  <c r="AC116" i="3"/>
  <c r="AB44" i="3"/>
  <c r="AC44" i="3"/>
  <c r="AA4" i="3"/>
  <c r="AB148" i="3"/>
  <c r="AC148" i="3"/>
  <c r="U4" i="3"/>
  <c r="AB104" i="3"/>
  <c r="AC104" i="3"/>
  <c r="AB6" i="3"/>
  <c r="AC6" i="3"/>
  <c r="AB4" i="3"/>
  <c r="AC5" i="3"/>
  <c r="AC4" i="3"/>
</calcChain>
</file>

<file path=xl/sharedStrings.xml><?xml version="1.0" encoding="utf-8"?>
<sst xmlns="http://schemas.openxmlformats.org/spreadsheetml/2006/main" count="2022" uniqueCount="75">
  <si>
    <t>FOREIGN INCOME (AIF)</t>
  </si>
  <si>
    <t>#</t>
  </si>
  <si>
    <t>R2 Project</t>
  </si>
  <si>
    <t>Foreign Income</t>
  </si>
  <si>
    <t>Artist Royalties</t>
  </si>
  <si>
    <t>Producer Royalty</t>
  </si>
  <si>
    <t>Other Royalty</t>
  </si>
  <si>
    <t>All Royalties</t>
  </si>
  <si>
    <t>Foreign Margin</t>
  </si>
  <si>
    <t>% AIF Margin</t>
  </si>
  <si>
    <t>AIF Mexico - ROW WO USA (EUR)</t>
  </si>
  <si>
    <t>--------------- Favor de actualizar esta sección de: Microstrategy ↓ ---------------</t>
  </si>
  <si>
    <t>-------------------- Favor de actualizar formulas hacia abajo ↓ --------------------</t>
  </si>
  <si>
    <t>R2 Project Number</t>
  </si>
  <si>
    <t>Region Name</t>
  </si>
  <si>
    <t>Project Artist</t>
  </si>
  <si>
    <t>Calendar Year</t>
  </si>
  <si>
    <t>Project Title</t>
  </si>
  <si>
    <t>Subject Area</t>
  </si>
  <si>
    <t>Product Type</t>
  </si>
  <si>
    <t>Usage Group</t>
  </si>
  <si>
    <t>Euro Revenue</t>
  </si>
  <si>
    <t>Physical EUR</t>
  </si>
  <si>
    <t>Digital  EUR</t>
  </si>
  <si>
    <t>Rate EUR</t>
  </si>
  <si>
    <t>Physical MXP</t>
  </si>
  <si>
    <t>Digital  MXP</t>
  </si>
  <si>
    <t>Physical ICLA</t>
  </si>
  <si>
    <t>Digital  ICLA</t>
  </si>
  <si>
    <t>Physical AIF MXP</t>
  </si>
  <si>
    <t>Digital  AIF MXP</t>
  </si>
  <si>
    <t>AIF Income MXP</t>
  </si>
  <si>
    <t>Artist Royalties (%)</t>
  </si>
  <si>
    <t>Producer Royalty (%)</t>
  </si>
  <si>
    <t>Other (%)</t>
  </si>
  <si>
    <t>Artist Royalties ($)</t>
  </si>
  <si>
    <t>Producer Royalty ($)</t>
  </si>
  <si>
    <t>Other ($)</t>
  </si>
  <si>
    <t>All Royalties ($)</t>
  </si>
  <si>
    <t>AIF Margin MXP</t>
  </si>
  <si>
    <t>Total</t>
  </si>
  <si>
    <t>Input ↓</t>
  </si>
  <si>
    <t>007353471</t>
  </si>
  <si>
    <t>UMG Global ex US</t>
  </si>
  <si>
    <t>Mon Laferte</t>
  </si>
  <si>
    <t>[Title not in a Project]</t>
  </si>
  <si>
    <t>Digital Sales</t>
  </si>
  <si>
    <t>Bundle</t>
  </si>
  <si>
    <t>Download (Track)</t>
  </si>
  <si>
    <t>La Trenza</t>
  </si>
  <si>
    <t>Download (Album)</t>
  </si>
  <si>
    <t>Track</t>
  </si>
  <si>
    <t>Video</t>
  </si>
  <si>
    <t>Mobile Sales</t>
  </si>
  <si>
    <t>Download (Other)</t>
  </si>
  <si>
    <t>Physical Sales</t>
  </si>
  <si>
    <t>Physical</t>
  </si>
  <si>
    <t>Streams Sales</t>
  </si>
  <si>
    <t>Streaming (Free)</t>
  </si>
  <si>
    <t>Streaming (Locker)</t>
  </si>
  <si>
    <t>Streaming (Premium)</t>
  </si>
  <si>
    <t>United States</t>
  </si>
  <si>
    <t>007370839</t>
  </si>
  <si>
    <t>Molotov</t>
  </si>
  <si>
    <t>Agua Maldita</t>
  </si>
  <si>
    <t>Blame Me</t>
  </si>
  <si>
    <t>Con Todo Respeto</t>
  </si>
  <si>
    <t>Dance And Dense Denso</t>
  </si>
  <si>
    <t>Donde Jurgaran Las Niñas?</t>
  </si>
  <si>
    <t>Molomix</t>
  </si>
  <si>
    <t>MTV Unplugged: El Desconecte</t>
  </si>
  <si>
    <t>Id Projeto Sedog</t>
  </si>
  <si>
    <t>key_1</t>
  </si>
  <si>
    <t>Year</t>
  </si>
  <si>
    <t>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</si>
</sst>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0.0%"/>
    <numFmt numFmtId="166" formatCode="&quot;€&quot;#,##0.00;\(&quot;€&quot;#,##0.00\)"/>
    <numFmt numFmtId="167" formatCode="&quot;$&quot;#,##0.00"/>
    <numFmt numFmtId="168" formatCode="&quot;$&quot;#,##0.0000"/>
  </numFmts>
  <fonts count="15" x14ac:knownFonts="1"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4"/>
      <name val="Tahoma"/>
      <family val="2"/>
    </font>
    <font>
      <b/>
      <sz val="8"/>
      <color rgb="FF0B428E"/>
      <name val="Arial"/>
      <family val="2"/>
    </font>
    <font>
      <b/>
      <sz val="8"/>
      <color rgb="FFC00000"/>
      <name val="Arial"/>
      <family val="2"/>
    </font>
    <font>
      <sz val="8"/>
      <color rgb="FF25396E"/>
      <name val="Arial"/>
      <family val="2"/>
    </font>
    <font>
      <sz val="8"/>
      <color rgb="FF000000"/>
      <name val="Arial"/>
      <family val="2"/>
    </font>
    <font>
      <sz val="8"/>
      <color rgb="FFC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FDFDF"/>
      </patternFill>
    </fill>
    <fill>
      <patternFill patternType="solid">
        <fgColor rgb="FFF0F0F0"/>
      </patternFill>
    </fill>
    <fill>
      <patternFill patternType="solid">
        <fgColor rgb="FFFFFFFF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mediumDashed">
        <color theme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Dashed">
        <color theme="1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mediumDashed">
        <color theme="1"/>
      </left>
      <right/>
      <top/>
      <bottom style="thin">
        <color rgb="FFC0C0C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1" fillId="2" borderId="0" xfId="1" applyFill="1"/>
    <xf numFmtId="0" fontId="4" fillId="2" borderId="0" xfId="1" applyFont="1" applyFill="1"/>
    <xf numFmtId="0" fontId="0" fillId="2" borderId="0" xfId="0" applyFill="1"/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5" fillId="4" borderId="0" xfId="1" applyFont="1" applyFill="1" applyAlignment="1">
      <alignment horizontal="center"/>
    </xf>
    <xf numFmtId="164" fontId="1" fillId="4" borderId="0" xfId="1" applyNumberFormat="1" applyFont="1" applyFill="1" applyBorder="1" applyAlignment="1">
      <alignment horizontal="right" vertical="center"/>
    </xf>
    <xf numFmtId="164" fontId="4" fillId="4" borderId="0" xfId="1" applyNumberFormat="1" applyFont="1" applyFill="1" applyBorder="1" applyAlignment="1">
      <alignment horizontal="right" vertical="center"/>
    </xf>
    <xf numFmtId="165" fontId="1" fillId="4" borderId="0" xfId="2" applyNumberFormat="1" applyFont="1" applyFill="1" applyBorder="1" applyAlignment="1">
      <alignment horizontal="right" vertical="center"/>
    </xf>
    <xf numFmtId="0" fontId="3" fillId="4" borderId="0" xfId="1" quotePrefix="1" applyNumberFormat="1" applyFont="1" applyFill="1" applyAlignment="1">
      <alignment horizontal="center"/>
    </xf>
    <xf numFmtId="0" fontId="1" fillId="0" borderId="0" xfId="1"/>
    <xf numFmtId="0" fontId="8" fillId="0" borderId="0" xfId="1" applyFont="1" applyAlignment="1">
      <alignment vertical="top"/>
    </xf>
    <xf numFmtId="0" fontId="5" fillId="0" borderId="0" xfId="1" applyFont="1"/>
    <xf numFmtId="166" fontId="5" fillId="0" borderId="0" xfId="1" applyNumberFormat="1" applyFont="1"/>
    <xf numFmtId="0" fontId="3" fillId="5" borderId="2" xfId="1" quotePrefix="1" applyFont="1" applyFill="1" applyBorder="1" applyAlignment="1">
      <alignment horizontal="centerContinuous" vertical="center"/>
    </xf>
    <xf numFmtId="0" fontId="3" fillId="5" borderId="2" xfId="1" applyFont="1" applyFill="1" applyBorder="1" applyAlignment="1">
      <alignment horizontal="centerContinuous"/>
    </xf>
    <xf numFmtId="0" fontId="3" fillId="5" borderId="3" xfId="1" applyFont="1" applyFill="1" applyBorder="1" applyAlignment="1">
      <alignment horizontal="centerContinuous"/>
    </xf>
    <xf numFmtId="0" fontId="6" fillId="6" borderId="0" xfId="1" quotePrefix="1" applyFont="1" applyFill="1" applyAlignment="1">
      <alignment horizontal="centerContinuous" vertical="center"/>
    </xf>
    <xf numFmtId="0" fontId="1" fillId="6" borderId="0" xfId="1" applyFill="1" applyAlignment="1">
      <alignment horizontal="centerContinuous"/>
    </xf>
    <xf numFmtId="0" fontId="9" fillId="7" borderId="4" xfId="1" applyFont="1" applyFill="1" applyBorder="1" applyAlignment="1">
      <alignment horizontal="center" vertical="center" wrapText="1"/>
    </xf>
    <xf numFmtId="0" fontId="10" fillId="7" borderId="4" xfId="1" applyFont="1" applyFill="1" applyBorder="1" applyAlignment="1">
      <alignment horizontal="center" vertical="center" wrapText="1"/>
    </xf>
    <xf numFmtId="0" fontId="9" fillId="7" borderId="4" xfId="1" applyFont="1" applyFill="1" applyBorder="1" applyAlignment="1">
      <alignment horizontal="left" vertical="center" wrapText="1"/>
    </xf>
    <xf numFmtId="0" fontId="9" fillId="7" borderId="5" xfId="1" applyFont="1" applyFill="1" applyBorder="1" applyAlignment="1">
      <alignment horizontal="center" wrapText="1"/>
    </xf>
    <xf numFmtId="0" fontId="9" fillId="7" borderId="6" xfId="1" applyFont="1" applyFill="1" applyBorder="1" applyAlignment="1">
      <alignment horizontal="center" wrapText="1"/>
    </xf>
    <xf numFmtId="0" fontId="9" fillId="7" borderId="7" xfId="1" applyFont="1" applyFill="1" applyBorder="1" applyAlignment="1">
      <alignment horizontal="center" wrapText="1"/>
    </xf>
    <xf numFmtId="0" fontId="9" fillId="8" borderId="8" xfId="1" applyFont="1" applyFill="1" applyBorder="1" applyAlignment="1">
      <alignment horizontal="center" vertical="center"/>
    </xf>
    <xf numFmtId="0" fontId="9" fillId="8" borderId="8" xfId="1" applyFont="1" applyFill="1" applyBorder="1" applyAlignment="1">
      <alignment horizontal="left" vertical="center"/>
    </xf>
    <xf numFmtId="166" fontId="9" fillId="8" borderId="8" xfId="1" applyNumberFormat="1" applyFont="1" applyFill="1" applyBorder="1" applyAlignment="1">
      <alignment horizontal="right" vertical="center"/>
    </xf>
    <xf numFmtId="166" fontId="9" fillId="8" borderId="9" xfId="1" applyNumberFormat="1" applyFont="1" applyFill="1" applyBorder="1" applyAlignment="1">
      <alignment horizontal="right" vertical="center"/>
    </xf>
    <xf numFmtId="167" fontId="9" fillId="8" borderId="9" xfId="1" applyNumberFormat="1" applyFont="1" applyFill="1" applyBorder="1" applyAlignment="1">
      <alignment horizontal="right" vertical="center"/>
    </xf>
    <xf numFmtId="165" fontId="10" fillId="8" borderId="9" xfId="2" applyNumberFormat="1" applyFont="1" applyFill="1" applyBorder="1" applyAlignment="1">
      <alignment horizontal="right" vertical="center"/>
    </xf>
    <xf numFmtId="0" fontId="11" fillId="9" borderId="8" xfId="1" applyFont="1" applyFill="1" applyBorder="1" applyAlignment="1">
      <alignment horizontal="left" vertical="center" wrapText="1"/>
    </xf>
    <xf numFmtId="166" fontId="12" fillId="9" borderId="8" xfId="1" applyNumberFormat="1" applyFont="1" applyFill="1" applyBorder="1" applyAlignment="1">
      <alignment horizontal="right" vertical="center"/>
    </xf>
    <xf numFmtId="166" fontId="12" fillId="9" borderId="9" xfId="0" applyNumberFormat="1" applyFont="1" applyFill="1" applyBorder="1" applyAlignment="1">
      <alignment horizontal="right" vertical="center"/>
    </xf>
    <xf numFmtId="168" fontId="13" fillId="9" borderId="9" xfId="0" applyNumberFormat="1" applyFont="1" applyFill="1" applyBorder="1" applyAlignment="1">
      <alignment horizontal="right" vertical="center"/>
    </xf>
    <xf numFmtId="167" fontId="14" fillId="9" borderId="9" xfId="0" applyNumberFormat="1" applyFont="1" applyFill="1" applyBorder="1" applyAlignment="1">
      <alignment horizontal="right" vertical="center"/>
    </xf>
    <xf numFmtId="165" fontId="14" fillId="9" borderId="9" xfId="2" applyNumberFormat="1" applyFont="1" applyFill="1" applyBorder="1" applyAlignment="1">
      <alignment horizontal="right" vertical="center"/>
    </xf>
    <xf numFmtId="165" fontId="13" fillId="9" borderId="9" xfId="2" applyNumberFormat="1" applyFont="1" applyFill="1" applyBorder="1" applyAlignment="1">
      <alignment horizontal="right" vertical="center"/>
    </xf>
    <xf numFmtId="0" fontId="1" fillId="0" borderId="0" xfId="1" applyFont="1"/>
    <xf numFmtId="166" fontId="9" fillId="8" borderId="10" xfId="1" applyNumberFormat="1" applyFont="1" applyFill="1" applyBorder="1" applyAlignment="1">
      <alignment horizontal="right" vertical="center"/>
    </xf>
    <xf numFmtId="166" fontId="12" fillId="9" borderId="10" xfId="0" applyNumberFormat="1" applyFont="1" applyFill="1" applyBorder="1" applyAlignment="1">
      <alignment horizontal="right" vertical="center"/>
    </xf>
    <xf numFmtId="0" fontId="5" fillId="0" borderId="0" xfId="1" applyFont="1" applyBorder="1"/>
    <xf numFmtId="0" fontId="6" fillId="6" borderId="0" xfId="1" quotePrefix="1" applyFont="1" applyFill="1" applyBorder="1" applyAlignment="1">
      <alignment horizontal="centerContinuous" vertical="center"/>
    </xf>
    <xf numFmtId="166" fontId="9" fillId="8" borderId="11" xfId="1" applyNumberFormat="1" applyFont="1" applyFill="1" applyBorder="1" applyAlignment="1">
      <alignment horizontal="right" vertical="center"/>
    </xf>
    <xf numFmtId="0" fontId="1" fillId="0" borderId="0" xfId="1" applyBorder="1"/>
    <xf numFmtId="0" fontId="10" fillId="7" borderId="2" xfId="1" applyFont="1" applyFill="1" applyBorder="1" applyAlignment="1">
      <alignment horizontal="center" wrapText="1"/>
    </xf>
    <xf numFmtId="0" fontId="1" fillId="2" borderId="0" xfId="1" applyFill="1" applyAlignment="1">
      <alignment horizontal="center"/>
    </xf>
    <xf numFmtId="0" fontId="13" fillId="9" borderId="11" xfId="0" applyNumberFormat="1" applyFont="1" applyFill="1" applyBorder="1" applyAlignment="1">
      <alignment horizontal="right" vertical="center"/>
    </xf>
    <xf numFmtId="0" fontId="1" fillId="0" borderId="0" xfId="1" applyNumberFormat="1" applyBorder="1"/>
    <xf numFmtId="0" fontId="5" fillId="4" borderId="12" xfId="1" applyFont="1" applyFill="1" applyBorder="1" applyAlignment="1">
      <alignment horizontal="center"/>
    </xf>
    <xf numFmtId="0" fontId="3" fillId="4" borderId="12" xfId="1" applyNumberFormat="1" applyFont="1" applyFill="1" applyBorder="1" applyAlignment="1">
      <alignment horizontal="center"/>
    </xf>
    <xf numFmtId="164" fontId="1" fillId="4" borderId="12" xfId="1" applyNumberFormat="1" applyFont="1" applyFill="1" applyBorder="1" applyAlignment="1">
      <alignment horizontal="right" vertical="center"/>
    </xf>
    <xf numFmtId="164" fontId="4" fillId="4" borderId="12" xfId="1" applyNumberFormat="1" applyFont="1" applyFill="1" applyBorder="1" applyAlignment="1">
      <alignment horizontal="right" vertical="center"/>
    </xf>
    <xf numFmtId="165" fontId="1" fillId="4" borderId="12" xfId="2" applyNumberFormat="1" applyFont="1" applyFill="1" applyBorder="1" applyAlignment="1">
      <alignment horizontal="right" vertical="center"/>
    </xf>
    <xf numFmtId="0" fontId="5" fillId="4" borderId="0" xfId="1" applyFont="1" applyFill="1" applyBorder="1" applyAlignment="1">
      <alignment horizontal="center"/>
    </xf>
    <xf numFmtId="0" fontId="3" fillId="4" borderId="0" xfId="1" applyNumberFormat="1" applyFont="1" applyFill="1" applyBorder="1" applyAlignment="1">
      <alignment horizontal="center"/>
    </xf>
    <xf numFmtId="0" fontId="5" fillId="4" borderId="13" xfId="1" applyFont="1" applyFill="1" applyBorder="1" applyAlignment="1">
      <alignment horizontal="center"/>
    </xf>
    <xf numFmtId="0" fontId="3" fillId="4" borderId="13" xfId="1" applyNumberFormat="1" applyFont="1" applyFill="1" applyBorder="1" applyAlignment="1">
      <alignment horizontal="center"/>
    </xf>
    <xf numFmtId="164" fontId="1" fillId="4" borderId="13" xfId="1" applyNumberFormat="1" applyFont="1" applyFill="1" applyBorder="1" applyAlignment="1">
      <alignment horizontal="right" vertical="center"/>
    </xf>
    <xf numFmtId="164" fontId="4" fillId="4" borderId="13" xfId="1" applyNumberFormat="1" applyFont="1" applyFill="1" applyBorder="1" applyAlignment="1">
      <alignment horizontal="right" vertical="center"/>
    </xf>
    <xf numFmtId="165" fontId="1" fillId="4" borderId="13" xfId="2" applyNumberFormat="1" applyFont="1" applyFill="1" applyBorder="1" applyAlignment="1">
      <alignment horizontal="right" vertical="center"/>
    </xf>
    <xf numFmtId="0" fontId="5" fillId="4" borderId="14" xfId="1" applyFont="1" applyFill="1" applyBorder="1" applyAlignment="1">
      <alignment horizontal="center"/>
    </xf>
    <xf numFmtId="0" fontId="3" fillId="4" borderId="14" xfId="1" quotePrefix="1" applyNumberFormat="1" applyFont="1" applyFill="1" applyBorder="1" applyAlignment="1">
      <alignment horizontal="center"/>
    </xf>
    <xf numFmtId="0" fontId="3" fillId="4" borderId="14" xfId="1" applyNumberFormat="1" applyFont="1" applyFill="1" applyBorder="1" applyAlignment="1">
      <alignment horizontal="center"/>
    </xf>
    <xf numFmtId="164" fontId="1" fillId="4" borderId="14" xfId="1" applyNumberFormat="1" applyFont="1" applyFill="1" applyBorder="1" applyAlignment="1">
      <alignment horizontal="right" vertical="center"/>
    </xf>
    <xf numFmtId="164" fontId="4" fillId="4" borderId="14" xfId="1" applyNumberFormat="1" applyFont="1" applyFill="1" applyBorder="1" applyAlignment="1">
      <alignment horizontal="right" vertical="center"/>
    </xf>
    <xf numFmtId="165" fontId="1" fillId="4" borderId="14" xfId="2" applyNumberFormat="1" applyFont="1" applyFill="1" applyBorder="1" applyAlignment="1">
      <alignment horizontal="right" vertical="center"/>
    </xf>
    <xf numFmtId="0" fontId="3" fillId="4" borderId="0" xfId="1" quotePrefix="1" applyNumberFormat="1" applyFont="1" applyFill="1" applyBorder="1" applyAlignment="1">
      <alignment horizontal="center"/>
    </xf>
    <xf numFmtId="0" fontId="3" fillId="4" borderId="13" xfId="1" quotePrefix="1" applyNumberFormat="1" applyFont="1" applyFill="1" applyBorder="1" applyAlignment="1">
      <alignment horizontal="center"/>
    </xf>
  </cellXfs>
  <cellStyles count="3">
    <cellStyle name="Normal" xfId="0" builtinId="0"/>
    <cellStyle name="Normal 5" xfId="1" xr:uid="{2755A1E9-5E70-44BC-87E7-AE1A8B00540A}"/>
    <cellStyle name="Porcentaje 3" xfId="2" xr:uid="{0F9324A8-77C5-4878-A3C2-9350FD501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fshwsfnp003\FRR_Exports\Chris\SPECMKTS\Present%20View\121902pv\link%20dumm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Detail%20Sales%20Flat%20File%20Input%20Sheet%20v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X01-Forecast%201109%20V5%20New!%20(version%20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FM\HFM%20Book%20-%20templat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NEWFIN\99fcasts\julfcast\My%20Documents\PV's\PV0909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Y06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NEWFIN\99fcasts\julfcast\My%20Documents\1997%20YE%20Close\To%20G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PR27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Plan"/>
      <sheetName val="link dummy"/>
      <sheetName val="MCA"/>
      <sheetName val="#REF"/>
      <sheetName val="Q1 PLINE"/>
      <sheetName val="Q2 PLINE"/>
      <sheetName val="Q3 PLINE"/>
      <sheetName val="Q4 PLINE"/>
      <sheetName val="Year PLINE"/>
      <sheetName val="Trig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stList"/>
      <sheetName val="FlatFile"/>
      <sheetName val="Summary"/>
      <sheetName val="Physical Summary"/>
      <sheetName val="Online Summary"/>
      <sheetName val="Mobile Summary"/>
      <sheetName val="Detail Sales"/>
      <sheetName val="MasterLists"/>
      <sheetName val="Detail_Sales DSUM_DB"/>
      <sheetName val="Dsum_DB"/>
      <sheetName val="Physical SumJUNy"/>
    </sheetNames>
    <sheetDataSet>
      <sheetData sheetId="0" refreshError="1">
        <row r="10">
          <cell r="B10" t="str">
            <v>Unknown Breakthroughs</v>
          </cell>
        </row>
        <row r="11">
          <cell r="B11" t="str">
            <v>Other Carryover Artists</v>
          </cell>
        </row>
        <row r="12">
          <cell r="B12" t="str">
            <v>Singles</v>
          </cell>
        </row>
        <row r="13">
          <cell r="B13" t="str">
            <v>Music Video</v>
          </cell>
        </row>
        <row r="14">
          <cell r="B14" t="str">
            <v>Non-Music Video</v>
          </cell>
        </row>
        <row r="15">
          <cell r="B15" t="str">
            <v>CMC</v>
          </cell>
        </row>
        <row r="16">
          <cell r="B16" t="str">
            <v>LMC</v>
          </cell>
        </row>
        <row r="17">
          <cell r="B17" t="str">
            <v>Artist Sample #1</v>
          </cell>
        </row>
        <row r="18">
          <cell r="B18" t="str">
            <v>Artist Sample #2</v>
          </cell>
        </row>
        <row r="19">
          <cell r="B19" t="str">
            <v>Artist Sample # 3</v>
          </cell>
        </row>
        <row r="20">
          <cell r="B20" t="str">
            <v>Artist Sample #4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K2" t="str">
            <v>Q1</v>
          </cell>
        </row>
        <row r="3">
          <cell r="C3" t="str">
            <v>New Release</v>
          </cell>
          <cell r="E3" t="str">
            <v>OWN - Label Owned</v>
          </cell>
          <cell r="F3" t="str">
            <v>Frontline</v>
          </cell>
          <cell r="K3" t="str">
            <v>Q2</v>
          </cell>
        </row>
        <row r="4">
          <cell r="C4" t="str">
            <v>Carryover</v>
          </cell>
          <cell r="E4" t="str">
            <v>JV / Profit Split</v>
          </cell>
          <cell r="F4" t="str">
            <v>Midline</v>
          </cell>
          <cell r="K4" t="str">
            <v>Q3</v>
          </cell>
        </row>
        <row r="5">
          <cell r="C5" t="str">
            <v>Unknown Breakthrough</v>
          </cell>
          <cell r="E5" t="str">
            <v>P&amp;D - Distribution Deal</v>
          </cell>
          <cell r="F5" t="str">
            <v>Budget</v>
          </cell>
          <cell r="K5" t="str">
            <v>Q4</v>
          </cell>
        </row>
        <row r="6">
          <cell r="C6" t="str">
            <v>CMC Catalog</v>
          </cell>
          <cell r="E6" t="str">
            <v>Int'l - International</v>
          </cell>
          <cell r="K6" t="str">
            <v>Full Year</v>
          </cell>
        </row>
        <row r="7">
          <cell r="C7" t="str">
            <v>LMC Catalog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G"/>
      <sheetName val="UMG (2010)"/>
      <sheetName val="Sep"/>
      <sheetName val="Oct"/>
      <sheetName val="Nov"/>
      <sheetName val="Dic"/>
      <sheetName val="P&amp;L"/>
      <sheetName val="Sales Value"/>
      <sheetName val="INCOME"/>
      <sheetName val="P&amp;L upload"/>
      <sheetName val="Online"/>
      <sheetName val="Mobile"/>
      <sheetName val="Licensing and Ancillary Income"/>
      <sheetName val="Other Income"/>
      <sheetName val="Bestseller"/>
    </sheetNames>
    <sheetDataSet>
      <sheetData sheetId="0" refreshError="1"/>
      <sheetData sheetId="1" refreshError="1">
        <row r="6">
          <cell r="D6" t="str">
            <v>100to la Musica</v>
          </cell>
          <cell r="E6" t="str">
            <v>Q3</v>
          </cell>
          <cell r="F6">
            <v>64.22</v>
          </cell>
          <cell r="G6">
            <v>8.5</v>
          </cell>
          <cell r="H6">
            <v>0</v>
          </cell>
          <cell r="I6">
            <v>0</v>
          </cell>
          <cell r="J6">
            <v>0</v>
          </cell>
        </row>
        <row r="7">
          <cell r="D7" t="str">
            <v>Catalogo Y Alta Concentración</v>
          </cell>
          <cell r="E7" t="str">
            <v>C</v>
          </cell>
          <cell r="F7">
            <v>67.150000000000006</v>
          </cell>
          <cell r="G7">
            <v>8.5</v>
          </cell>
          <cell r="H7">
            <v>30000</v>
          </cell>
          <cell r="I7">
            <v>16000</v>
          </cell>
          <cell r="J7">
            <v>16000</v>
          </cell>
        </row>
        <row r="8">
          <cell r="D8" t="str">
            <v>Best Of… The Best Campaign</v>
          </cell>
          <cell r="E8" t="str">
            <v>Mar-Abr</v>
          </cell>
          <cell r="F8">
            <v>62</v>
          </cell>
          <cell r="G8">
            <v>8.5</v>
          </cell>
          <cell r="H8">
            <v>0</v>
          </cell>
          <cell r="I8">
            <v>0</v>
          </cell>
          <cell r="J8">
            <v>0</v>
          </cell>
        </row>
        <row r="9">
          <cell r="D9" t="str">
            <v>Catalogo</v>
          </cell>
          <cell r="F9">
            <v>99.98</v>
          </cell>
          <cell r="G9">
            <v>8.5</v>
          </cell>
          <cell r="H9">
            <v>0</v>
          </cell>
          <cell r="I9">
            <v>0</v>
          </cell>
          <cell r="J9">
            <v>0</v>
          </cell>
        </row>
        <row r="10">
          <cell r="D10" t="str">
            <v>Serie 2x1</v>
          </cell>
          <cell r="E10" t="str">
            <v>Jul-Ago</v>
          </cell>
          <cell r="F10">
            <v>62</v>
          </cell>
          <cell r="G10">
            <v>13.23</v>
          </cell>
          <cell r="H10">
            <v>20000</v>
          </cell>
          <cell r="I10">
            <v>10000</v>
          </cell>
          <cell r="J10">
            <v>10000</v>
          </cell>
        </row>
        <row r="11">
          <cell r="D11" t="str">
            <v>Division Minuscula "Deluxe"</v>
          </cell>
          <cell r="E11" t="str">
            <v>CO</v>
          </cell>
          <cell r="F11">
            <v>67.150000000000006</v>
          </cell>
          <cell r="G11">
            <v>16.649999999999999</v>
          </cell>
          <cell r="H11">
            <v>3600</v>
          </cell>
          <cell r="I11">
            <v>2700</v>
          </cell>
          <cell r="J11">
            <v>1800</v>
          </cell>
        </row>
        <row r="12">
          <cell r="D12" t="str">
            <v xml:space="preserve">Danna Paola/atrevete a soñar 2 </v>
          </cell>
          <cell r="E12" t="str">
            <v>CO</v>
          </cell>
          <cell r="F12">
            <v>62.84</v>
          </cell>
          <cell r="G12">
            <v>8.5</v>
          </cell>
          <cell r="H12">
            <v>13500</v>
          </cell>
          <cell r="I12">
            <v>9000</v>
          </cell>
          <cell r="J12">
            <v>7200</v>
          </cell>
        </row>
        <row r="13">
          <cell r="D13" t="str">
            <v>Danna Paola/atrevete a soñar</v>
          </cell>
          <cell r="E13" t="str">
            <v>CO</v>
          </cell>
          <cell r="F13">
            <v>62.84</v>
          </cell>
          <cell r="G13">
            <v>8.5</v>
          </cell>
          <cell r="H13">
            <v>4500</v>
          </cell>
          <cell r="I13">
            <v>4500</v>
          </cell>
          <cell r="J13">
            <v>3600</v>
          </cell>
        </row>
        <row r="14">
          <cell r="D14" t="str">
            <v>Danna Paola/atrevete a soñar Deluxe</v>
          </cell>
          <cell r="E14" t="str">
            <v>CO</v>
          </cell>
          <cell r="F14">
            <v>77.48</v>
          </cell>
          <cell r="G14">
            <v>16.649999999999999</v>
          </cell>
          <cell r="H14">
            <v>3800</v>
          </cell>
          <cell r="I14">
            <v>3800</v>
          </cell>
          <cell r="J14">
            <v>3800</v>
          </cell>
        </row>
        <row r="15">
          <cell r="D15" t="str">
            <v>Varios -Atrevete a Soñar Navideño'</v>
          </cell>
          <cell r="E15" t="str">
            <v>CO</v>
          </cell>
          <cell r="F15">
            <v>62.84</v>
          </cell>
          <cell r="G15">
            <v>8.5</v>
          </cell>
          <cell r="H15">
            <v>8500</v>
          </cell>
          <cell r="I15">
            <v>4000</v>
          </cell>
          <cell r="J15">
            <v>-500</v>
          </cell>
        </row>
        <row r="16">
          <cell r="D16" t="str">
            <v>Manzanero y la Big Band</v>
          </cell>
          <cell r="E16" t="str">
            <v>CO</v>
          </cell>
          <cell r="F16">
            <v>62.84</v>
          </cell>
          <cell r="G16">
            <v>8.5</v>
          </cell>
          <cell r="H16">
            <v>6700</v>
          </cell>
          <cell r="I16">
            <v>4000</v>
          </cell>
          <cell r="J16">
            <v>3100</v>
          </cell>
        </row>
        <row r="17">
          <cell r="D17" t="str">
            <v>Carryover USM 1</v>
          </cell>
          <cell r="E17" t="str">
            <v>C</v>
          </cell>
          <cell r="F17">
            <v>100.21</v>
          </cell>
          <cell r="G17">
            <v>14.85</v>
          </cell>
          <cell r="H17">
            <v>4250</v>
          </cell>
          <cell r="I17">
            <v>3000</v>
          </cell>
          <cell r="J17">
            <v>2000</v>
          </cell>
        </row>
        <row r="18">
          <cell r="D18" t="str">
            <v>Mas label Carryover 2</v>
          </cell>
          <cell r="E18" t="str">
            <v>C</v>
          </cell>
          <cell r="F18">
            <v>94.7</v>
          </cell>
          <cell r="G18">
            <v>14.85</v>
          </cell>
          <cell r="H18">
            <v>2902</v>
          </cell>
          <cell r="I18">
            <v>1768</v>
          </cell>
          <cell r="J18">
            <v>1500</v>
          </cell>
        </row>
        <row r="19">
          <cell r="D19" t="str">
            <v>Carryover USM 2</v>
          </cell>
          <cell r="E19" t="str">
            <v>C</v>
          </cell>
          <cell r="F19">
            <v>100.21</v>
          </cell>
          <cell r="G19">
            <v>14.85</v>
          </cell>
          <cell r="H19">
            <v>1541.2</v>
          </cell>
          <cell r="I19">
            <v>860.8</v>
          </cell>
          <cell r="J19">
            <v>500</v>
          </cell>
        </row>
        <row r="20">
          <cell r="D20" t="str">
            <v>Mas label Carryover 4</v>
          </cell>
          <cell r="E20" t="str">
            <v>C</v>
          </cell>
          <cell r="F20">
            <v>94.7</v>
          </cell>
          <cell r="G20">
            <v>14.85</v>
          </cell>
          <cell r="H20">
            <v>1201</v>
          </cell>
          <cell r="I20">
            <v>634</v>
          </cell>
          <cell r="J20">
            <v>500</v>
          </cell>
        </row>
        <row r="21">
          <cell r="D21" t="str">
            <v>50 Cent</v>
          </cell>
          <cell r="E21" t="str">
            <v>CO</v>
          </cell>
          <cell r="F21">
            <v>87.81</v>
          </cell>
          <cell r="G21">
            <v>9.1999999999999993</v>
          </cell>
          <cell r="H21">
            <v>2200</v>
          </cell>
          <cell r="I21">
            <v>1300</v>
          </cell>
          <cell r="J21">
            <v>500</v>
          </cell>
        </row>
        <row r="22">
          <cell r="D22" t="str">
            <v>Black Eyed Peas "TBC"</v>
          </cell>
          <cell r="E22" t="str">
            <v>CO</v>
          </cell>
          <cell r="F22">
            <v>87.81</v>
          </cell>
          <cell r="G22">
            <v>10.17</v>
          </cell>
          <cell r="H22">
            <v>3500</v>
          </cell>
          <cell r="I22">
            <v>2500</v>
          </cell>
          <cell r="J22">
            <v>500</v>
          </cell>
        </row>
        <row r="23">
          <cell r="D23" t="str">
            <v>Lady Gaga</v>
          </cell>
          <cell r="E23" t="str">
            <v>CO</v>
          </cell>
          <cell r="F23">
            <v>87.81</v>
          </cell>
          <cell r="G23">
            <v>8.85</v>
          </cell>
          <cell r="H23">
            <v>3500</v>
          </cell>
          <cell r="I23">
            <v>2500</v>
          </cell>
          <cell r="J23">
            <v>1300</v>
          </cell>
        </row>
        <row r="24">
          <cell r="D24" t="str">
            <v>Nelly Furtado</v>
          </cell>
          <cell r="E24" t="str">
            <v>CO</v>
          </cell>
          <cell r="F24">
            <v>87.81</v>
          </cell>
          <cell r="G24">
            <v>8.5</v>
          </cell>
          <cell r="H24">
            <v>4900</v>
          </cell>
          <cell r="I24">
            <v>4000</v>
          </cell>
          <cell r="J24">
            <v>3100</v>
          </cell>
        </row>
        <row r="25">
          <cell r="D25" t="str">
            <v xml:space="preserve">Rihanna </v>
          </cell>
          <cell r="E25" t="str">
            <v>CO</v>
          </cell>
          <cell r="F25">
            <v>87.81</v>
          </cell>
          <cell r="G25">
            <v>8.84</v>
          </cell>
          <cell r="H25">
            <v>6700</v>
          </cell>
          <cell r="I25">
            <v>5800</v>
          </cell>
          <cell r="J25">
            <v>4900</v>
          </cell>
        </row>
        <row r="26">
          <cell r="D26" t="str">
            <v>Bon Jovi "GH"</v>
          </cell>
          <cell r="E26" t="str">
            <v>CO</v>
          </cell>
          <cell r="F26">
            <v>87.81</v>
          </cell>
          <cell r="G26">
            <v>10.199999999999999</v>
          </cell>
          <cell r="H26">
            <v>3500</v>
          </cell>
          <cell r="I26">
            <v>2500</v>
          </cell>
          <cell r="J26">
            <v>1300</v>
          </cell>
        </row>
        <row r="27">
          <cell r="D27" t="str">
            <v>Metallica "Live "</v>
          </cell>
          <cell r="E27" t="str">
            <v>CO</v>
          </cell>
          <cell r="F27">
            <v>87.81</v>
          </cell>
          <cell r="G27">
            <v>12.5</v>
          </cell>
          <cell r="H27">
            <v>4900</v>
          </cell>
          <cell r="I27">
            <v>4000</v>
          </cell>
          <cell r="J27">
            <v>3100</v>
          </cell>
        </row>
        <row r="28">
          <cell r="D28" t="str">
            <v>Pearl Jam</v>
          </cell>
          <cell r="E28" t="str">
            <v>CO</v>
          </cell>
          <cell r="F28">
            <v>104.17</v>
          </cell>
          <cell r="G28">
            <v>24.84</v>
          </cell>
          <cell r="H28">
            <v>1500</v>
          </cell>
          <cell r="I28">
            <v>1500</v>
          </cell>
          <cell r="J28">
            <v>620</v>
          </cell>
        </row>
        <row r="29">
          <cell r="D29" t="str">
            <v>Tokio Hotel Humanoid Ingles</v>
          </cell>
          <cell r="E29" t="str">
            <v>CO</v>
          </cell>
          <cell r="F29">
            <v>87.81</v>
          </cell>
          <cell r="G29">
            <v>8.17</v>
          </cell>
          <cell r="H29">
            <v>3300</v>
          </cell>
          <cell r="I29">
            <v>2400</v>
          </cell>
          <cell r="J29">
            <v>960</v>
          </cell>
        </row>
        <row r="30">
          <cell r="D30" t="str">
            <v>Placebo</v>
          </cell>
          <cell r="E30" t="str">
            <v>CO</v>
          </cell>
          <cell r="F30">
            <v>87.81</v>
          </cell>
          <cell r="G30">
            <v>8.17</v>
          </cell>
          <cell r="H30">
            <v>3500</v>
          </cell>
          <cell r="I30">
            <v>2500</v>
          </cell>
          <cell r="J30">
            <v>2000</v>
          </cell>
        </row>
        <row r="31">
          <cell r="D31" t="str">
            <v>Alejandro Fernandez</v>
          </cell>
          <cell r="E31" t="str">
            <v>CO</v>
          </cell>
          <cell r="F31">
            <v>71.45</v>
          </cell>
          <cell r="G31">
            <v>8.5</v>
          </cell>
          <cell r="H31">
            <v>6700</v>
          </cell>
          <cell r="I31">
            <v>5800</v>
          </cell>
          <cell r="J31">
            <v>4900</v>
          </cell>
        </row>
        <row r="32">
          <cell r="D32" t="str">
            <v>Wisin &amp; Yandel La Revolucion</v>
          </cell>
          <cell r="E32" t="str">
            <v>CO</v>
          </cell>
          <cell r="F32">
            <v>62.84</v>
          </cell>
          <cell r="G32">
            <v>7.75</v>
          </cell>
          <cell r="H32">
            <v>3500</v>
          </cell>
          <cell r="I32">
            <v>2200</v>
          </cell>
          <cell r="J32">
            <v>1300</v>
          </cell>
        </row>
        <row r="33">
          <cell r="D33" t="str">
            <v>Wisin &amp; Yandel Evolution Deluxe duetos</v>
          </cell>
          <cell r="E33" t="str">
            <v>CO</v>
          </cell>
          <cell r="F33">
            <v>67.150000000000006</v>
          </cell>
          <cell r="G33">
            <v>18.52</v>
          </cell>
          <cell r="H33">
            <v>6700</v>
          </cell>
          <cell r="I33">
            <v>5800</v>
          </cell>
          <cell r="J33">
            <v>4900</v>
          </cell>
        </row>
        <row r="34">
          <cell r="D34" t="str">
            <v>Paulina Rubio</v>
          </cell>
          <cell r="E34" t="str">
            <v>CO</v>
          </cell>
          <cell r="F34">
            <v>87.81</v>
          </cell>
          <cell r="G34">
            <v>7.23</v>
          </cell>
          <cell r="H34">
            <v>4900</v>
          </cell>
          <cell r="I34">
            <v>3100</v>
          </cell>
          <cell r="J34">
            <v>2200</v>
          </cell>
        </row>
        <row r="35">
          <cell r="D35" t="str">
            <v>Fanny Lu</v>
          </cell>
          <cell r="E35" t="str">
            <v>CO</v>
          </cell>
          <cell r="F35">
            <v>51.65</v>
          </cell>
          <cell r="G35">
            <v>8.5</v>
          </cell>
          <cell r="H35">
            <v>3100</v>
          </cell>
          <cell r="I35">
            <v>2200</v>
          </cell>
          <cell r="J35">
            <v>2000</v>
          </cell>
        </row>
        <row r="36">
          <cell r="D36" t="str">
            <v>Jonas Brothers "Lines, Vines &amp; Trying"</v>
          </cell>
          <cell r="E36" t="str">
            <v>CO</v>
          </cell>
          <cell r="F36">
            <v>87.81</v>
          </cell>
          <cell r="G36">
            <v>8.5</v>
          </cell>
          <cell r="H36">
            <v>3100</v>
          </cell>
          <cell r="I36">
            <v>2200</v>
          </cell>
          <cell r="J36">
            <v>1000</v>
          </cell>
        </row>
        <row r="37">
          <cell r="D37" t="str">
            <v>Demi Lovato "Here we go again"</v>
          </cell>
          <cell r="E37" t="str">
            <v>CO</v>
          </cell>
          <cell r="F37">
            <v>87.81</v>
          </cell>
          <cell r="G37">
            <v>13.71</v>
          </cell>
          <cell r="H37">
            <v>2200</v>
          </cell>
          <cell r="I37">
            <v>1600</v>
          </cell>
          <cell r="J37">
            <v>1000</v>
          </cell>
        </row>
        <row r="38">
          <cell r="D38" t="str">
            <v>Carryover Hollywood</v>
          </cell>
          <cell r="E38" t="str">
            <v>CO</v>
          </cell>
          <cell r="F38">
            <v>87.81</v>
          </cell>
          <cell r="G38">
            <v>7.07</v>
          </cell>
          <cell r="H38">
            <v>0</v>
          </cell>
          <cell r="I38">
            <v>0</v>
          </cell>
          <cell r="J38">
            <v>0</v>
          </cell>
        </row>
        <row r="39">
          <cell r="D39" t="str">
            <v>Belanova</v>
          </cell>
          <cell r="E39" t="str">
            <v>Q1</v>
          </cell>
          <cell r="F39">
            <v>62.84</v>
          </cell>
          <cell r="G39">
            <v>8.5</v>
          </cell>
          <cell r="H39">
            <v>0</v>
          </cell>
          <cell r="I39">
            <v>13500</v>
          </cell>
          <cell r="J39">
            <v>9000</v>
          </cell>
        </row>
        <row r="40">
          <cell r="D40" t="str">
            <v>Belanova Deluxe</v>
          </cell>
          <cell r="E40" t="str">
            <v>Q3</v>
          </cell>
          <cell r="F40">
            <v>77.48</v>
          </cell>
          <cell r="G40">
            <v>16.649999999999999</v>
          </cell>
          <cell r="H40">
            <v>0</v>
          </cell>
          <cell r="I40">
            <v>0</v>
          </cell>
          <cell r="J40">
            <v>0</v>
          </cell>
        </row>
        <row r="41">
          <cell r="D41" t="str">
            <v>Danna Paola "Atrevete a Soñar Live" (Soriana)</v>
          </cell>
          <cell r="E41" t="str">
            <v>Q1</v>
          </cell>
          <cell r="F41">
            <v>62.84</v>
          </cell>
          <cell r="G41">
            <v>8.5</v>
          </cell>
          <cell r="H41">
            <v>0</v>
          </cell>
          <cell r="I41">
            <v>0</v>
          </cell>
          <cell r="J41">
            <v>9000</v>
          </cell>
        </row>
        <row r="42">
          <cell r="D42" t="str">
            <v>M&amp;M</v>
          </cell>
          <cell r="E42" t="str">
            <v>Q1</v>
          </cell>
          <cell r="F42">
            <v>51.65</v>
          </cell>
          <cell r="G42">
            <v>8.5</v>
          </cell>
          <cell r="H42">
            <v>0</v>
          </cell>
          <cell r="I42">
            <v>1800</v>
          </cell>
          <cell r="J42">
            <v>1800</v>
          </cell>
        </row>
        <row r="43">
          <cell r="D43" t="str">
            <v>Los Bunkers</v>
          </cell>
          <cell r="E43" t="str">
            <v>Q1</v>
          </cell>
          <cell r="F43">
            <v>61.45</v>
          </cell>
          <cell r="G43">
            <v>8.5</v>
          </cell>
          <cell r="H43">
            <v>0</v>
          </cell>
          <cell r="I43">
            <v>0</v>
          </cell>
          <cell r="J43">
            <v>7200</v>
          </cell>
        </row>
        <row r="44">
          <cell r="D44" t="str">
            <v>Dulce Maria</v>
          </cell>
          <cell r="E44" t="str">
            <v>Q2</v>
          </cell>
          <cell r="F44">
            <v>62.84</v>
          </cell>
          <cell r="G44">
            <v>8.5</v>
          </cell>
          <cell r="H44">
            <v>0</v>
          </cell>
          <cell r="I44">
            <v>0</v>
          </cell>
          <cell r="J44">
            <v>0</v>
          </cell>
        </row>
        <row r="45">
          <cell r="D45" t="str">
            <v>Dulce Maria Deluxe</v>
          </cell>
          <cell r="E45" t="str">
            <v>Q3</v>
          </cell>
          <cell r="F45">
            <v>77.48</v>
          </cell>
          <cell r="G45">
            <v>16.649999999999999</v>
          </cell>
          <cell r="H45">
            <v>0</v>
          </cell>
          <cell r="I45">
            <v>0</v>
          </cell>
          <cell r="J45">
            <v>0</v>
          </cell>
        </row>
        <row r="46">
          <cell r="D46" t="str">
            <v>Juan Gabriel</v>
          </cell>
          <cell r="E46" t="str">
            <v>Q2</v>
          </cell>
          <cell r="F46">
            <v>77.48</v>
          </cell>
          <cell r="G46">
            <v>8.5</v>
          </cell>
          <cell r="H46">
            <v>0</v>
          </cell>
          <cell r="I46">
            <v>0</v>
          </cell>
          <cell r="J46">
            <v>0</v>
          </cell>
        </row>
        <row r="47">
          <cell r="D47" t="str">
            <v>Juan Gabriel Deluxe</v>
          </cell>
          <cell r="E47" t="str">
            <v>Q4</v>
          </cell>
          <cell r="F47">
            <v>87.81</v>
          </cell>
          <cell r="G47">
            <v>16.649999999999999</v>
          </cell>
          <cell r="H47">
            <v>0</v>
          </cell>
          <cell r="I47">
            <v>0</v>
          </cell>
          <cell r="J47">
            <v>0</v>
          </cell>
        </row>
        <row r="48">
          <cell r="D48" t="str">
            <v>Gee</v>
          </cell>
          <cell r="E48" t="str">
            <v>Q2</v>
          </cell>
          <cell r="F48">
            <v>51.65</v>
          </cell>
          <cell r="G48">
            <v>8.5</v>
          </cell>
          <cell r="H48">
            <v>0</v>
          </cell>
          <cell r="I48">
            <v>0</v>
          </cell>
          <cell r="J48">
            <v>0</v>
          </cell>
        </row>
        <row r="49">
          <cell r="D49" t="str">
            <v>Juan Son</v>
          </cell>
          <cell r="E49" t="str">
            <v>Q2</v>
          </cell>
          <cell r="F49">
            <v>67.150000000000006</v>
          </cell>
          <cell r="G49">
            <v>8.5</v>
          </cell>
          <cell r="H49">
            <v>0</v>
          </cell>
          <cell r="I49">
            <v>0</v>
          </cell>
          <cell r="J49">
            <v>0</v>
          </cell>
        </row>
        <row r="50">
          <cell r="D50" t="str">
            <v>Uno</v>
          </cell>
          <cell r="E50" t="str">
            <v>Q3</v>
          </cell>
          <cell r="F50">
            <v>51.65</v>
          </cell>
          <cell r="G50">
            <v>8.5</v>
          </cell>
          <cell r="H50">
            <v>0</v>
          </cell>
          <cell r="I50">
            <v>0</v>
          </cell>
          <cell r="J50">
            <v>0</v>
          </cell>
        </row>
        <row r="51">
          <cell r="D51" t="str">
            <v>Danna Paola</v>
          </cell>
          <cell r="E51" t="str">
            <v>Q3</v>
          </cell>
          <cell r="F51">
            <v>62.84</v>
          </cell>
          <cell r="G51">
            <v>8.5</v>
          </cell>
          <cell r="H51">
            <v>0</v>
          </cell>
          <cell r="I51">
            <v>0</v>
          </cell>
          <cell r="J51">
            <v>0</v>
          </cell>
        </row>
        <row r="52">
          <cell r="D52" t="str">
            <v>Danna Paola Deluxe</v>
          </cell>
          <cell r="E52" t="str">
            <v>Q4</v>
          </cell>
          <cell r="F52">
            <v>77.48</v>
          </cell>
          <cell r="G52">
            <v>16.649999999999999</v>
          </cell>
          <cell r="H52">
            <v>0</v>
          </cell>
          <cell r="I52">
            <v>0</v>
          </cell>
          <cell r="J52">
            <v>0</v>
          </cell>
        </row>
        <row r="53">
          <cell r="D53" t="str">
            <v>Emmanuel</v>
          </cell>
          <cell r="E53" t="str">
            <v>Q3</v>
          </cell>
          <cell r="F53">
            <v>87.81</v>
          </cell>
          <cell r="G53">
            <v>8.5</v>
          </cell>
          <cell r="H53">
            <v>0</v>
          </cell>
          <cell r="I53">
            <v>0</v>
          </cell>
          <cell r="J53">
            <v>0</v>
          </cell>
        </row>
        <row r="54">
          <cell r="D54" t="str">
            <v>Emmanuel Deluxe</v>
          </cell>
          <cell r="E54" t="str">
            <v>Q4</v>
          </cell>
          <cell r="F54">
            <v>94.7</v>
          </cell>
          <cell r="G54">
            <v>16.649999999999999</v>
          </cell>
          <cell r="H54">
            <v>0</v>
          </cell>
          <cell r="I54">
            <v>0</v>
          </cell>
          <cell r="J54">
            <v>0</v>
          </cell>
        </row>
        <row r="55">
          <cell r="D55" t="str">
            <v>Division Minuscula</v>
          </cell>
          <cell r="E55" t="str">
            <v>Q3</v>
          </cell>
          <cell r="F55">
            <v>56.82</v>
          </cell>
          <cell r="G55">
            <v>8.5</v>
          </cell>
          <cell r="H55">
            <v>0</v>
          </cell>
          <cell r="I55">
            <v>0</v>
          </cell>
          <cell r="J55">
            <v>0</v>
          </cell>
        </row>
        <row r="56">
          <cell r="D56" t="str">
            <v>Unknown</v>
          </cell>
          <cell r="E56" t="str">
            <v>FY</v>
          </cell>
          <cell r="F56">
            <v>63.99</v>
          </cell>
          <cell r="G56">
            <v>8.5</v>
          </cell>
          <cell r="H56">
            <v>0</v>
          </cell>
          <cell r="I56">
            <v>0</v>
          </cell>
          <cell r="J56">
            <v>0</v>
          </cell>
        </row>
        <row r="57">
          <cell r="D57" t="str">
            <v>3 Doors Down</v>
          </cell>
          <cell r="E57">
            <v>39661</v>
          </cell>
          <cell r="F57">
            <v>87.81</v>
          </cell>
          <cell r="G57">
            <v>8.85</v>
          </cell>
          <cell r="H57">
            <v>0</v>
          </cell>
          <cell r="I57">
            <v>0</v>
          </cell>
          <cell r="J57">
            <v>0</v>
          </cell>
        </row>
        <row r="58">
          <cell r="D58" t="str">
            <v>Kid Cudi</v>
          </cell>
          <cell r="E58">
            <v>39753</v>
          </cell>
          <cell r="F58">
            <v>87.81</v>
          </cell>
          <cell r="G58">
            <v>8.85</v>
          </cell>
          <cell r="H58">
            <v>0</v>
          </cell>
          <cell r="I58">
            <v>0</v>
          </cell>
          <cell r="J58">
            <v>0</v>
          </cell>
        </row>
        <row r="59">
          <cell r="D59" t="str">
            <v>OST Miley Cirus</v>
          </cell>
          <cell r="E59">
            <v>40179</v>
          </cell>
          <cell r="F59">
            <v>87.81</v>
          </cell>
          <cell r="G59">
            <v>8.5</v>
          </cell>
          <cell r="H59">
            <v>10150.35</v>
          </cell>
          <cell r="I59">
            <v>2440.0483088486358</v>
          </cell>
          <cell r="J59">
            <v>16606.113882245732</v>
          </cell>
        </row>
        <row r="60">
          <cell r="D60" t="str">
            <v>Pure Love Songs 2010</v>
          </cell>
          <cell r="E60">
            <v>40179</v>
          </cell>
          <cell r="F60">
            <v>94.7</v>
          </cell>
          <cell r="G60">
            <v>14.85</v>
          </cell>
          <cell r="H60">
            <v>2835</v>
          </cell>
          <cell r="I60">
            <v>2835</v>
          </cell>
          <cell r="J60">
            <v>567</v>
          </cell>
        </row>
        <row r="61">
          <cell r="D61" t="str">
            <v>Pure Instrumental Hits 2010</v>
          </cell>
          <cell r="E61">
            <v>40179</v>
          </cell>
          <cell r="F61">
            <v>87.81</v>
          </cell>
          <cell r="G61">
            <v>13.81</v>
          </cell>
          <cell r="H61">
            <v>3969</v>
          </cell>
          <cell r="I61">
            <v>3969</v>
          </cell>
          <cell r="J61">
            <v>1701</v>
          </cell>
        </row>
        <row r="62">
          <cell r="D62" t="str">
            <v>Solo Baladas De Amor 2010</v>
          </cell>
          <cell r="E62">
            <v>40179</v>
          </cell>
          <cell r="F62">
            <v>94.7</v>
          </cell>
          <cell r="G62">
            <v>14.85</v>
          </cell>
          <cell r="H62">
            <v>2835</v>
          </cell>
          <cell r="I62">
            <v>2835</v>
          </cell>
          <cell r="J62">
            <v>2835</v>
          </cell>
        </row>
        <row r="63">
          <cell r="D63" t="str">
            <v>Pendind (C)</v>
          </cell>
          <cell r="E63">
            <v>40179</v>
          </cell>
          <cell r="F63">
            <v>94.7</v>
          </cell>
          <cell r="G63">
            <v>14.85</v>
          </cell>
          <cell r="H63">
            <v>1134</v>
          </cell>
          <cell r="I63">
            <v>567</v>
          </cell>
          <cell r="J63">
            <v>0</v>
          </cell>
        </row>
        <row r="64">
          <cell r="D64" t="str">
            <v>Pendind (D)</v>
          </cell>
          <cell r="E64">
            <v>40179</v>
          </cell>
          <cell r="F64">
            <v>94.7</v>
          </cell>
          <cell r="G64">
            <v>14.85</v>
          </cell>
          <cell r="H64">
            <v>1701</v>
          </cell>
          <cell r="I64">
            <v>1701</v>
          </cell>
          <cell r="J64">
            <v>567</v>
          </cell>
        </row>
        <row r="65">
          <cell r="D65" t="str">
            <v>Akon</v>
          </cell>
          <cell r="E65">
            <v>40210</v>
          </cell>
          <cell r="F65">
            <v>94.7</v>
          </cell>
          <cell r="G65">
            <v>10.8</v>
          </cell>
          <cell r="H65">
            <v>0</v>
          </cell>
          <cell r="I65">
            <v>3600</v>
          </cell>
          <cell r="J65">
            <v>1800</v>
          </cell>
        </row>
        <row r="66">
          <cell r="D66" t="str">
            <v>Keane - mini Album</v>
          </cell>
          <cell r="E66">
            <v>40210</v>
          </cell>
          <cell r="F66">
            <v>39.6</v>
          </cell>
          <cell r="G66">
            <v>6.5</v>
          </cell>
          <cell r="H66">
            <v>0</v>
          </cell>
          <cell r="I66">
            <v>1800</v>
          </cell>
          <cell r="J66">
            <v>900</v>
          </cell>
        </row>
        <row r="67">
          <cell r="D67" t="str">
            <v>The Courteeners</v>
          </cell>
          <cell r="E67">
            <v>40210</v>
          </cell>
          <cell r="F67">
            <v>87.81</v>
          </cell>
          <cell r="G67">
            <v>8.85</v>
          </cell>
          <cell r="H67">
            <v>0</v>
          </cell>
          <cell r="I67">
            <v>450</v>
          </cell>
          <cell r="J67">
            <v>450</v>
          </cell>
        </row>
        <row r="68">
          <cell r="D68" t="str">
            <v>David Bustamante</v>
          </cell>
          <cell r="E68">
            <v>40210</v>
          </cell>
          <cell r="F68">
            <v>67.150000000000006</v>
          </cell>
          <cell r="G68">
            <v>8</v>
          </cell>
          <cell r="H68">
            <v>0</v>
          </cell>
          <cell r="I68">
            <v>3600</v>
          </cell>
          <cell r="J68">
            <v>3600</v>
          </cell>
        </row>
        <row r="69">
          <cell r="D69" t="str">
            <v>Sergio Dalma</v>
          </cell>
          <cell r="E69">
            <v>40210</v>
          </cell>
          <cell r="F69">
            <v>67.150000000000006</v>
          </cell>
          <cell r="G69">
            <v>8.5</v>
          </cell>
          <cell r="H69">
            <v>0</v>
          </cell>
          <cell r="I69">
            <v>1800</v>
          </cell>
          <cell r="J69">
            <v>1800</v>
          </cell>
        </row>
        <row r="70">
          <cell r="D70" t="str">
            <v>Grace Potter &amp; the Nocturnals</v>
          </cell>
          <cell r="E70">
            <v>40210</v>
          </cell>
          <cell r="F70">
            <v>71.45</v>
          </cell>
          <cell r="G70">
            <v>8.5</v>
          </cell>
          <cell r="H70">
            <v>0</v>
          </cell>
          <cell r="I70">
            <v>2700</v>
          </cell>
          <cell r="J70">
            <v>1800</v>
          </cell>
        </row>
        <row r="71">
          <cell r="D71" t="str">
            <v>Pure Retro 2010</v>
          </cell>
          <cell r="E71">
            <v>40210</v>
          </cell>
          <cell r="F71">
            <v>94.7</v>
          </cell>
          <cell r="G71">
            <v>14.85</v>
          </cell>
          <cell r="H71">
            <v>0</v>
          </cell>
          <cell r="I71">
            <v>2835</v>
          </cell>
          <cell r="J71">
            <v>1134</v>
          </cell>
        </row>
        <row r="72">
          <cell r="D72" t="str">
            <v>Something Special 2010</v>
          </cell>
          <cell r="E72">
            <v>40210</v>
          </cell>
          <cell r="F72">
            <v>67.150000000000006</v>
          </cell>
          <cell r="G72">
            <v>8.5</v>
          </cell>
          <cell r="H72">
            <v>0</v>
          </cell>
          <cell r="I72">
            <v>2835</v>
          </cell>
          <cell r="J72">
            <v>567</v>
          </cell>
        </row>
        <row r="73">
          <cell r="D73" t="str">
            <v>Pendind (A)</v>
          </cell>
          <cell r="E73">
            <v>40210</v>
          </cell>
          <cell r="F73">
            <v>67.150000000000006</v>
          </cell>
          <cell r="G73">
            <v>8.5</v>
          </cell>
          <cell r="H73">
            <v>0</v>
          </cell>
          <cell r="I73">
            <v>1701</v>
          </cell>
          <cell r="J73">
            <v>1701</v>
          </cell>
        </row>
        <row r="74">
          <cell r="D74" t="str">
            <v>Proyecto Mas label Febrero</v>
          </cell>
          <cell r="E74">
            <v>40210</v>
          </cell>
          <cell r="F74">
            <v>94.7</v>
          </cell>
          <cell r="G74">
            <v>14.85</v>
          </cell>
          <cell r="H74">
            <v>0</v>
          </cell>
          <cell r="I74">
            <v>3969</v>
          </cell>
          <cell r="J74">
            <v>2268</v>
          </cell>
        </row>
        <row r="75">
          <cell r="D75" t="str">
            <v>Godsmack</v>
          </cell>
          <cell r="E75">
            <v>40238</v>
          </cell>
          <cell r="F75">
            <v>87.81</v>
          </cell>
          <cell r="G75">
            <v>8.85</v>
          </cell>
          <cell r="H75">
            <v>0</v>
          </cell>
          <cell r="I75">
            <v>0</v>
          </cell>
          <cell r="J75">
            <v>900</v>
          </cell>
        </row>
        <row r="76">
          <cell r="D76" t="str">
            <v>Duffy</v>
          </cell>
          <cell r="E76">
            <v>40238</v>
          </cell>
          <cell r="F76">
            <v>94.7</v>
          </cell>
          <cell r="G76">
            <v>9.1999999999999993</v>
          </cell>
          <cell r="H76">
            <v>0</v>
          </cell>
          <cell r="I76">
            <v>0</v>
          </cell>
          <cell r="J76">
            <v>3600</v>
          </cell>
        </row>
        <row r="77">
          <cell r="D77" t="str">
            <v>Scissor Sisters</v>
          </cell>
          <cell r="E77">
            <v>40238</v>
          </cell>
          <cell r="F77">
            <v>94.7</v>
          </cell>
          <cell r="G77">
            <v>9.1999999999999993</v>
          </cell>
          <cell r="H77">
            <v>0</v>
          </cell>
          <cell r="I77">
            <v>0</v>
          </cell>
          <cell r="J77">
            <v>4500</v>
          </cell>
        </row>
        <row r="78">
          <cell r="D78" t="str">
            <v>Bryan Adams</v>
          </cell>
          <cell r="E78">
            <v>40238</v>
          </cell>
          <cell r="F78">
            <v>87.81</v>
          </cell>
          <cell r="G78">
            <v>8.85</v>
          </cell>
          <cell r="H78">
            <v>0</v>
          </cell>
          <cell r="I78">
            <v>0</v>
          </cell>
          <cell r="J78">
            <v>2700</v>
          </cell>
        </row>
        <row r="79">
          <cell r="D79" t="str">
            <v>Amy MacDonald</v>
          </cell>
          <cell r="E79">
            <v>40238</v>
          </cell>
          <cell r="F79">
            <v>94.7</v>
          </cell>
          <cell r="G79">
            <v>10.199999999999999</v>
          </cell>
          <cell r="H79">
            <v>0</v>
          </cell>
          <cell r="I79">
            <v>0</v>
          </cell>
          <cell r="J79">
            <v>1800</v>
          </cell>
        </row>
        <row r="80">
          <cell r="D80" t="str">
            <v>Diego Torres</v>
          </cell>
          <cell r="E80">
            <v>40238</v>
          </cell>
          <cell r="F80">
            <v>67.150000000000006</v>
          </cell>
          <cell r="G80">
            <v>8.5</v>
          </cell>
          <cell r="H80">
            <v>0</v>
          </cell>
          <cell r="I80">
            <v>0</v>
          </cell>
          <cell r="J80">
            <v>7000</v>
          </cell>
        </row>
        <row r="81">
          <cell r="D81" t="str">
            <v>Valora (band featuring new artist Sydnee Duran)</v>
          </cell>
          <cell r="E81">
            <v>40238</v>
          </cell>
          <cell r="F81">
            <v>71.45</v>
          </cell>
          <cell r="G81">
            <v>8.5</v>
          </cell>
          <cell r="H81">
            <v>0</v>
          </cell>
          <cell r="I81">
            <v>0</v>
          </cell>
          <cell r="J81">
            <v>2700</v>
          </cell>
        </row>
        <row r="82">
          <cell r="D82" t="str">
            <v>Pendind (E)</v>
          </cell>
          <cell r="E82">
            <v>40238</v>
          </cell>
          <cell r="F82">
            <v>94.7</v>
          </cell>
          <cell r="G82">
            <v>14.85</v>
          </cell>
          <cell r="H82">
            <v>0</v>
          </cell>
          <cell r="I82">
            <v>0</v>
          </cell>
          <cell r="J82">
            <v>2835</v>
          </cell>
        </row>
        <row r="83">
          <cell r="D83" t="str">
            <v>Pure 90´S II</v>
          </cell>
          <cell r="E83">
            <v>40238</v>
          </cell>
          <cell r="F83">
            <v>87.81</v>
          </cell>
          <cell r="G83">
            <v>13.81</v>
          </cell>
          <cell r="H83">
            <v>0</v>
          </cell>
          <cell r="I83">
            <v>0</v>
          </cell>
          <cell r="J83">
            <v>2835</v>
          </cell>
        </row>
        <row r="84">
          <cell r="D84" t="str">
            <v>Pop 80´s II</v>
          </cell>
          <cell r="E84">
            <v>40238</v>
          </cell>
          <cell r="F84">
            <v>87.81</v>
          </cell>
          <cell r="G84">
            <v>13.81</v>
          </cell>
          <cell r="H84">
            <v>0</v>
          </cell>
          <cell r="I84">
            <v>0</v>
          </cell>
          <cell r="J84">
            <v>2268</v>
          </cell>
        </row>
        <row r="85">
          <cell r="D85" t="str">
            <v>Hinder</v>
          </cell>
          <cell r="E85">
            <v>40269</v>
          </cell>
          <cell r="F85">
            <v>87.81</v>
          </cell>
          <cell r="G85">
            <v>8.85</v>
          </cell>
          <cell r="H85">
            <v>0</v>
          </cell>
          <cell r="I85">
            <v>0</v>
          </cell>
          <cell r="J85">
            <v>0</v>
          </cell>
        </row>
        <row r="86">
          <cell r="D86" t="str">
            <v>Kate Nash</v>
          </cell>
          <cell r="E86">
            <v>40269</v>
          </cell>
          <cell r="F86">
            <v>87.81</v>
          </cell>
          <cell r="G86">
            <v>8.85</v>
          </cell>
          <cell r="H86">
            <v>0</v>
          </cell>
          <cell r="I86">
            <v>0</v>
          </cell>
          <cell r="J86">
            <v>0</v>
          </cell>
        </row>
        <row r="87">
          <cell r="D87" t="str">
            <v>Capra (band of DC/XD star)</v>
          </cell>
          <cell r="E87">
            <v>40269</v>
          </cell>
          <cell r="F87">
            <v>71.45</v>
          </cell>
          <cell r="G87">
            <v>8.5</v>
          </cell>
          <cell r="H87">
            <v>0</v>
          </cell>
          <cell r="I87">
            <v>0</v>
          </cell>
          <cell r="J87">
            <v>0</v>
          </cell>
        </row>
        <row r="88">
          <cell r="D88" t="str">
            <v>Alpha Rev</v>
          </cell>
          <cell r="E88">
            <v>40269</v>
          </cell>
          <cell r="F88">
            <v>71.45</v>
          </cell>
          <cell r="G88">
            <v>8.5</v>
          </cell>
          <cell r="H88">
            <v>0</v>
          </cell>
          <cell r="I88">
            <v>0</v>
          </cell>
          <cell r="J88">
            <v>0</v>
          </cell>
        </row>
        <row r="89">
          <cell r="D89" t="str">
            <v xml:space="preserve">Jesse McCartney </v>
          </cell>
          <cell r="E89">
            <v>40269</v>
          </cell>
          <cell r="F89">
            <v>87.81</v>
          </cell>
          <cell r="G89">
            <v>8.5</v>
          </cell>
          <cell r="H89">
            <v>0</v>
          </cell>
          <cell r="I89">
            <v>0</v>
          </cell>
          <cell r="J89">
            <v>0</v>
          </cell>
        </row>
        <row r="90">
          <cell r="D90" t="str">
            <v>Pendind</v>
          </cell>
          <cell r="E90">
            <v>40269</v>
          </cell>
          <cell r="F90">
            <v>87.81</v>
          </cell>
          <cell r="G90">
            <v>13.81</v>
          </cell>
          <cell r="H90">
            <v>0</v>
          </cell>
          <cell r="I90">
            <v>0</v>
          </cell>
          <cell r="J90">
            <v>0</v>
          </cell>
        </row>
        <row r="91">
          <cell r="D91" t="str">
            <v>Pure Memories  II</v>
          </cell>
          <cell r="E91">
            <v>40269</v>
          </cell>
          <cell r="F91">
            <v>87.81</v>
          </cell>
          <cell r="G91">
            <v>13.81</v>
          </cell>
          <cell r="H91">
            <v>0</v>
          </cell>
          <cell r="I91">
            <v>0</v>
          </cell>
          <cell r="J91">
            <v>0</v>
          </cell>
        </row>
        <row r="92">
          <cell r="D92" t="str">
            <v>Minihits 4</v>
          </cell>
          <cell r="E92">
            <v>40269</v>
          </cell>
          <cell r="F92">
            <v>67.150000000000006</v>
          </cell>
          <cell r="G92">
            <v>8.5</v>
          </cell>
          <cell r="H92">
            <v>0</v>
          </cell>
          <cell r="I92">
            <v>0</v>
          </cell>
          <cell r="J92">
            <v>0</v>
          </cell>
        </row>
        <row r="93">
          <cell r="D93" t="str">
            <v>Proyecto Mas label Abril</v>
          </cell>
          <cell r="E93">
            <v>40269</v>
          </cell>
          <cell r="F93">
            <v>94.7</v>
          </cell>
          <cell r="G93">
            <v>14.85</v>
          </cell>
          <cell r="H93">
            <v>0</v>
          </cell>
          <cell r="I93">
            <v>0</v>
          </cell>
          <cell r="J93">
            <v>0</v>
          </cell>
        </row>
        <row r="94">
          <cell r="D94" t="str">
            <v>Klaxons</v>
          </cell>
          <cell r="E94">
            <v>40299</v>
          </cell>
          <cell r="F94">
            <v>87.81</v>
          </cell>
          <cell r="G94">
            <v>8.85</v>
          </cell>
          <cell r="H94">
            <v>0</v>
          </cell>
          <cell r="I94">
            <v>0</v>
          </cell>
          <cell r="J94">
            <v>0</v>
          </cell>
        </row>
        <row r="95">
          <cell r="D95" t="str">
            <v>Bright Eyes</v>
          </cell>
          <cell r="E95">
            <v>40299</v>
          </cell>
          <cell r="F95">
            <v>87.81</v>
          </cell>
          <cell r="G95">
            <v>8.85</v>
          </cell>
          <cell r="H95">
            <v>0</v>
          </cell>
          <cell r="I95">
            <v>0</v>
          </cell>
          <cell r="J95">
            <v>0</v>
          </cell>
        </row>
        <row r="96">
          <cell r="D96" t="str">
            <v>Plain White Ts - LP3 (TBD)</v>
          </cell>
          <cell r="E96">
            <v>40299</v>
          </cell>
          <cell r="F96">
            <v>71.45</v>
          </cell>
          <cell r="G96">
            <v>8.5</v>
          </cell>
          <cell r="H96">
            <v>0</v>
          </cell>
          <cell r="I96">
            <v>0</v>
          </cell>
          <cell r="J96">
            <v>0</v>
          </cell>
        </row>
        <row r="97">
          <cell r="D97" t="str">
            <v>Pop 90´s 2010</v>
          </cell>
          <cell r="E97">
            <v>40299</v>
          </cell>
          <cell r="F97">
            <v>67.150000000000006</v>
          </cell>
          <cell r="G97">
            <v>8.5</v>
          </cell>
          <cell r="H97">
            <v>0</v>
          </cell>
          <cell r="I97">
            <v>0</v>
          </cell>
          <cell r="J97">
            <v>0</v>
          </cell>
        </row>
        <row r="98">
          <cell r="D98" t="str">
            <v>Pure Vinyl 12" Mixes 2010</v>
          </cell>
          <cell r="E98">
            <v>40299</v>
          </cell>
          <cell r="F98">
            <v>67.150000000000006</v>
          </cell>
          <cell r="G98">
            <v>8.5</v>
          </cell>
          <cell r="H98">
            <v>0</v>
          </cell>
          <cell r="I98">
            <v>0</v>
          </cell>
          <cell r="J98">
            <v>0</v>
          </cell>
        </row>
        <row r="99">
          <cell r="D99" t="str">
            <v>Los Reyes Del Camino</v>
          </cell>
          <cell r="E99">
            <v>40299</v>
          </cell>
          <cell r="F99">
            <v>67.150000000000006</v>
          </cell>
          <cell r="G99">
            <v>8.5</v>
          </cell>
          <cell r="H99">
            <v>0</v>
          </cell>
          <cell r="I99">
            <v>0</v>
          </cell>
          <cell r="J99">
            <v>0</v>
          </cell>
        </row>
        <row r="100">
          <cell r="D100" t="str">
            <v>Jack Johnson</v>
          </cell>
          <cell r="E100">
            <v>40330</v>
          </cell>
          <cell r="F100">
            <v>94.7</v>
          </cell>
          <cell r="G100">
            <v>9.1999999999999993</v>
          </cell>
          <cell r="H100">
            <v>0</v>
          </cell>
          <cell r="I100">
            <v>0</v>
          </cell>
          <cell r="J100">
            <v>0</v>
          </cell>
        </row>
        <row r="101">
          <cell r="D101" t="str">
            <v>Nelly</v>
          </cell>
          <cell r="E101">
            <v>40330</v>
          </cell>
          <cell r="F101">
            <v>87.81</v>
          </cell>
          <cell r="G101">
            <v>8.85</v>
          </cell>
          <cell r="H101">
            <v>0</v>
          </cell>
          <cell r="I101">
            <v>0</v>
          </cell>
          <cell r="J101">
            <v>0</v>
          </cell>
        </row>
        <row r="102">
          <cell r="D102" t="str">
            <v>The Feeling</v>
          </cell>
          <cell r="E102">
            <v>40330</v>
          </cell>
          <cell r="F102">
            <v>87.81</v>
          </cell>
          <cell r="G102">
            <v>8.85</v>
          </cell>
          <cell r="H102">
            <v>0</v>
          </cell>
          <cell r="I102">
            <v>0</v>
          </cell>
          <cell r="J102">
            <v>0</v>
          </cell>
        </row>
        <row r="103">
          <cell r="D103" t="str">
            <v>Paul Weller</v>
          </cell>
          <cell r="E103">
            <v>40330</v>
          </cell>
          <cell r="F103">
            <v>87.81</v>
          </cell>
          <cell r="G103">
            <v>8.85</v>
          </cell>
          <cell r="H103">
            <v>0</v>
          </cell>
          <cell r="I103">
            <v>0</v>
          </cell>
          <cell r="J103">
            <v>0</v>
          </cell>
        </row>
        <row r="104">
          <cell r="D104" t="str">
            <v>Anna Margaret (new artist)</v>
          </cell>
          <cell r="E104">
            <v>40330</v>
          </cell>
          <cell r="F104">
            <v>71.45</v>
          </cell>
          <cell r="G104">
            <v>8.5</v>
          </cell>
          <cell r="H104">
            <v>0</v>
          </cell>
          <cell r="I104">
            <v>0</v>
          </cell>
          <cell r="J104">
            <v>0</v>
          </cell>
        </row>
        <row r="105">
          <cell r="D105" t="str">
            <v>Pure Romantic Style 2010</v>
          </cell>
          <cell r="E105">
            <v>40330</v>
          </cell>
          <cell r="F105">
            <v>67.150000000000006</v>
          </cell>
          <cell r="G105">
            <v>8.5</v>
          </cell>
          <cell r="H105">
            <v>0</v>
          </cell>
          <cell r="I105">
            <v>0</v>
          </cell>
          <cell r="J105">
            <v>0</v>
          </cell>
        </row>
        <row r="106">
          <cell r="D106" t="str">
            <v>Pure Woman 2010</v>
          </cell>
          <cell r="E106">
            <v>40330</v>
          </cell>
          <cell r="F106">
            <v>94.7</v>
          </cell>
          <cell r="G106">
            <v>14.85</v>
          </cell>
          <cell r="H106">
            <v>0</v>
          </cell>
          <cell r="I106">
            <v>0</v>
          </cell>
          <cell r="J106">
            <v>0</v>
          </cell>
        </row>
        <row r="107">
          <cell r="D107" t="str">
            <v>Pendind</v>
          </cell>
          <cell r="E107">
            <v>40330</v>
          </cell>
          <cell r="F107">
            <v>94.7</v>
          </cell>
          <cell r="G107">
            <v>14.85</v>
          </cell>
          <cell r="H107">
            <v>0</v>
          </cell>
          <cell r="I107">
            <v>0</v>
          </cell>
          <cell r="J107">
            <v>0</v>
          </cell>
        </row>
        <row r="108">
          <cell r="D108" t="str">
            <v>Proyecto Mas label Junio</v>
          </cell>
          <cell r="E108">
            <v>40330</v>
          </cell>
          <cell r="F108">
            <v>94.7</v>
          </cell>
          <cell r="G108">
            <v>14.85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 t="str">
            <v>Band of Gold OST</v>
          </cell>
          <cell r="E109">
            <v>40360</v>
          </cell>
          <cell r="F109">
            <v>71.45</v>
          </cell>
          <cell r="G109">
            <v>8.5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 t="str">
            <v>POP Hits 2010</v>
          </cell>
          <cell r="E110">
            <v>40360</v>
          </cell>
          <cell r="F110">
            <v>94.7</v>
          </cell>
          <cell r="G110">
            <v>14.85</v>
          </cell>
          <cell r="H110">
            <v>0</v>
          </cell>
          <cell r="I110">
            <v>0</v>
          </cell>
          <cell r="J110">
            <v>0</v>
          </cell>
        </row>
        <row r="111">
          <cell r="D111" t="str">
            <v>Pure Latin Jazz 2010</v>
          </cell>
          <cell r="E111">
            <v>40360</v>
          </cell>
          <cell r="F111">
            <v>94.7</v>
          </cell>
          <cell r="G111">
            <v>14.85</v>
          </cell>
          <cell r="H111">
            <v>0</v>
          </cell>
          <cell r="I111">
            <v>0</v>
          </cell>
          <cell r="J111">
            <v>0</v>
          </cell>
        </row>
        <row r="112">
          <cell r="D112" t="str">
            <v>Pendind</v>
          </cell>
          <cell r="E112">
            <v>40360</v>
          </cell>
          <cell r="F112">
            <v>67.150000000000006</v>
          </cell>
          <cell r="G112">
            <v>8.5</v>
          </cell>
          <cell r="H112">
            <v>0</v>
          </cell>
          <cell r="I112">
            <v>0</v>
          </cell>
          <cell r="J112">
            <v>0</v>
          </cell>
        </row>
        <row r="113">
          <cell r="D113" t="str">
            <v>Miley Cyrus - LP2</v>
          </cell>
          <cell r="E113">
            <v>40391</v>
          </cell>
          <cell r="F113">
            <v>87.81</v>
          </cell>
          <cell r="G113">
            <v>8.5</v>
          </cell>
          <cell r="H113">
            <v>0</v>
          </cell>
          <cell r="I113">
            <v>0</v>
          </cell>
          <cell r="J113">
            <v>0</v>
          </cell>
        </row>
        <row r="114">
          <cell r="D114" t="str">
            <v>Ultimate! 80´s II</v>
          </cell>
          <cell r="E114">
            <v>40391</v>
          </cell>
          <cell r="F114">
            <v>94.7</v>
          </cell>
          <cell r="G114">
            <v>14.85</v>
          </cell>
          <cell r="H114">
            <v>0</v>
          </cell>
          <cell r="I114">
            <v>0</v>
          </cell>
          <cell r="J114">
            <v>0</v>
          </cell>
        </row>
        <row r="115">
          <cell r="D115" t="str">
            <v>Pendind</v>
          </cell>
          <cell r="E115">
            <v>40391</v>
          </cell>
          <cell r="F115">
            <v>94.7</v>
          </cell>
          <cell r="G115">
            <v>14.85</v>
          </cell>
          <cell r="H115">
            <v>0</v>
          </cell>
          <cell r="I115">
            <v>0</v>
          </cell>
          <cell r="J115">
            <v>0</v>
          </cell>
        </row>
        <row r="116">
          <cell r="D116" t="str">
            <v>100% Rock Latino 2010</v>
          </cell>
          <cell r="E116">
            <v>40391</v>
          </cell>
          <cell r="F116">
            <v>87.81</v>
          </cell>
          <cell r="G116">
            <v>13.81</v>
          </cell>
          <cell r="H116">
            <v>0</v>
          </cell>
          <cell r="I116">
            <v>0</v>
          </cell>
          <cell r="J116">
            <v>0</v>
          </cell>
        </row>
        <row r="117">
          <cell r="D117" t="str">
            <v>Proyecto Mas label Agosto</v>
          </cell>
          <cell r="E117">
            <v>40391</v>
          </cell>
          <cell r="F117">
            <v>94.7</v>
          </cell>
          <cell r="G117">
            <v>14.85</v>
          </cell>
          <cell r="H117">
            <v>0</v>
          </cell>
          <cell r="I117">
            <v>0</v>
          </cell>
          <cell r="J117">
            <v>0</v>
          </cell>
        </row>
        <row r="118">
          <cell r="D118" t="str">
            <v>Ne-yo</v>
          </cell>
          <cell r="E118">
            <v>40422</v>
          </cell>
          <cell r="F118">
            <v>94.7</v>
          </cell>
          <cell r="G118">
            <v>9.1999999999999993</v>
          </cell>
          <cell r="H118">
            <v>0</v>
          </cell>
          <cell r="I118">
            <v>0</v>
          </cell>
          <cell r="J118">
            <v>0</v>
          </cell>
        </row>
        <row r="119">
          <cell r="D119" t="str">
            <v>Kaiser Chiefs</v>
          </cell>
          <cell r="E119">
            <v>40422</v>
          </cell>
          <cell r="F119">
            <v>87.81</v>
          </cell>
          <cell r="G119">
            <v>8.85</v>
          </cell>
          <cell r="H119">
            <v>0</v>
          </cell>
          <cell r="I119">
            <v>0</v>
          </cell>
          <cell r="J119">
            <v>0</v>
          </cell>
        </row>
        <row r="120">
          <cell r="D120" t="str">
            <v>Jamiroquai</v>
          </cell>
          <cell r="E120">
            <v>40422</v>
          </cell>
          <cell r="F120">
            <v>94.7</v>
          </cell>
          <cell r="G120">
            <v>10.199999999999999</v>
          </cell>
          <cell r="H120">
            <v>0</v>
          </cell>
          <cell r="I120">
            <v>0</v>
          </cell>
          <cell r="J120">
            <v>0</v>
          </cell>
        </row>
        <row r="121">
          <cell r="D121" t="str">
            <v>Razorlight LP4</v>
          </cell>
          <cell r="E121">
            <v>40422</v>
          </cell>
          <cell r="F121">
            <v>87.81</v>
          </cell>
          <cell r="G121">
            <v>8.85</v>
          </cell>
          <cell r="H121">
            <v>0</v>
          </cell>
          <cell r="I121">
            <v>0</v>
          </cell>
          <cell r="J121">
            <v>0</v>
          </cell>
        </row>
        <row r="122">
          <cell r="D122" t="str">
            <v>Marie Digby - LP3</v>
          </cell>
          <cell r="E122">
            <v>40422</v>
          </cell>
          <cell r="F122">
            <v>71.45</v>
          </cell>
          <cell r="G122">
            <v>8.5</v>
          </cell>
          <cell r="H122">
            <v>0</v>
          </cell>
          <cell r="I122">
            <v>0</v>
          </cell>
          <cell r="J122">
            <v>0</v>
          </cell>
        </row>
        <row r="123">
          <cell r="D123" t="str">
            <v>Jonas Brothers - LP4</v>
          </cell>
          <cell r="E123">
            <v>40422</v>
          </cell>
          <cell r="F123">
            <v>104.17</v>
          </cell>
          <cell r="G123">
            <v>8.5</v>
          </cell>
          <cell r="H123">
            <v>0</v>
          </cell>
          <cell r="I123">
            <v>0</v>
          </cell>
          <cell r="J123">
            <v>0</v>
          </cell>
        </row>
        <row r="124">
          <cell r="D124" t="str">
            <v>Demi Lovato - LP3</v>
          </cell>
          <cell r="E124">
            <v>40422</v>
          </cell>
          <cell r="F124">
            <v>87.81</v>
          </cell>
          <cell r="G124">
            <v>8.5</v>
          </cell>
          <cell r="H124">
            <v>0</v>
          </cell>
          <cell r="I124">
            <v>0</v>
          </cell>
          <cell r="J124">
            <v>0</v>
          </cell>
        </row>
        <row r="125">
          <cell r="D125" t="str">
            <v>Pendind</v>
          </cell>
          <cell r="E125">
            <v>40422</v>
          </cell>
          <cell r="F125">
            <v>94.7</v>
          </cell>
          <cell r="G125">
            <v>14.85</v>
          </cell>
          <cell r="H125">
            <v>0</v>
          </cell>
          <cell r="I125">
            <v>0</v>
          </cell>
          <cell r="J125">
            <v>0</v>
          </cell>
        </row>
        <row r="126">
          <cell r="D126" t="str">
            <v>Pure Rock Ballads 2010</v>
          </cell>
          <cell r="E126">
            <v>40422</v>
          </cell>
          <cell r="F126">
            <v>94.7</v>
          </cell>
          <cell r="G126">
            <v>14.85</v>
          </cell>
          <cell r="H126">
            <v>0</v>
          </cell>
          <cell r="I126">
            <v>0</v>
          </cell>
          <cell r="J126">
            <v>0</v>
          </cell>
        </row>
        <row r="127">
          <cell r="D127" t="str">
            <v>Ultimate! Disco 2010</v>
          </cell>
          <cell r="E127">
            <v>40422</v>
          </cell>
          <cell r="F127">
            <v>94.7</v>
          </cell>
          <cell r="G127">
            <v>14.85</v>
          </cell>
          <cell r="H127">
            <v>0</v>
          </cell>
          <cell r="I127">
            <v>0</v>
          </cell>
          <cell r="J127">
            <v>0</v>
          </cell>
        </row>
        <row r="128">
          <cell r="D128" t="str">
            <v>The Killers</v>
          </cell>
          <cell r="E128">
            <v>40452</v>
          </cell>
          <cell r="F128">
            <v>94.7</v>
          </cell>
          <cell r="G128">
            <v>9.1999999999999993</v>
          </cell>
          <cell r="H128">
            <v>0</v>
          </cell>
          <cell r="I128">
            <v>0</v>
          </cell>
          <cell r="J128">
            <v>0</v>
          </cell>
        </row>
        <row r="129">
          <cell r="D129" t="str">
            <v>Bon Jovi GH</v>
          </cell>
          <cell r="E129">
            <v>40452</v>
          </cell>
          <cell r="F129">
            <v>94.7</v>
          </cell>
          <cell r="G129">
            <v>10.8</v>
          </cell>
          <cell r="H129">
            <v>0</v>
          </cell>
          <cell r="I129">
            <v>0</v>
          </cell>
          <cell r="J129">
            <v>0</v>
          </cell>
        </row>
        <row r="130">
          <cell r="D130" t="str">
            <v>Mariah Carey Xmas LP</v>
          </cell>
          <cell r="E130">
            <v>40452</v>
          </cell>
          <cell r="F130">
            <v>87.81</v>
          </cell>
          <cell r="G130">
            <v>8.85</v>
          </cell>
          <cell r="H130">
            <v>0</v>
          </cell>
          <cell r="I130">
            <v>0</v>
          </cell>
          <cell r="J130">
            <v>0</v>
          </cell>
        </row>
        <row r="131">
          <cell r="D131" t="str">
            <v>Keane</v>
          </cell>
          <cell r="E131">
            <v>40452</v>
          </cell>
          <cell r="F131">
            <v>94.7</v>
          </cell>
          <cell r="G131">
            <v>9.5</v>
          </cell>
          <cell r="H131">
            <v>0</v>
          </cell>
          <cell r="I131">
            <v>0</v>
          </cell>
          <cell r="J131">
            <v>0</v>
          </cell>
        </row>
        <row r="132">
          <cell r="D132" t="str">
            <v>Sugababes</v>
          </cell>
          <cell r="E132">
            <v>40452</v>
          </cell>
          <cell r="F132">
            <v>87.81</v>
          </cell>
          <cell r="G132">
            <v>8.85</v>
          </cell>
          <cell r="H132">
            <v>0</v>
          </cell>
          <cell r="I132">
            <v>0</v>
          </cell>
          <cell r="J132">
            <v>0</v>
          </cell>
        </row>
        <row r="133">
          <cell r="D133" t="str">
            <v>Taio Cruz</v>
          </cell>
          <cell r="E133">
            <v>40452</v>
          </cell>
          <cell r="F133">
            <v>87.81</v>
          </cell>
          <cell r="G133">
            <v>8.85</v>
          </cell>
          <cell r="H133">
            <v>0</v>
          </cell>
          <cell r="I133">
            <v>0</v>
          </cell>
          <cell r="J133">
            <v>0</v>
          </cell>
        </row>
        <row r="134">
          <cell r="D134" t="str">
            <v>Honor Society - LP2</v>
          </cell>
          <cell r="E134">
            <v>40452</v>
          </cell>
          <cell r="F134">
            <v>71.45</v>
          </cell>
          <cell r="G134">
            <v>8.5</v>
          </cell>
          <cell r="H134">
            <v>0</v>
          </cell>
          <cell r="I134">
            <v>0</v>
          </cell>
          <cell r="J134">
            <v>0</v>
          </cell>
        </row>
        <row r="135">
          <cell r="D135" t="str">
            <v>Minihits 5</v>
          </cell>
          <cell r="E135">
            <v>40452</v>
          </cell>
          <cell r="F135">
            <v>67.150000000000006</v>
          </cell>
          <cell r="G135">
            <v>8.5</v>
          </cell>
          <cell r="H135">
            <v>0</v>
          </cell>
          <cell r="I135">
            <v>0</v>
          </cell>
          <cell r="J135">
            <v>0</v>
          </cell>
        </row>
        <row r="136">
          <cell r="D136" t="str">
            <v>Ultimate Hits!</v>
          </cell>
          <cell r="E136">
            <v>40452</v>
          </cell>
          <cell r="F136">
            <v>87.81</v>
          </cell>
          <cell r="G136">
            <v>13.81</v>
          </cell>
          <cell r="H136">
            <v>0</v>
          </cell>
          <cell r="I136">
            <v>0</v>
          </cell>
          <cell r="J136">
            <v>0</v>
          </cell>
        </row>
        <row r="137">
          <cell r="D137" t="str">
            <v>Pendind</v>
          </cell>
          <cell r="E137">
            <v>40452</v>
          </cell>
          <cell r="F137">
            <v>94.7</v>
          </cell>
          <cell r="G137">
            <v>14.85</v>
          </cell>
          <cell r="H137">
            <v>0</v>
          </cell>
          <cell r="I137">
            <v>0</v>
          </cell>
          <cell r="J137">
            <v>0</v>
          </cell>
        </row>
        <row r="138">
          <cell r="D138" t="str">
            <v>Proyecto Mas label Octubre</v>
          </cell>
          <cell r="E138">
            <v>40452</v>
          </cell>
          <cell r="F138">
            <v>94.7</v>
          </cell>
          <cell r="G138">
            <v>14.85</v>
          </cell>
          <cell r="H138">
            <v>0</v>
          </cell>
          <cell r="I138">
            <v>0</v>
          </cell>
          <cell r="J138">
            <v>0</v>
          </cell>
        </row>
        <row r="139">
          <cell r="D139" t="str">
            <v>Fall Out Boy</v>
          </cell>
          <cell r="E139">
            <v>40483</v>
          </cell>
          <cell r="F139">
            <v>87.81</v>
          </cell>
          <cell r="G139">
            <v>10.8</v>
          </cell>
          <cell r="H139">
            <v>0</v>
          </cell>
          <cell r="I139">
            <v>0</v>
          </cell>
          <cell r="J139">
            <v>0</v>
          </cell>
        </row>
        <row r="140">
          <cell r="D140" t="str">
            <v>Take That</v>
          </cell>
          <cell r="E140">
            <v>40483</v>
          </cell>
          <cell r="F140">
            <v>94.7</v>
          </cell>
          <cell r="G140">
            <v>9.1999999999999993</v>
          </cell>
          <cell r="H140">
            <v>0</v>
          </cell>
          <cell r="I140">
            <v>0</v>
          </cell>
          <cell r="J140">
            <v>0</v>
          </cell>
        </row>
        <row r="141">
          <cell r="D141" t="str">
            <v>James Morrison</v>
          </cell>
          <cell r="E141">
            <v>40483</v>
          </cell>
          <cell r="F141">
            <v>94.7</v>
          </cell>
          <cell r="G141">
            <v>9.1999999999999993</v>
          </cell>
          <cell r="H141">
            <v>0</v>
          </cell>
          <cell r="I141">
            <v>0</v>
          </cell>
          <cell r="J141">
            <v>0</v>
          </cell>
        </row>
        <row r="142">
          <cell r="D142" t="str">
            <v>Selena Gomez &amp; the Scene - LP2</v>
          </cell>
          <cell r="E142">
            <v>40483</v>
          </cell>
          <cell r="F142">
            <v>87.81</v>
          </cell>
          <cell r="G142">
            <v>8.5</v>
          </cell>
          <cell r="H142">
            <v>0</v>
          </cell>
          <cell r="I142">
            <v>0</v>
          </cell>
          <cell r="J142">
            <v>0</v>
          </cell>
        </row>
        <row r="143">
          <cell r="D143" t="str">
            <v>Classical For Relax</v>
          </cell>
          <cell r="E143">
            <v>40483</v>
          </cell>
          <cell r="F143">
            <v>104.17</v>
          </cell>
          <cell r="G143">
            <v>13.81</v>
          </cell>
          <cell r="H143">
            <v>0</v>
          </cell>
          <cell r="I143">
            <v>0</v>
          </cell>
          <cell r="J143">
            <v>0</v>
          </cell>
        </row>
        <row r="144">
          <cell r="D144" t="str">
            <v>Girls Rock &amp; Rule 2</v>
          </cell>
          <cell r="E144">
            <v>40483</v>
          </cell>
          <cell r="F144">
            <v>104.17</v>
          </cell>
          <cell r="G144">
            <v>13.81</v>
          </cell>
          <cell r="H144">
            <v>0</v>
          </cell>
          <cell r="I144">
            <v>0</v>
          </cell>
          <cell r="J144">
            <v>0</v>
          </cell>
        </row>
        <row r="145">
          <cell r="D145" t="str">
            <v>Pendind</v>
          </cell>
          <cell r="E145">
            <v>40483</v>
          </cell>
          <cell r="F145">
            <v>104.17</v>
          </cell>
          <cell r="G145">
            <v>14.85</v>
          </cell>
          <cell r="H145">
            <v>0</v>
          </cell>
          <cell r="I145">
            <v>0</v>
          </cell>
          <cell r="J145">
            <v>0</v>
          </cell>
        </row>
        <row r="146">
          <cell r="D146" t="str">
            <v>Proyecto local 1</v>
          </cell>
          <cell r="E146">
            <v>40513</v>
          </cell>
          <cell r="F146">
            <v>104.17</v>
          </cell>
          <cell r="G146">
            <v>13.81</v>
          </cell>
          <cell r="H146">
            <v>0</v>
          </cell>
          <cell r="I146">
            <v>0</v>
          </cell>
          <cell r="J146">
            <v>0</v>
          </cell>
        </row>
        <row r="147">
          <cell r="D147" t="str">
            <v>Proyecto anglo 2</v>
          </cell>
          <cell r="E147">
            <v>40513</v>
          </cell>
          <cell r="F147">
            <v>104.17</v>
          </cell>
          <cell r="G147">
            <v>13.81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 t="str">
            <v>Proyecto local Diciembre</v>
          </cell>
          <cell r="E148">
            <v>40513</v>
          </cell>
          <cell r="F148">
            <v>104.17</v>
          </cell>
          <cell r="G148">
            <v>13.81</v>
          </cell>
          <cell r="H148">
            <v>0</v>
          </cell>
          <cell r="I148">
            <v>0</v>
          </cell>
          <cell r="J148">
            <v>0</v>
          </cell>
        </row>
        <row r="149">
          <cell r="D149" t="str">
            <v>Proyecto Mas label Diciembre</v>
          </cell>
          <cell r="E149">
            <v>40513</v>
          </cell>
          <cell r="F149">
            <v>104.17</v>
          </cell>
          <cell r="G149">
            <v>14.85</v>
          </cell>
          <cell r="H149">
            <v>0</v>
          </cell>
          <cell r="I149">
            <v>0</v>
          </cell>
          <cell r="J149">
            <v>0</v>
          </cell>
        </row>
        <row r="150">
          <cell r="D150" t="str">
            <v>La mas completa colección</v>
          </cell>
          <cell r="E150" t="str">
            <v>Ene-Feb</v>
          </cell>
          <cell r="F150">
            <v>67.150000000000006</v>
          </cell>
          <cell r="G150">
            <v>13.65</v>
          </cell>
          <cell r="H150">
            <v>29000</v>
          </cell>
          <cell r="I150">
            <v>28500</v>
          </cell>
          <cell r="J150">
            <v>0</v>
          </cell>
        </row>
        <row r="151">
          <cell r="D151" t="str">
            <v>Pedidos Directos (B)</v>
          </cell>
          <cell r="E151" t="str">
            <v>FY</v>
          </cell>
          <cell r="F151">
            <v>94.7</v>
          </cell>
          <cell r="G151">
            <v>18.75</v>
          </cell>
          <cell r="H151">
            <v>5700</v>
          </cell>
          <cell r="I151">
            <v>8600</v>
          </cell>
          <cell r="J151">
            <v>8600</v>
          </cell>
        </row>
        <row r="152">
          <cell r="D152" t="str">
            <v>Other Hollywood menor releases</v>
          </cell>
          <cell r="E152" t="str">
            <v>FY</v>
          </cell>
          <cell r="F152">
            <v>91.53</v>
          </cell>
          <cell r="G152">
            <v>8.5</v>
          </cell>
          <cell r="H152">
            <v>0</v>
          </cell>
          <cell r="I152">
            <v>0</v>
          </cell>
          <cell r="J152">
            <v>0</v>
          </cell>
        </row>
        <row r="153">
          <cell r="D153" t="str">
            <v>Pedidos Directos (A)</v>
          </cell>
          <cell r="E153" t="str">
            <v>FY</v>
          </cell>
          <cell r="F153">
            <v>104.17</v>
          </cell>
          <cell r="G153">
            <v>25.56</v>
          </cell>
          <cell r="H153">
            <v>8550</v>
          </cell>
          <cell r="I153">
            <v>10500</v>
          </cell>
          <cell r="J153">
            <v>9300</v>
          </cell>
        </row>
        <row r="154">
          <cell r="D154" t="str">
            <v>Serie Slide Pack</v>
          </cell>
          <cell r="E154" t="str">
            <v>May-Jul</v>
          </cell>
          <cell r="F154">
            <v>39.6</v>
          </cell>
          <cell r="G154">
            <v>8.5</v>
          </cell>
          <cell r="H154">
            <v>0</v>
          </cell>
          <cell r="I154">
            <v>0</v>
          </cell>
          <cell r="J154">
            <v>0</v>
          </cell>
        </row>
        <row r="155">
          <cell r="D155" t="str">
            <v>Rolling Stones - Catalogue Project</v>
          </cell>
          <cell r="E155" t="str">
            <v>Q1</v>
          </cell>
          <cell r="F155">
            <v>87.81</v>
          </cell>
          <cell r="G155">
            <v>8.17</v>
          </cell>
          <cell r="H155">
            <v>0</v>
          </cell>
          <cell r="I155">
            <v>0</v>
          </cell>
          <cell r="J155">
            <v>9000</v>
          </cell>
        </row>
        <row r="156">
          <cell r="D156" t="str">
            <v>Ray Charles</v>
          </cell>
          <cell r="E156" t="str">
            <v>Q1</v>
          </cell>
          <cell r="F156">
            <v>87.81</v>
          </cell>
          <cell r="G156">
            <v>8.85</v>
          </cell>
          <cell r="H156">
            <v>0</v>
          </cell>
          <cell r="I156">
            <v>2700</v>
          </cell>
          <cell r="J156">
            <v>1800</v>
          </cell>
        </row>
        <row r="157">
          <cell r="D157" t="str">
            <v>Barry White</v>
          </cell>
          <cell r="E157" t="str">
            <v>Q1</v>
          </cell>
          <cell r="F157">
            <v>87.81</v>
          </cell>
          <cell r="G157">
            <v>8.85</v>
          </cell>
          <cell r="H157">
            <v>0</v>
          </cell>
          <cell r="I157">
            <v>0</v>
          </cell>
          <cell r="J157">
            <v>3600</v>
          </cell>
        </row>
        <row r="158">
          <cell r="D158" t="str">
            <v xml:space="preserve">Boyz II Men Repromo </v>
          </cell>
          <cell r="E158" t="str">
            <v>Q1</v>
          </cell>
          <cell r="F158">
            <v>87.81</v>
          </cell>
          <cell r="G158">
            <v>8.85</v>
          </cell>
          <cell r="H158">
            <v>0</v>
          </cell>
          <cell r="I158">
            <v>0</v>
          </cell>
          <cell r="J158">
            <v>1800</v>
          </cell>
        </row>
        <row r="159">
          <cell r="D159" t="str">
            <v>Anna Netrebko</v>
          </cell>
          <cell r="E159" t="str">
            <v>Q1</v>
          </cell>
          <cell r="F159">
            <v>87.81</v>
          </cell>
          <cell r="G159">
            <v>16.34</v>
          </cell>
          <cell r="H159">
            <v>0</v>
          </cell>
          <cell r="I159">
            <v>2000</v>
          </cell>
          <cell r="J159">
            <v>1000</v>
          </cell>
        </row>
        <row r="160">
          <cell r="D160" t="str">
            <v>Maroon 5</v>
          </cell>
          <cell r="E160" t="str">
            <v>Q2</v>
          </cell>
          <cell r="F160">
            <v>94.7</v>
          </cell>
          <cell r="G160">
            <v>9.1999999999999993</v>
          </cell>
          <cell r="H160">
            <v>0</v>
          </cell>
          <cell r="I160">
            <v>0</v>
          </cell>
          <cell r="J160">
            <v>0</v>
          </cell>
        </row>
        <row r="161">
          <cell r="D161" t="str">
            <v>Jimmy Eat World</v>
          </cell>
          <cell r="E161" t="str">
            <v>Q2</v>
          </cell>
          <cell r="F161">
            <v>87.81</v>
          </cell>
          <cell r="G161">
            <v>8.85</v>
          </cell>
          <cell r="H161">
            <v>0</v>
          </cell>
          <cell r="I161">
            <v>0</v>
          </cell>
          <cell r="J161">
            <v>0</v>
          </cell>
        </row>
        <row r="162">
          <cell r="D162" t="str">
            <v>Keri Hilson</v>
          </cell>
          <cell r="E162" t="str">
            <v>Q2</v>
          </cell>
          <cell r="F162">
            <v>87.81</v>
          </cell>
          <cell r="G162">
            <v>8.85</v>
          </cell>
          <cell r="H162">
            <v>0</v>
          </cell>
          <cell r="I162">
            <v>0</v>
          </cell>
          <cell r="J162">
            <v>0</v>
          </cell>
        </row>
        <row r="163">
          <cell r="D163" t="str">
            <v>Lifehouse</v>
          </cell>
          <cell r="E163" t="str">
            <v>Q2</v>
          </cell>
          <cell r="F163">
            <v>87.81</v>
          </cell>
          <cell r="G163">
            <v>8.85</v>
          </cell>
          <cell r="H163">
            <v>0</v>
          </cell>
          <cell r="I163">
            <v>0</v>
          </cell>
          <cell r="J163">
            <v>0</v>
          </cell>
        </row>
        <row r="164">
          <cell r="D164" t="str">
            <v>Paco de Lucia (Spain)</v>
          </cell>
          <cell r="E164" t="str">
            <v>Q2</v>
          </cell>
          <cell r="F164">
            <v>87.81</v>
          </cell>
          <cell r="G164">
            <v>8.85</v>
          </cell>
          <cell r="H164">
            <v>0</v>
          </cell>
          <cell r="I164">
            <v>0</v>
          </cell>
          <cell r="J164">
            <v>0</v>
          </cell>
        </row>
        <row r="165">
          <cell r="D165" t="str">
            <v>Tokio Hotel DVD (Germany)</v>
          </cell>
          <cell r="E165" t="str">
            <v>Q2</v>
          </cell>
          <cell r="F165">
            <v>87.81</v>
          </cell>
          <cell r="G165">
            <v>8.85</v>
          </cell>
          <cell r="H165">
            <v>0</v>
          </cell>
          <cell r="I165">
            <v>0</v>
          </cell>
          <cell r="J165">
            <v>0</v>
          </cell>
        </row>
        <row r="166">
          <cell r="D166" t="str">
            <v>Alejandro Fernandez "Deluxe"</v>
          </cell>
          <cell r="E166" t="str">
            <v>Q2</v>
          </cell>
          <cell r="F166">
            <v>87.81</v>
          </cell>
          <cell r="G166">
            <v>18.649999999999999</v>
          </cell>
          <cell r="H166">
            <v>0</v>
          </cell>
          <cell r="I166">
            <v>0</v>
          </cell>
          <cell r="J166">
            <v>0</v>
          </cell>
        </row>
        <row r="167">
          <cell r="D167" t="str">
            <v>Eddy Lover</v>
          </cell>
          <cell r="E167" t="str">
            <v>Q2</v>
          </cell>
          <cell r="F167">
            <v>67.150000000000006</v>
          </cell>
          <cell r="G167">
            <v>8.5</v>
          </cell>
          <cell r="H167">
            <v>0</v>
          </cell>
          <cell r="I167">
            <v>0</v>
          </cell>
          <cell r="J167">
            <v>0</v>
          </cell>
        </row>
        <row r="168">
          <cell r="D168" t="str">
            <v>Juanes</v>
          </cell>
          <cell r="E168" t="str">
            <v>Q2</v>
          </cell>
          <cell r="F168">
            <v>77.48</v>
          </cell>
          <cell r="G168">
            <v>8.5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 t="str">
            <v>Nelly Furtado "Deluxe"</v>
          </cell>
          <cell r="E169" t="str">
            <v>Q2</v>
          </cell>
          <cell r="F169">
            <v>87.81</v>
          </cell>
          <cell r="G169">
            <v>18.649999999999999</v>
          </cell>
          <cell r="H169">
            <v>0</v>
          </cell>
          <cell r="I169">
            <v>0</v>
          </cell>
          <cell r="J169">
            <v>0</v>
          </cell>
        </row>
        <row r="170">
          <cell r="D170" t="str">
            <v>Paco de Lucia</v>
          </cell>
          <cell r="E170" t="str">
            <v>Q2</v>
          </cell>
          <cell r="F170">
            <v>67.150000000000006</v>
          </cell>
          <cell r="G170">
            <v>8.5</v>
          </cell>
          <cell r="H170">
            <v>0</v>
          </cell>
          <cell r="I170">
            <v>0</v>
          </cell>
          <cell r="J170">
            <v>0</v>
          </cell>
        </row>
        <row r="171">
          <cell r="D171" t="str">
            <v>Marche</v>
          </cell>
          <cell r="E171" t="str">
            <v>Q2</v>
          </cell>
          <cell r="F171">
            <v>67.150000000000006</v>
          </cell>
          <cell r="G171">
            <v>8.5</v>
          </cell>
          <cell r="H171">
            <v>0</v>
          </cell>
          <cell r="I171">
            <v>0</v>
          </cell>
          <cell r="J171">
            <v>0</v>
          </cell>
        </row>
        <row r="172">
          <cell r="D172" t="str">
            <v>Diana Krall Live in Rio</v>
          </cell>
          <cell r="E172" t="str">
            <v>Q2</v>
          </cell>
          <cell r="F172">
            <v>77.45</v>
          </cell>
          <cell r="G172">
            <v>11.82</v>
          </cell>
          <cell r="H172">
            <v>0</v>
          </cell>
          <cell r="I172">
            <v>0</v>
          </cell>
          <cell r="J172">
            <v>0</v>
          </cell>
        </row>
        <row r="173">
          <cell r="D173" t="str">
            <v>Campaña 25% free goods</v>
          </cell>
          <cell r="E173" t="str">
            <v>Q2</v>
          </cell>
          <cell r="F173">
            <v>65.857500000000002</v>
          </cell>
          <cell r="G173">
            <v>12.5</v>
          </cell>
          <cell r="H173">
            <v>0</v>
          </cell>
          <cell r="I173">
            <v>0</v>
          </cell>
          <cell r="J173">
            <v>0</v>
          </cell>
        </row>
        <row r="174">
          <cell r="D174" t="str">
            <v>Lady Gaga</v>
          </cell>
          <cell r="E174" t="str">
            <v>Q3</v>
          </cell>
          <cell r="F174">
            <v>94.7</v>
          </cell>
          <cell r="G174">
            <v>9.1999999999999993</v>
          </cell>
          <cell r="H174">
            <v>0</v>
          </cell>
          <cell r="I174">
            <v>0</v>
          </cell>
          <cell r="J174">
            <v>0</v>
          </cell>
        </row>
        <row r="175">
          <cell r="D175" t="str">
            <v>Keyshia Cole</v>
          </cell>
          <cell r="E175" t="str">
            <v>Q3</v>
          </cell>
          <cell r="F175">
            <v>87.81</v>
          </cell>
          <cell r="G175">
            <v>8.85</v>
          </cell>
          <cell r="H175">
            <v>0</v>
          </cell>
          <cell r="I175">
            <v>0</v>
          </cell>
          <cell r="J175">
            <v>0</v>
          </cell>
        </row>
        <row r="176">
          <cell r="D176" t="str">
            <v>Andre Rieu (Germany)</v>
          </cell>
          <cell r="E176" t="str">
            <v>Q3</v>
          </cell>
          <cell r="F176">
            <v>87.81</v>
          </cell>
          <cell r="G176">
            <v>8.85</v>
          </cell>
          <cell r="H176">
            <v>0</v>
          </cell>
          <cell r="I176">
            <v>0</v>
          </cell>
          <cell r="J176">
            <v>0</v>
          </cell>
        </row>
        <row r="177">
          <cell r="D177" t="str">
            <v>Babasonicos</v>
          </cell>
          <cell r="E177" t="str">
            <v>Q3</v>
          </cell>
          <cell r="F177">
            <v>71.45</v>
          </cell>
          <cell r="G177">
            <v>8.5</v>
          </cell>
          <cell r="H177">
            <v>0</v>
          </cell>
          <cell r="I177">
            <v>0</v>
          </cell>
          <cell r="J177">
            <v>0</v>
          </cell>
        </row>
        <row r="178">
          <cell r="D178" t="str">
            <v>Gloria Trevi "TBC"</v>
          </cell>
          <cell r="E178" t="str">
            <v>Q3</v>
          </cell>
          <cell r="F178">
            <v>67.45</v>
          </cell>
          <cell r="G178">
            <v>8.5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 t="str">
            <v>Rosario</v>
          </cell>
          <cell r="E179" t="str">
            <v>Q3</v>
          </cell>
          <cell r="F179">
            <v>67.150000000000006</v>
          </cell>
          <cell r="G179">
            <v>8.5</v>
          </cell>
          <cell r="H179">
            <v>0</v>
          </cell>
          <cell r="I179">
            <v>0</v>
          </cell>
          <cell r="J179">
            <v>0</v>
          </cell>
        </row>
        <row r="180">
          <cell r="D180" t="str">
            <v>Sound &amp; Vision</v>
          </cell>
          <cell r="E180" t="str">
            <v>Q3</v>
          </cell>
          <cell r="F180">
            <v>119.66</v>
          </cell>
          <cell r="G180">
            <v>28</v>
          </cell>
          <cell r="H180">
            <v>0</v>
          </cell>
          <cell r="I180">
            <v>0</v>
          </cell>
          <cell r="J180">
            <v>0</v>
          </cell>
        </row>
        <row r="181">
          <cell r="D181" t="str">
            <v>Fergie</v>
          </cell>
          <cell r="E181" t="str">
            <v>Q4</v>
          </cell>
          <cell r="F181">
            <v>94.7</v>
          </cell>
          <cell r="G181">
            <v>9.1999999999999993</v>
          </cell>
          <cell r="H181">
            <v>0</v>
          </cell>
          <cell r="I181">
            <v>0</v>
          </cell>
          <cell r="J181">
            <v>0</v>
          </cell>
        </row>
        <row r="182">
          <cell r="D182" t="str">
            <v>Nelly Furtado</v>
          </cell>
          <cell r="E182" t="str">
            <v>Q4</v>
          </cell>
          <cell r="F182">
            <v>104.17</v>
          </cell>
          <cell r="G182">
            <v>9.1999999999999993</v>
          </cell>
          <cell r="H182">
            <v>0</v>
          </cell>
          <cell r="I182">
            <v>0</v>
          </cell>
          <cell r="J182">
            <v>0</v>
          </cell>
        </row>
        <row r="183">
          <cell r="D183" t="str">
            <v>No Doubt</v>
          </cell>
          <cell r="E183" t="str">
            <v>Q4</v>
          </cell>
          <cell r="F183">
            <v>94.7</v>
          </cell>
          <cell r="G183">
            <v>9.1999999999999993</v>
          </cell>
          <cell r="H183">
            <v>0</v>
          </cell>
          <cell r="I183">
            <v>0</v>
          </cell>
          <cell r="J183">
            <v>0</v>
          </cell>
        </row>
        <row r="184">
          <cell r="D184" t="str">
            <v>Dr Dre</v>
          </cell>
          <cell r="E184" t="str">
            <v>Q4</v>
          </cell>
          <cell r="F184">
            <v>87.81</v>
          </cell>
          <cell r="G184">
            <v>8.85</v>
          </cell>
          <cell r="H184">
            <v>0</v>
          </cell>
          <cell r="I184">
            <v>0</v>
          </cell>
          <cell r="J184">
            <v>0</v>
          </cell>
        </row>
        <row r="185">
          <cell r="D185" t="str">
            <v>Blink-182</v>
          </cell>
          <cell r="E185" t="str">
            <v>Q4</v>
          </cell>
          <cell r="F185">
            <v>87.81</v>
          </cell>
          <cell r="G185">
            <v>8.85</v>
          </cell>
          <cell r="H185">
            <v>0</v>
          </cell>
          <cell r="I185">
            <v>0</v>
          </cell>
          <cell r="J185">
            <v>0</v>
          </cell>
        </row>
        <row r="186">
          <cell r="D186" t="str">
            <v>Fanny Lu</v>
          </cell>
          <cell r="E186" t="str">
            <v>Q4</v>
          </cell>
          <cell r="F186">
            <v>67.150000000000006</v>
          </cell>
          <cell r="G186">
            <v>8.5</v>
          </cell>
          <cell r="H186">
            <v>0</v>
          </cell>
          <cell r="I186">
            <v>0</v>
          </cell>
          <cell r="J186">
            <v>0</v>
          </cell>
        </row>
        <row r="187">
          <cell r="D187" t="str">
            <v>Luis Fonsi</v>
          </cell>
          <cell r="E187" t="str">
            <v>Q4</v>
          </cell>
          <cell r="F187">
            <v>77.48</v>
          </cell>
          <cell r="G187">
            <v>10.199999999999999</v>
          </cell>
          <cell r="H187">
            <v>0</v>
          </cell>
          <cell r="I187">
            <v>0</v>
          </cell>
          <cell r="J187">
            <v>0</v>
          </cell>
        </row>
        <row r="188">
          <cell r="D188" t="str">
            <v>Wisin &amp; Yandel</v>
          </cell>
          <cell r="E188" t="str">
            <v>Q4</v>
          </cell>
          <cell r="F188">
            <v>77.48</v>
          </cell>
          <cell r="G188">
            <v>10.199999999999999</v>
          </cell>
          <cell r="H188">
            <v>0</v>
          </cell>
          <cell r="I188">
            <v>0</v>
          </cell>
          <cell r="J188">
            <v>0</v>
          </cell>
        </row>
        <row r="189">
          <cell r="D189" t="str">
            <v xml:space="preserve">Ismael Serrano </v>
          </cell>
          <cell r="E189" t="str">
            <v>Q4</v>
          </cell>
          <cell r="F189">
            <v>67.150000000000006</v>
          </cell>
          <cell r="G189">
            <v>8</v>
          </cell>
          <cell r="H189">
            <v>0</v>
          </cell>
          <cell r="I189">
            <v>0</v>
          </cell>
          <cell r="J189">
            <v>0</v>
          </cell>
        </row>
        <row r="190">
          <cell r="D190" t="str">
            <v>Tamara</v>
          </cell>
          <cell r="E190" t="str">
            <v>Q4</v>
          </cell>
          <cell r="F190">
            <v>67.150000000000006</v>
          </cell>
          <cell r="G190">
            <v>8</v>
          </cell>
          <cell r="H190">
            <v>0</v>
          </cell>
          <cell r="I190">
            <v>0</v>
          </cell>
          <cell r="J190">
            <v>0</v>
          </cell>
        </row>
        <row r="191">
          <cell r="D191" t="str">
            <v>Robert Plant &amp; Alison Krauss</v>
          </cell>
          <cell r="E191" t="str">
            <v>Q4</v>
          </cell>
          <cell r="F191">
            <v>87.81</v>
          </cell>
          <cell r="G191">
            <v>13.5</v>
          </cell>
          <cell r="H191">
            <v>0</v>
          </cell>
          <cell r="I191">
            <v>0</v>
          </cell>
          <cell r="J191">
            <v>0</v>
          </cell>
        </row>
        <row r="192">
          <cell r="D192" t="str">
            <v>Pendind</v>
          </cell>
          <cell r="E192" t="str">
            <v>TBC</v>
          </cell>
          <cell r="F192">
            <v>87.81</v>
          </cell>
          <cell r="G192">
            <v>12.5</v>
          </cell>
          <cell r="H192">
            <v>0</v>
          </cell>
          <cell r="I192">
            <v>0</v>
          </cell>
          <cell r="J192">
            <v>0</v>
          </cell>
        </row>
        <row r="193">
          <cell r="D193" t="str">
            <v>Pendind</v>
          </cell>
          <cell r="E193" t="str">
            <v>TBC</v>
          </cell>
          <cell r="F193">
            <v>87.81</v>
          </cell>
          <cell r="G193">
            <v>8.5</v>
          </cell>
          <cell r="H193">
            <v>0</v>
          </cell>
          <cell r="I193">
            <v>0</v>
          </cell>
          <cell r="J193">
            <v>0</v>
          </cell>
        </row>
        <row r="194">
          <cell r="D194" t="str">
            <v>Pendind</v>
          </cell>
          <cell r="E194" t="str">
            <v>TBC</v>
          </cell>
          <cell r="F194">
            <v>87.81</v>
          </cell>
          <cell r="G194">
            <v>8.5</v>
          </cell>
          <cell r="H194">
            <v>0</v>
          </cell>
          <cell r="I194">
            <v>0</v>
          </cell>
          <cell r="J194">
            <v>0</v>
          </cell>
        </row>
        <row r="195">
          <cell r="D195" t="str">
            <v>Pendind</v>
          </cell>
          <cell r="E195" t="str">
            <v>TBC</v>
          </cell>
          <cell r="F195">
            <v>87.81</v>
          </cell>
          <cell r="G195">
            <v>8.5</v>
          </cell>
          <cell r="H195">
            <v>0</v>
          </cell>
          <cell r="I195">
            <v>0</v>
          </cell>
          <cell r="J195">
            <v>0</v>
          </cell>
        </row>
        <row r="196">
          <cell r="D196" t="str">
            <v>Pendind</v>
          </cell>
          <cell r="E196" t="str">
            <v>TBC</v>
          </cell>
          <cell r="F196">
            <v>58</v>
          </cell>
          <cell r="G196">
            <v>12.5</v>
          </cell>
          <cell r="H196">
            <v>0</v>
          </cell>
          <cell r="I196">
            <v>0</v>
          </cell>
          <cell r="J196">
            <v>0</v>
          </cell>
        </row>
        <row r="197">
          <cell r="D197" t="str">
            <v>Pendind</v>
          </cell>
          <cell r="E197" t="str">
            <v>TBC</v>
          </cell>
          <cell r="F197">
            <v>71.45</v>
          </cell>
          <cell r="G197">
            <v>10</v>
          </cell>
          <cell r="H197">
            <v>0</v>
          </cell>
          <cell r="I197">
            <v>0</v>
          </cell>
          <cell r="J197">
            <v>0</v>
          </cell>
        </row>
        <row r="198">
          <cell r="D198" t="str">
            <v>Pendind</v>
          </cell>
          <cell r="E198" t="str">
            <v>TBC</v>
          </cell>
          <cell r="F198">
            <v>71.45</v>
          </cell>
          <cell r="G198">
            <v>10</v>
          </cell>
          <cell r="H198">
            <v>0</v>
          </cell>
          <cell r="I198">
            <v>0</v>
          </cell>
          <cell r="J198">
            <v>0</v>
          </cell>
        </row>
        <row r="199">
          <cell r="D199" t="str">
            <v>Pendind</v>
          </cell>
          <cell r="E199" t="str">
            <v>TBC</v>
          </cell>
          <cell r="F199">
            <v>71.45</v>
          </cell>
          <cell r="G199">
            <v>10</v>
          </cell>
          <cell r="H199">
            <v>0</v>
          </cell>
          <cell r="I199">
            <v>0</v>
          </cell>
          <cell r="J199">
            <v>0</v>
          </cell>
        </row>
        <row r="200">
          <cell r="D200" t="str">
            <v>Pendind</v>
          </cell>
          <cell r="E200" t="str">
            <v>TBC</v>
          </cell>
          <cell r="F200">
            <v>71.45</v>
          </cell>
          <cell r="G200">
            <v>10</v>
          </cell>
          <cell r="H200">
            <v>0</v>
          </cell>
          <cell r="I200">
            <v>0</v>
          </cell>
          <cell r="J200">
            <v>0</v>
          </cell>
        </row>
        <row r="201">
          <cell r="D201" t="str">
            <v>Pendind</v>
          </cell>
          <cell r="E201" t="str">
            <v>TBC</v>
          </cell>
          <cell r="F201">
            <v>87.81</v>
          </cell>
          <cell r="G201">
            <v>10</v>
          </cell>
          <cell r="H201">
            <v>0</v>
          </cell>
          <cell r="I201">
            <v>0</v>
          </cell>
          <cell r="J201">
            <v>0</v>
          </cell>
        </row>
        <row r="202">
          <cell r="D202" t="str">
            <v>Pendind</v>
          </cell>
          <cell r="E202" t="str">
            <v>TBC</v>
          </cell>
          <cell r="F202">
            <v>58</v>
          </cell>
          <cell r="G202">
            <v>12.5</v>
          </cell>
          <cell r="H202">
            <v>0</v>
          </cell>
          <cell r="I202">
            <v>0</v>
          </cell>
          <cell r="J202">
            <v>0</v>
          </cell>
        </row>
        <row r="203">
          <cell r="D203" t="str">
            <v>+Label</v>
          </cell>
          <cell r="F203">
            <v>104.17</v>
          </cell>
          <cell r="G203">
            <v>15.2</v>
          </cell>
          <cell r="H203">
            <v>0</v>
          </cell>
          <cell r="I203">
            <v>0</v>
          </cell>
          <cell r="J203">
            <v>0</v>
          </cell>
        </row>
        <row r="204">
          <cell r="D204" t="str">
            <v>Unknown (A)</v>
          </cell>
          <cell r="E204" t="str">
            <v>FY</v>
          </cell>
          <cell r="F204">
            <v>77.45</v>
          </cell>
          <cell r="G204">
            <v>13.75</v>
          </cell>
          <cell r="H204">
            <v>20000</v>
          </cell>
          <cell r="I204">
            <v>25000</v>
          </cell>
          <cell r="J204">
            <v>0</v>
          </cell>
        </row>
        <row r="205">
          <cell r="D205" t="str">
            <v>Unknow</v>
          </cell>
          <cell r="E205" t="str">
            <v>FY</v>
          </cell>
          <cell r="F205">
            <v>104.17</v>
          </cell>
          <cell r="G205">
            <v>14.85</v>
          </cell>
          <cell r="H205">
            <v>0</v>
          </cell>
          <cell r="I205">
            <v>0</v>
          </cell>
          <cell r="J205">
            <v>0</v>
          </cell>
        </row>
        <row r="206">
          <cell r="D206" t="str">
            <v>Serie Live</v>
          </cell>
          <cell r="E206">
            <v>40330</v>
          </cell>
          <cell r="F206">
            <v>62</v>
          </cell>
          <cell r="G206">
            <v>17.45</v>
          </cell>
          <cell r="H206">
            <v>0</v>
          </cell>
          <cell r="I206">
            <v>30000</v>
          </cell>
          <cell r="J206">
            <v>0</v>
          </cell>
        </row>
        <row r="207">
          <cell r="D207" t="str">
            <v>Low Top DVD</v>
          </cell>
          <cell r="E207">
            <v>40452</v>
          </cell>
          <cell r="F207">
            <v>78</v>
          </cell>
          <cell r="G207">
            <v>17.45</v>
          </cell>
          <cell r="H207">
            <v>0</v>
          </cell>
          <cell r="I207">
            <v>0</v>
          </cell>
          <cell r="J207">
            <v>0</v>
          </cell>
        </row>
        <row r="208">
          <cell r="D208" t="str">
            <v>CATALOGO (A)</v>
          </cell>
          <cell r="E208" t="str">
            <v>FY</v>
          </cell>
          <cell r="F208">
            <v>119.66</v>
          </cell>
          <cell r="G208">
            <v>17.45</v>
          </cell>
          <cell r="H208">
            <v>25000</v>
          </cell>
          <cell r="I208">
            <v>12000</v>
          </cell>
          <cell r="J208">
            <v>10000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t Sheet"/>
      <sheetName val="Sales Detail"/>
      <sheetName val="Sales By Label"/>
      <sheetName val="Digital"/>
      <sheetName val="New Business"/>
      <sheetName val="Profit Centre"/>
      <sheetName val="New Business Contribution"/>
      <sheetName val="Marketing"/>
      <sheetName val="Overheads Analysis"/>
      <sheetName val="Guidelines &amp; definitions"/>
      <sheetName val="HFM - FX"/>
      <sheetName val="Definitions and Lists"/>
      <sheetName val="Territory List"/>
    </sheetNames>
    <sheetDataSet>
      <sheetData sheetId="0" refreshError="1">
        <row r="704">
          <cell r="A704" t="str">
            <v>$A$707:$A$708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Label"/>
      <sheetName val="Q1 Detail"/>
      <sheetName val="GERMUS"/>
      <sheetName val="PIL+"/>
      <sheetName val="MUD+"/>
      <sheetName val="CJ+"/>
      <sheetName val="FE+"/>
      <sheetName val="Koch+"/>
      <sheetName val="USM+"/>
      <sheetName val="Physical Market"/>
      <sheetName val="Total Market "/>
      <sheetName val="Q1_Label"/>
      <sheetName val="Q1_Detail"/>
      <sheetName val="Physical_Market"/>
      <sheetName val="Total_Marke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QTRIS"/>
      <sheetName val="MTHIS"/>
      <sheetName val="Maj Rel sum"/>
      <sheetName val="Sales_Sum"/>
      <sheetName val="Detailed Sales"/>
      <sheetName val="FontanaSS"/>
      <sheetName val="FontanaDS"/>
      <sheetName val="CYQ1"/>
      <sheetName val="CYQ2"/>
      <sheetName val="CYQ3"/>
      <sheetName val="CYQ4"/>
      <sheetName val="FY"/>
      <sheetName val="Cash Flow"/>
      <sheetName val="MPL Data"/>
      <sheetName val="sup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 B"/>
      <sheetName val="Net sales"/>
      <sheetName val="Mimoradne polozky"/>
      <sheetName val="Sheet1"/>
      <sheetName val="Financial Results Comparison  "/>
      <sheetName val="mobile income"/>
      <sheetName val="Mobile"/>
      <sheetName val="FORECAST 2006 MONTHLY"/>
      <sheetName val="CR&amp;SR cons.excl publ FCST"/>
      <sheetName val="Hyperion upload"/>
      <sheetName val="Tax load"/>
      <sheetName val="Hyperion upload Tax"/>
      <sheetName val="Hyperion upload overhead"/>
      <sheetName val="NOR&amp;ICODETAIL"/>
      <sheetName val="P &amp; L"/>
      <sheetName val="Sched_B"/>
      <sheetName val="Net_sales"/>
      <sheetName val="Mimoradne_polozky"/>
      <sheetName val="Financial_Results_Comparison__"/>
      <sheetName val="mobile_income"/>
      <sheetName val="FORECAST_2006_MONTHLY"/>
      <sheetName val="CR&amp;SR_cons_excl_publ_FCST"/>
      <sheetName val="Hyperion_upload"/>
      <sheetName val="Tax_load"/>
      <sheetName val="Hyperion_upload_Tax"/>
      <sheetName val="Hyperion_upload_overhead"/>
      <sheetName val="P_&amp;_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1931-0F65-4C9C-8EDE-1B127BAA8296}">
  <sheetPr>
    <tabColor theme="4" tint="-0.499984740745262"/>
  </sheetPr>
  <dimension ref="B2:L22"/>
  <sheetViews>
    <sheetView tabSelected="1" workbookViewId="0">
      <selection activeCell="B2" sqref="B2:L22"/>
    </sheetView>
  </sheetViews>
  <sheetFormatPr baseColWidth="10" defaultColWidth="10.85546875" defaultRowHeight="12.75" x14ac:dyDescent="0.2"/>
  <cols>
    <col min="1" max="1" width="10.85546875" style="3"/>
    <col min="2" max="2" width="10.5703125" style="2" customWidth="1"/>
    <col min="3" max="3" width="14.85546875" style="2" bestFit="1" customWidth="1"/>
    <col min="4" max="5" width="13.5703125" style="2" customWidth="1"/>
    <col min="6" max="10" width="14.5703125" style="3" customWidth="1"/>
    <col min="11" max="11" width="14.5703125" style="4" customWidth="1"/>
    <col min="12" max="12" width="14.5703125" style="5" customWidth="1"/>
    <col min="13" max="16384" width="10.85546875" style="3"/>
  </cols>
  <sheetData>
    <row r="2" spans="2:12" x14ac:dyDescent="0.2">
      <c r="B2" s="1" t="s">
        <v>0</v>
      </c>
      <c r="C2" s="1"/>
    </row>
    <row r="3" spans="2:12" x14ac:dyDescent="0.2">
      <c r="F3" s="51"/>
    </row>
    <row r="4" spans="2:12" s="9" customFormat="1" ht="18" customHeight="1" thickBot="1" x14ac:dyDescent="0.25">
      <c r="B4" s="6" t="s">
        <v>1</v>
      </c>
      <c r="C4" s="6" t="s">
        <v>71</v>
      </c>
      <c r="D4" s="6" t="s">
        <v>2</v>
      </c>
      <c r="E4" s="6" t="s">
        <v>73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7" t="s">
        <v>8</v>
      </c>
      <c r="L4" s="8" t="s">
        <v>9</v>
      </c>
    </row>
    <row r="5" spans="2:12" x14ac:dyDescent="0.2">
      <c r="B5" s="54">
        <v>1</v>
      </c>
      <c r="C5" s="54">
        <v>27</v>
      </c>
      <c r="D5" s="55">
        <v>7370839</v>
      </c>
      <c r="E5" s="55">
        <v>2016</v>
      </c>
      <c r="F5" s="56">
        <f>SUMIF(Key_1,$D5&amp;$E5,AIF_Income)</f>
        <v>0</v>
      </c>
      <c r="G5" s="56">
        <f>SUMIF(Key_1,$D5&amp;$E5,Artist_Roy)</f>
        <v>0</v>
      </c>
      <c r="H5" s="56">
        <f>SUMIF(Key_1,$D5&amp;$E5,Producer_Roy)</f>
        <v>0</v>
      </c>
      <c r="I5" s="56">
        <f>SUMIF(Key_1,$D5&amp;$E5,Other_Roy)</f>
        <v>0</v>
      </c>
      <c r="J5" s="56">
        <f>SUMIF(Key_1,$D5&amp;$E5,All_Royalties)</f>
        <v>0</v>
      </c>
      <c r="K5" s="57">
        <f>F5-J5</f>
        <v>0</v>
      </c>
      <c r="L5" s="58">
        <f>IFERROR(K5/F5,0)</f>
        <v>0</v>
      </c>
    </row>
    <row r="6" spans="2:12" x14ac:dyDescent="0.2">
      <c r="B6" s="59">
        <v>1</v>
      </c>
      <c r="C6" s="59">
        <v>27</v>
      </c>
      <c r="D6" s="60">
        <v>7370839</v>
      </c>
      <c r="E6" s="60">
        <v>2017</v>
      </c>
      <c r="F6" s="11">
        <f>SUMIF(Key_1,$D6&amp;$E6,AIF_Income)</f>
        <v>0</v>
      </c>
      <c r="G6" s="11">
        <f>SUMIF(Key_1,$D6&amp;$E6,Artist_Roy)</f>
        <v>0</v>
      </c>
      <c r="H6" s="11">
        <f>SUMIF(Key_1,$D6&amp;$E6,Producer_Roy)</f>
        <v>0</v>
      </c>
      <c r="I6" s="11">
        <f>SUMIF(Key_1,$D6&amp;$E6,Other_Roy)</f>
        <v>0</v>
      </c>
      <c r="J6" s="11">
        <f>SUMIF(Key_1,$D6&amp;$E6,All_Royalties)</f>
        <v>0</v>
      </c>
      <c r="K6" s="12">
        <f>F6-J6</f>
        <v>0</v>
      </c>
      <c r="L6" s="13">
        <f>IFERROR(K6/F6,0)</f>
        <v>0</v>
      </c>
    </row>
    <row r="7" spans="2:12" x14ac:dyDescent="0.2">
      <c r="B7" s="59">
        <v>1</v>
      </c>
      <c r="C7" s="59">
        <v>27</v>
      </c>
      <c r="D7" s="60">
        <v>7370839</v>
      </c>
      <c r="E7" s="60">
        <v>2018</v>
      </c>
      <c r="F7" s="11">
        <f>SUMIF(Key_1,$D7&amp;$E7,AIF_Income)</f>
        <v>324029.1066552038</v>
      </c>
      <c r="G7" s="11">
        <f>SUMIF(Key_1,$D7&amp;$E7,Artist_Roy)</f>
        <v>38883.492798624444</v>
      </c>
      <c r="H7" s="11">
        <f>SUMIF(Key_1,$D7&amp;$E7,Producer_Roy)</f>
        <v>4860.4365998280537</v>
      </c>
      <c r="I7" s="11">
        <f>SUMIF(Key_1,$D7&amp;$E7,Other_Roy)</f>
        <v>48604.365998280562</v>
      </c>
      <c r="J7" s="11">
        <f>SUMIF(Key_1,$D7&amp;$E7,All_Royalties)</f>
        <v>92348.295396733112</v>
      </c>
      <c r="K7" s="12">
        <f>F7-J7</f>
        <v>231680.8112584707</v>
      </c>
      <c r="L7" s="13">
        <f>IFERROR(K7/F7,0)</f>
        <v>0.71499999999999997</v>
      </c>
    </row>
    <row r="8" spans="2:12" x14ac:dyDescent="0.2">
      <c r="B8" s="61">
        <v>1</v>
      </c>
      <c r="C8" s="61">
        <v>27</v>
      </c>
      <c r="D8" s="62">
        <v>7370839</v>
      </c>
      <c r="E8" s="62">
        <v>2019</v>
      </c>
      <c r="F8" s="63">
        <f>SUMIF(Key_1,$D8&amp;$E8,AIF_Income)</f>
        <v>245770.89247464528</v>
      </c>
      <c r="G8" s="63">
        <f>SUMIF(Key_1,$D8&amp;$E8,Artist_Roy)</f>
        <v>29492.507096957434</v>
      </c>
      <c r="H8" s="63">
        <f>SUMIF(Key_1,$D8&amp;$E8,Producer_Roy)</f>
        <v>3686.5633871196783</v>
      </c>
      <c r="I8" s="63">
        <f>SUMIF(Key_1,$D8&amp;$E8,Other_Roy)</f>
        <v>36865.633871196791</v>
      </c>
      <c r="J8" s="63">
        <f>SUMIF(Key_1,$D8&amp;$E8,All_Royalties)</f>
        <v>70044.704355273876</v>
      </c>
      <c r="K8" s="64">
        <f>F8-J8</f>
        <v>175726.18811937142</v>
      </c>
      <c r="L8" s="65">
        <f>IFERROR(K8/F8,0)</f>
        <v>0.71500000000000019</v>
      </c>
    </row>
    <row r="9" spans="2:12" x14ac:dyDescent="0.2">
      <c r="B9" s="66">
        <f>+B7+1</f>
        <v>2</v>
      </c>
      <c r="C9" s="66">
        <v>34</v>
      </c>
      <c r="D9" s="67">
        <v>7353471</v>
      </c>
      <c r="E9" s="68">
        <v>2016</v>
      </c>
      <c r="F9" s="69">
        <f>SUMIF(Key_1,$D9&amp;$E9,AIF_Income)</f>
        <v>0</v>
      </c>
      <c r="G9" s="69">
        <f>SUMIF(Key_1,$D9&amp;$E9,Artist_Roy)</f>
        <v>0</v>
      </c>
      <c r="H9" s="69">
        <f>SUMIF(Key_1,$D9&amp;$E9,Producer_Roy)</f>
        <v>0</v>
      </c>
      <c r="I9" s="69">
        <f>SUMIF(Key_1,$D9&amp;$E9,Other_Roy)</f>
        <v>0</v>
      </c>
      <c r="J9" s="69">
        <f>SUMIF(Key_1,$D9&amp;$E9,All_Royalties)</f>
        <v>0</v>
      </c>
      <c r="K9" s="70">
        <f>F9-J9</f>
        <v>0</v>
      </c>
      <c r="L9" s="71">
        <f>IFERROR(K9/F9,0)</f>
        <v>0</v>
      </c>
    </row>
    <row r="10" spans="2:12" x14ac:dyDescent="0.2">
      <c r="B10" s="59">
        <f t="shared" ref="B10:B12" si="0">+B8+1</f>
        <v>2</v>
      </c>
      <c r="C10" s="59">
        <v>34</v>
      </c>
      <c r="D10" s="72">
        <v>7353471</v>
      </c>
      <c r="E10" s="60">
        <v>2017</v>
      </c>
      <c r="F10" s="11">
        <f>SUMIF(Key_1,$D10&amp;$E10,AIF_Income)</f>
        <v>2968812.3213928789</v>
      </c>
      <c r="G10" s="11">
        <f>SUMIF(Key_1,$D10&amp;$E10,Artist_Roy)</f>
        <v>356257.47856714553</v>
      </c>
      <c r="H10" s="11">
        <f>SUMIF(Key_1,$D10&amp;$E10,Producer_Roy)</f>
        <v>29688.123213928793</v>
      </c>
      <c r="I10" s="11">
        <f>SUMIF(Key_1,$D10&amp;$E10,Other_Roy)</f>
        <v>59376.246427857586</v>
      </c>
      <c r="J10" s="11">
        <f>SUMIF(Key_1,$D10&amp;$E10,All_Royalties)</f>
        <v>445321.84820893191</v>
      </c>
      <c r="K10" s="12">
        <f>F10-J10</f>
        <v>2523490.4731839471</v>
      </c>
      <c r="L10" s="13">
        <f>IFERROR(K10/F10,0)</f>
        <v>0.85</v>
      </c>
    </row>
    <row r="11" spans="2:12" x14ac:dyDescent="0.2">
      <c r="B11" s="59">
        <f t="shared" si="0"/>
        <v>3</v>
      </c>
      <c r="C11" s="59">
        <v>34</v>
      </c>
      <c r="D11" s="72">
        <v>7353471</v>
      </c>
      <c r="E11" s="60">
        <v>2018</v>
      </c>
      <c r="F11" s="11">
        <f>SUMIF(Key_1,$D11&amp;$E11,AIF_Income)</f>
        <v>3277654.4903940554</v>
      </c>
      <c r="G11" s="11">
        <f>SUMIF(Key_1,$D11&amp;$E11,Artist_Roy)</f>
        <v>393318.5388472866</v>
      </c>
      <c r="H11" s="11">
        <f>SUMIF(Key_1,$D11&amp;$E11,Producer_Roy)</f>
        <v>32776.544903940558</v>
      </c>
      <c r="I11" s="11">
        <f>SUMIF(Key_1,$D11&amp;$E11,Other_Roy)</f>
        <v>65553.089807881115</v>
      </c>
      <c r="J11" s="11">
        <f>SUMIF(Key_1,$D11&amp;$E11,All_Royalties)</f>
        <v>491648.1735591084</v>
      </c>
      <c r="K11" s="12">
        <f>F11-J11</f>
        <v>2786006.3168349471</v>
      </c>
      <c r="L11" s="13">
        <f>IFERROR(K11/F11,0)</f>
        <v>0.85</v>
      </c>
    </row>
    <row r="12" spans="2:12" x14ac:dyDescent="0.2">
      <c r="B12" s="61">
        <f t="shared" si="0"/>
        <v>3</v>
      </c>
      <c r="C12" s="61">
        <v>34</v>
      </c>
      <c r="D12" s="73">
        <v>7353471</v>
      </c>
      <c r="E12" s="62">
        <v>2019</v>
      </c>
      <c r="F12" s="63">
        <f>SUMIF(Key_1,$D12&amp;$E12,AIF_Income)</f>
        <v>1235303.485718132</v>
      </c>
      <c r="G12" s="63">
        <f>SUMIF(Key_1,$D12&amp;$E12,Artist_Roy)</f>
        <v>148236.41828617587</v>
      </c>
      <c r="H12" s="63">
        <f>SUMIF(Key_1,$D12&amp;$E12,Producer_Roy)</f>
        <v>12353.034857181323</v>
      </c>
      <c r="I12" s="63">
        <f>SUMIF(Key_1,$D12&amp;$E12,Other_Roy)</f>
        <v>24706.069714362646</v>
      </c>
      <c r="J12" s="63">
        <f>SUMIF(Key_1,$D12&amp;$E12,All_Royalties)</f>
        <v>185295.52285771986</v>
      </c>
      <c r="K12" s="64">
        <f>F12-J12</f>
        <v>1050007.9628604122</v>
      </c>
      <c r="L12" s="65">
        <f>IFERROR(K12/F12,0)</f>
        <v>0.85</v>
      </c>
    </row>
    <row r="13" spans="2:12" x14ac:dyDescent="0.2">
      <c r="B13" s="10"/>
      <c r="C13" s="10"/>
      <c r="D13" s="14"/>
      <c r="E13" s="14"/>
      <c r="F13" s="11"/>
      <c r="G13" s="11"/>
      <c r="H13" s="11"/>
      <c r="I13" s="11"/>
      <c r="J13" s="11"/>
      <c r="K13" s="12"/>
      <c r="L13" s="13"/>
    </row>
    <row r="14" spans="2:12" x14ac:dyDescent="0.2">
      <c r="B14" s="10"/>
      <c r="C14" s="10"/>
      <c r="D14" s="14"/>
      <c r="E14" s="14"/>
      <c r="F14" s="11"/>
      <c r="G14" s="11"/>
      <c r="H14" s="11"/>
      <c r="I14" s="11"/>
      <c r="J14" s="11"/>
      <c r="K14" s="12"/>
      <c r="L14" s="13"/>
    </row>
    <row r="15" spans="2:12" x14ac:dyDescent="0.2">
      <c r="B15" s="10"/>
      <c r="C15" s="10"/>
      <c r="D15" s="14"/>
      <c r="E15" s="14"/>
      <c r="F15" s="11"/>
      <c r="G15" s="11"/>
      <c r="H15" s="11"/>
      <c r="I15" s="11"/>
      <c r="J15" s="11"/>
      <c r="K15" s="12"/>
      <c r="L15" s="13"/>
    </row>
    <row r="16" spans="2:12" x14ac:dyDescent="0.2">
      <c r="B16" s="10"/>
      <c r="C16" s="10"/>
      <c r="D16" s="14"/>
      <c r="E16" s="14"/>
      <c r="F16" s="11"/>
      <c r="G16" s="11"/>
      <c r="H16" s="11"/>
      <c r="I16" s="11"/>
      <c r="J16" s="11"/>
      <c r="K16" s="12"/>
      <c r="L16" s="13"/>
    </row>
    <row r="17" spans="2:12" x14ac:dyDescent="0.2">
      <c r="B17" s="10"/>
      <c r="C17" s="10"/>
      <c r="D17" s="14"/>
      <c r="E17" s="14"/>
      <c r="F17" s="11"/>
      <c r="G17" s="11"/>
      <c r="H17" s="11"/>
      <c r="I17" s="11"/>
      <c r="J17" s="11"/>
      <c r="K17" s="12"/>
      <c r="L17" s="13"/>
    </row>
    <row r="18" spans="2:12" x14ac:dyDescent="0.2">
      <c r="B18" s="10"/>
      <c r="C18" s="10"/>
      <c r="D18" s="14"/>
      <c r="E18" s="14"/>
      <c r="F18" s="11"/>
      <c r="G18" s="11"/>
      <c r="H18" s="11"/>
      <c r="I18" s="11"/>
      <c r="J18" s="11"/>
      <c r="K18" s="12"/>
      <c r="L18" s="13"/>
    </row>
    <row r="19" spans="2:12" x14ac:dyDescent="0.2">
      <c r="B19" s="10"/>
      <c r="C19" s="10"/>
      <c r="D19" s="14"/>
      <c r="E19" s="14"/>
      <c r="F19" s="11"/>
      <c r="G19" s="11"/>
      <c r="H19" s="11"/>
      <c r="I19" s="11"/>
      <c r="J19" s="11"/>
      <c r="K19" s="12"/>
      <c r="L19" s="13"/>
    </row>
    <row r="20" spans="2:12" x14ac:dyDescent="0.2">
      <c r="B20" s="10"/>
      <c r="C20" s="10"/>
      <c r="D20" s="14"/>
      <c r="E20" s="14"/>
      <c r="F20" s="11"/>
      <c r="G20" s="11"/>
      <c r="H20" s="11"/>
      <c r="I20" s="11"/>
      <c r="J20" s="11"/>
      <c r="K20" s="12"/>
      <c r="L20" s="13"/>
    </row>
    <row r="21" spans="2:12" x14ac:dyDescent="0.2">
      <c r="B21" s="10"/>
      <c r="C21" s="10"/>
      <c r="D21" s="14"/>
      <c r="E21" s="14"/>
      <c r="F21" s="11"/>
      <c r="G21" s="11"/>
      <c r="H21" s="11"/>
      <c r="I21" s="11"/>
      <c r="J21" s="11"/>
      <c r="K21" s="12"/>
      <c r="L21" s="13"/>
    </row>
    <row r="22" spans="2:12" x14ac:dyDescent="0.2">
      <c r="B22" s="10"/>
      <c r="C22" s="10"/>
      <c r="D22" s="14"/>
      <c r="E22" s="14"/>
      <c r="F22" s="11"/>
      <c r="G22" s="11"/>
      <c r="H22" s="11"/>
      <c r="I22" s="11"/>
      <c r="J22" s="11"/>
      <c r="K22" s="12"/>
      <c r="L2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9A7F-F560-4CA4-9A16-01FDEF60933A}">
  <sheetPr>
    <tabColor theme="1"/>
  </sheetPr>
  <dimension ref="A1"/>
  <sheetViews>
    <sheetView workbookViewId="0">
      <selection activeCell="I5" sqref="I5"/>
    </sheetView>
  </sheetViews>
  <sheetFormatPr baseColWidth="10" defaultColWidth="10.85546875" defaultRowHeight="12.75" x14ac:dyDescent="0.2"/>
  <cols>
    <col min="1" max="16384" width="10.85546875" style="15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14B-9508-488F-977B-07F4F3519A00}">
  <sheetPr>
    <tabColor theme="4" tint="-0.499984740745262"/>
  </sheetPr>
  <dimension ref="B1:AC288"/>
  <sheetViews>
    <sheetView topLeftCell="A129" workbookViewId="0">
      <selection activeCell="B129" sqref="B129"/>
    </sheetView>
  </sheetViews>
  <sheetFormatPr baseColWidth="10" defaultColWidth="8.7109375" defaultRowHeight="12.75" x14ac:dyDescent="0.2"/>
  <cols>
    <col min="1" max="1" width="3.42578125" style="15" customWidth="1"/>
    <col min="2" max="2" width="8.7109375" style="15"/>
    <col min="3" max="3" width="15.5703125" style="15" customWidth="1"/>
    <col min="4" max="4" width="10.5703125" style="15" bestFit="1" customWidth="1"/>
    <col min="5" max="5" width="8.7109375" style="15"/>
    <col min="6" max="6" width="21.140625" style="15" bestFit="1" customWidth="1"/>
    <col min="7" max="7" width="10.140625" style="15" bestFit="1" customWidth="1"/>
    <col min="8" max="8" width="8.7109375" style="15"/>
    <col min="9" max="9" width="18.140625" style="15" bestFit="1" customWidth="1"/>
    <col min="10" max="10" width="10.5703125" style="15" customWidth="1"/>
    <col min="11" max="11" width="12.140625" style="49" bestFit="1" customWidth="1"/>
    <col min="12" max="15" width="10.5703125" style="15" customWidth="1"/>
    <col min="16" max="16" width="10.85546875" style="15" bestFit="1" customWidth="1"/>
    <col min="17" max="29" width="10.5703125" style="15" customWidth="1"/>
    <col min="30" max="16384" width="8.7109375" style="15"/>
  </cols>
  <sheetData>
    <row r="1" spans="2:29" s="17" customFormat="1" ht="18" x14ac:dyDescent="0.2">
      <c r="B1" s="16" t="s">
        <v>10</v>
      </c>
      <c r="C1" s="16"/>
      <c r="J1" s="18"/>
      <c r="K1" s="46"/>
    </row>
    <row r="2" spans="2:29" ht="15" customHeight="1" x14ac:dyDescent="0.2">
      <c r="B2" s="19" t="s">
        <v>11</v>
      </c>
      <c r="C2" s="19"/>
      <c r="D2" s="20"/>
      <c r="E2" s="20"/>
      <c r="F2" s="20"/>
      <c r="G2" s="20"/>
      <c r="H2" s="20"/>
      <c r="I2" s="20"/>
      <c r="J2" s="21"/>
      <c r="K2" s="47"/>
      <c r="L2" s="22" t="s">
        <v>12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2:29" ht="24.95" customHeight="1" x14ac:dyDescent="0.2">
      <c r="B3" s="24" t="s">
        <v>13</v>
      </c>
      <c r="C3" s="25" t="s">
        <v>14</v>
      </c>
      <c r="D3" s="24" t="s">
        <v>15</v>
      </c>
      <c r="E3" s="24" t="s">
        <v>16</v>
      </c>
      <c r="F3" s="24" t="s">
        <v>17</v>
      </c>
      <c r="G3" s="26" t="s">
        <v>18</v>
      </c>
      <c r="H3" s="24" t="s">
        <v>19</v>
      </c>
      <c r="I3" s="24" t="s">
        <v>20</v>
      </c>
      <c r="J3" s="27" t="s">
        <v>21</v>
      </c>
      <c r="K3" s="50" t="s">
        <v>72</v>
      </c>
      <c r="L3" s="28" t="s">
        <v>22</v>
      </c>
      <c r="M3" s="29" t="s">
        <v>23</v>
      </c>
      <c r="N3" s="29" t="s">
        <v>24</v>
      </c>
      <c r="O3" s="29" t="s">
        <v>25</v>
      </c>
      <c r="P3" s="29" t="s">
        <v>26</v>
      </c>
      <c r="Q3" s="29" t="s">
        <v>27</v>
      </c>
      <c r="R3" s="29" t="s">
        <v>28</v>
      </c>
      <c r="S3" s="29" t="s">
        <v>29</v>
      </c>
      <c r="T3" s="29" t="s">
        <v>30</v>
      </c>
      <c r="U3" s="29" t="s">
        <v>31</v>
      </c>
      <c r="V3" s="29" t="s">
        <v>32</v>
      </c>
      <c r="W3" s="29" t="s">
        <v>33</v>
      </c>
      <c r="X3" s="29" t="s">
        <v>34</v>
      </c>
      <c r="Y3" s="29" t="s">
        <v>35</v>
      </c>
      <c r="Z3" s="29" t="s">
        <v>36</v>
      </c>
      <c r="AA3" s="29" t="s">
        <v>37</v>
      </c>
      <c r="AB3" s="29" t="s">
        <v>38</v>
      </c>
      <c r="AC3" s="29" t="s">
        <v>39</v>
      </c>
    </row>
    <row r="4" spans="2:29" ht="12.6" customHeight="1" x14ac:dyDescent="0.2">
      <c r="B4" s="30" t="s">
        <v>40</v>
      </c>
      <c r="C4" s="30"/>
      <c r="D4" s="31"/>
      <c r="E4" s="30" t="s">
        <v>74</v>
      </c>
      <c r="F4" s="31"/>
      <c r="G4" s="31"/>
      <c r="H4" s="31"/>
      <c r="I4" s="31"/>
      <c r="J4" s="32">
        <f>SUM(J5:J20000)</f>
        <v>869176.43008461618</v>
      </c>
      <c r="K4" s="48"/>
      <c r="L4" s="44">
        <f>SUM(L5:L20000)</f>
        <v>156734.9015128398</v>
      </c>
      <c r="M4" s="33">
        <f>SUM(M5:M20000)</f>
        <v>712441.52857177635</v>
      </c>
      <c r="N4" s="33"/>
      <c r="O4" s="34">
        <f>SUM(O5:O20000)</f>
        <v>3448167.8332824754</v>
      </c>
      <c r="P4" s="34">
        <f>SUM(P5:P20000)</f>
        <v>15673713.628579076</v>
      </c>
      <c r="Q4" s="35">
        <v>0.28999999999999998</v>
      </c>
      <c r="R4" s="35">
        <v>0.45</v>
      </c>
      <c r="S4" s="34">
        <f>SUM(S5:S20000)</f>
        <v>999968.67165191763</v>
      </c>
      <c r="T4" s="34">
        <f>SUM(T5:T20000)</f>
        <v>7053171.132860587</v>
      </c>
      <c r="U4" s="34">
        <f>SUM(U5:U20000)</f>
        <v>8053139.8045125045</v>
      </c>
      <c r="V4" s="35" t="s">
        <v>41</v>
      </c>
      <c r="W4" s="35" t="s">
        <v>41</v>
      </c>
      <c r="X4" s="35" t="s">
        <v>41</v>
      </c>
      <c r="Y4" s="34">
        <f t="shared" ref="Y4:AC4" si="0">SUM(Y5:Y20000)</f>
        <v>966376.77654149977</v>
      </c>
      <c r="Z4" s="34">
        <f t="shared" si="0"/>
        <v>83388.24558016214</v>
      </c>
      <c r="AA4" s="34">
        <f t="shared" si="0"/>
        <v>235340.83200121607</v>
      </c>
      <c r="AB4" s="34">
        <f t="shared" si="0"/>
        <v>1285105.8541228781</v>
      </c>
      <c r="AC4" s="34">
        <f t="shared" si="0"/>
        <v>6768033.950389619</v>
      </c>
    </row>
    <row r="5" spans="2:29" ht="12.6" customHeight="1" x14ac:dyDescent="0.2">
      <c r="B5" s="36" t="s">
        <v>42</v>
      </c>
      <c r="C5" s="36" t="s">
        <v>43</v>
      </c>
      <c r="D5" s="36" t="s">
        <v>44</v>
      </c>
      <c r="E5" s="36">
        <v>2019</v>
      </c>
      <c r="F5" s="36" t="s">
        <v>49</v>
      </c>
      <c r="G5" s="36" t="s">
        <v>46</v>
      </c>
      <c r="H5" s="36" t="s">
        <v>47</v>
      </c>
      <c r="I5" s="36" t="s">
        <v>50</v>
      </c>
      <c r="J5" s="37">
        <v>298.03270370000001</v>
      </c>
      <c r="K5" s="52" t="str">
        <f>B5&amp;E5</f>
        <v>0073534712019</v>
      </c>
      <c r="L5" s="45">
        <f>IF(I5="Physical",J5,0)</f>
        <v>0</v>
      </c>
      <c r="M5" s="38">
        <f>(J5-L5)</f>
        <v>298.03270370000001</v>
      </c>
      <c r="N5" s="39">
        <v>22</v>
      </c>
      <c r="O5" s="40">
        <f>IFERROR(L5*$N5,0)</f>
        <v>0</v>
      </c>
      <c r="P5" s="40">
        <f>IFERROR(M5*$N5,0)</f>
        <v>6556.7194814000004</v>
      </c>
      <c r="Q5" s="41">
        <f>Q$4</f>
        <v>0.28999999999999998</v>
      </c>
      <c r="R5" s="41">
        <f>R$4</f>
        <v>0.45</v>
      </c>
      <c r="S5" s="40">
        <f>IFERROR(O5*Q5,0)</f>
        <v>0</v>
      </c>
      <c r="T5" s="40">
        <f>IFERROR(P5*R5,0)</f>
        <v>2950.5237666300004</v>
      </c>
      <c r="U5" s="40">
        <f>(S5+T5)</f>
        <v>2950.5237666300004</v>
      </c>
      <c r="V5" s="42">
        <v>0.12</v>
      </c>
      <c r="W5" s="42">
        <v>0.01</v>
      </c>
      <c r="X5" s="42">
        <v>0.02</v>
      </c>
      <c r="Y5" s="40">
        <f t="shared" ref="Y5:AA36" si="1">IFERROR($U5*V5,0)</f>
        <v>354.06285199560006</v>
      </c>
      <c r="Z5" s="40">
        <f t="shared" si="1"/>
        <v>29.505237666300005</v>
      </c>
      <c r="AA5" s="40">
        <f t="shared" si="1"/>
        <v>59.010475332600009</v>
      </c>
      <c r="AB5" s="40">
        <f t="shared" ref="AB5:AB53" si="2">SUM(Y5:AA5)</f>
        <v>442.57856499450008</v>
      </c>
      <c r="AC5" s="40">
        <f t="shared" ref="AC5:AC53" si="3">(U5-AB5)</f>
        <v>2507.9452016355003</v>
      </c>
    </row>
    <row r="6" spans="2:29" ht="12.6" customHeight="1" x14ac:dyDescent="0.2">
      <c r="B6" s="36" t="s">
        <v>42</v>
      </c>
      <c r="C6" s="36" t="s">
        <v>43</v>
      </c>
      <c r="D6" s="36" t="s">
        <v>44</v>
      </c>
      <c r="E6" s="36">
        <v>2019</v>
      </c>
      <c r="F6" s="36" t="s">
        <v>49</v>
      </c>
      <c r="G6" s="36" t="s">
        <v>46</v>
      </c>
      <c r="H6" s="36" t="s">
        <v>47</v>
      </c>
      <c r="I6" s="36" t="s">
        <v>48</v>
      </c>
      <c r="J6" s="37">
        <v>16.1595865</v>
      </c>
      <c r="K6" s="52" t="str">
        <f t="shared" ref="K6:K69" si="4">B6&amp;E6</f>
        <v>0073534712019</v>
      </c>
      <c r="L6" s="45">
        <f t="shared" ref="L6:L53" si="5">IF(I6="Physical",J6,0)</f>
        <v>0</v>
      </c>
      <c r="M6" s="38">
        <f t="shared" ref="M6:M53" si="6">(J6-L6)</f>
        <v>16.1595865</v>
      </c>
      <c r="N6" s="39">
        <v>22</v>
      </c>
      <c r="O6" s="40">
        <f t="shared" ref="O6:P53" si="7">IFERROR(L6*$N6,0)</f>
        <v>0</v>
      </c>
      <c r="P6" s="40">
        <f t="shared" si="7"/>
        <v>355.51090299999998</v>
      </c>
      <c r="Q6" s="41">
        <f t="shared" ref="Q6:R37" si="8">Q$4</f>
        <v>0.28999999999999998</v>
      </c>
      <c r="R6" s="41">
        <f t="shared" si="8"/>
        <v>0.45</v>
      </c>
      <c r="S6" s="40">
        <f t="shared" ref="S6:T53" si="9">IFERROR(O6*Q6,0)</f>
        <v>0</v>
      </c>
      <c r="T6" s="40">
        <f t="shared" si="9"/>
        <v>159.97990634999999</v>
      </c>
      <c r="U6" s="40">
        <f t="shared" ref="U6:U53" si="10">(S6+T6)</f>
        <v>159.97990634999999</v>
      </c>
      <c r="V6" s="42">
        <v>0.12</v>
      </c>
      <c r="W6" s="42">
        <v>0.01</v>
      </c>
      <c r="X6" s="42">
        <v>0.02</v>
      </c>
      <c r="Y6" s="40">
        <f t="shared" si="1"/>
        <v>19.197588761999999</v>
      </c>
      <c r="Z6" s="40">
        <f t="shared" si="1"/>
        <v>1.5997990634999999</v>
      </c>
      <c r="AA6" s="40">
        <f t="shared" si="1"/>
        <v>3.1995981269999998</v>
      </c>
      <c r="AB6" s="40">
        <f t="shared" si="2"/>
        <v>23.996985952499998</v>
      </c>
      <c r="AC6" s="40">
        <f t="shared" si="3"/>
        <v>135.98292039749998</v>
      </c>
    </row>
    <row r="7" spans="2:29" ht="12.6" customHeight="1" x14ac:dyDescent="0.2">
      <c r="B7" s="36" t="s">
        <v>42</v>
      </c>
      <c r="C7" s="36" t="s">
        <v>43</v>
      </c>
      <c r="D7" s="36" t="s">
        <v>44</v>
      </c>
      <c r="E7" s="36">
        <v>2019</v>
      </c>
      <c r="F7" s="36" t="s">
        <v>49</v>
      </c>
      <c r="G7" s="36" t="s">
        <v>46</v>
      </c>
      <c r="H7" s="36" t="s">
        <v>51</v>
      </c>
      <c r="I7" s="36" t="s">
        <v>48</v>
      </c>
      <c r="J7" s="37">
        <v>399.50585530400002</v>
      </c>
      <c r="K7" s="52" t="str">
        <f t="shared" si="4"/>
        <v>0073534712019</v>
      </c>
      <c r="L7" s="45">
        <f t="shared" si="5"/>
        <v>0</v>
      </c>
      <c r="M7" s="38">
        <f t="shared" si="6"/>
        <v>399.50585530400002</v>
      </c>
      <c r="N7" s="39">
        <v>22</v>
      </c>
      <c r="O7" s="40">
        <f t="shared" si="7"/>
        <v>0</v>
      </c>
      <c r="P7" s="40">
        <f t="shared" si="7"/>
        <v>8789.1288166880004</v>
      </c>
      <c r="Q7" s="41">
        <f t="shared" si="8"/>
        <v>0.28999999999999998</v>
      </c>
      <c r="R7" s="41">
        <f t="shared" si="8"/>
        <v>0.45</v>
      </c>
      <c r="S7" s="40">
        <f t="shared" si="9"/>
        <v>0</v>
      </c>
      <c r="T7" s="40">
        <f t="shared" si="9"/>
        <v>3955.1079675096003</v>
      </c>
      <c r="U7" s="40">
        <f t="shared" si="10"/>
        <v>3955.1079675096003</v>
      </c>
      <c r="V7" s="42">
        <v>0.12</v>
      </c>
      <c r="W7" s="42">
        <v>0.01</v>
      </c>
      <c r="X7" s="42">
        <v>0.02</v>
      </c>
      <c r="Y7" s="40">
        <f t="shared" si="1"/>
        <v>474.61295610115201</v>
      </c>
      <c r="Z7" s="40">
        <f t="shared" si="1"/>
        <v>39.551079675096005</v>
      </c>
      <c r="AA7" s="40">
        <f t="shared" si="1"/>
        <v>79.102159350192011</v>
      </c>
      <c r="AB7" s="40">
        <f t="shared" si="2"/>
        <v>593.26619512644004</v>
      </c>
      <c r="AC7" s="40">
        <f t="shared" si="3"/>
        <v>3361.8417723831603</v>
      </c>
    </row>
    <row r="8" spans="2:29" ht="12.6" customHeight="1" x14ac:dyDescent="0.2">
      <c r="B8" s="36" t="s">
        <v>42</v>
      </c>
      <c r="C8" s="36" t="s">
        <v>43</v>
      </c>
      <c r="D8" s="36" t="s">
        <v>44</v>
      </c>
      <c r="E8" s="36">
        <v>2019</v>
      </c>
      <c r="F8" s="36" t="s">
        <v>49</v>
      </c>
      <c r="G8" s="36" t="s">
        <v>46</v>
      </c>
      <c r="H8" s="36" t="s">
        <v>52</v>
      </c>
      <c r="I8" s="36" t="s">
        <v>48</v>
      </c>
      <c r="J8" s="37">
        <v>14.26436689</v>
      </c>
      <c r="K8" s="52" t="str">
        <f t="shared" si="4"/>
        <v>0073534712019</v>
      </c>
      <c r="L8" s="45">
        <f t="shared" si="5"/>
        <v>0</v>
      </c>
      <c r="M8" s="38">
        <f t="shared" si="6"/>
        <v>14.26436689</v>
      </c>
      <c r="N8" s="39">
        <v>22</v>
      </c>
      <c r="O8" s="40">
        <f t="shared" si="7"/>
        <v>0</v>
      </c>
      <c r="P8" s="40">
        <f t="shared" si="7"/>
        <v>313.81607157999997</v>
      </c>
      <c r="Q8" s="41">
        <f t="shared" si="8"/>
        <v>0.28999999999999998</v>
      </c>
      <c r="R8" s="41">
        <f t="shared" si="8"/>
        <v>0.45</v>
      </c>
      <c r="S8" s="40">
        <f t="shared" si="9"/>
        <v>0</v>
      </c>
      <c r="T8" s="40">
        <f t="shared" si="9"/>
        <v>141.21723221099998</v>
      </c>
      <c r="U8" s="40">
        <f t="shared" si="10"/>
        <v>141.21723221099998</v>
      </c>
      <c r="V8" s="42">
        <v>0.12</v>
      </c>
      <c r="W8" s="42">
        <v>0.01</v>
      </c>
      <c r="X8" s="42">
        <v>0.02</v>
      </c>
      <c r="Y8" s="40">
        <f t="shared" si="1"/>
        <v>16.946067865319996</v>
      </c>
      <c r="Z8" s="40">
        <f t="shared" si="1"/>
        <v>1.4121723221099998</v>
      </c>
      <c r="AA8" s="40">
        <f t="shared" si="1"/>
        <v>2.8243446442199995</v>
      </c>
      <c r="AB8" s="40">
        <f t="shared" si="2"/>
        <v>21.182584831649994</v>
      </c>
      <c r="AC8" s="40">
        <f t="shared" si="3"/>
        <v>120.03464737934999</v>
      </c>
    </row>
    <row r="9" spans="2:29" ht="12.6" customHeight="1" x14ac:dyDescent="0.2">
      <c r="B9" s="36" t="s">
        <v>42</v>
      </c>
      <c r="C9" s="36" t="s">
        <v>43</v>
      </c>
      <c r="D9" s="36" t="s">
        <v>44</v>
      </c>
      <c r="E9" s="36">
        <v>2019</v>
      </c>
      <c r="F9" s="36" t="s">
        <v>49</v>
      </c>
      <c r="G9" s="36" t="s">
        <v>53</v>
      </c>
      <c r="H9" s="36" t="s">
        <v>51</v>
      </c>
      <c r="I9" s="36" t="s">
        <v>54</v>
      </c>
      <c r="J9" s="37">
        <v>18.916530789999999</v>
      </c>
      <c r="K9" s="52" t="str">
        <f t="shared" si="4"/>
        <v>0073534712019</v>
      </c>
      <c r="L9" s="45">
        <f t="shared" si="5"/>
        <v>0</v>
      </c>
      <c r="M9" s="38">
        <f t="shared" si="6"/>
        <v>18.916530789999999</v>
      </c>
      <c r="N9" s="39">
        <v>22</v>
      </c>
      <c r="O9" s="40">
        <f t="shared" si="7"/>
        <v>0</v>
      </c>
      <c r="P9" s="40">
        <f t="shared" si="7"/>
        <v>416.16367737999997</v>
      </c>
      <c r="Q9" s="41">
        <f t="shared" si="8"/>
        <v>0.28999999999999998</v>
      </c>
      <c r="R9" s="41">
        <f t="shared" si="8"/>
        <v>0.45</v>
      </c>
      <c r="S9" s="40">
        <f t="shared" si="9"/>
        <v>0</v>
      </c>
      <c r="T9" s="40">
        <f t="shared" si="9"/>
        <v>187.27365482099998</v>
      </c>
      <c r="U9" s="40">
        <f t="shared" si="10"/>
        <v>187.27365482099998</v>
      </c>
      <c r="V9" s="42">
        <v>0.12</v>
      </c>
      <c r="W9" s="42">
        <v>0.01</v>
      </c>
      <c r="X9" s="42">
        <v>0.02</v>
      </c>
      <c r="Y9" s="40">
        <f t="shared" si="1"/>
        <v>22.472838578519998</v>
      </c>
      <c r="Z9" s="40">
        <f t="shared" si="1"/>
        <v>1.8727365482099998</v>
      </c>
      <c r="AA9" s="40">
        <f t="shared" si="1"/>
        <v>3.7454730964199996</v>
      </c>
      <c r="AB9" s="40">
        <f t="shared" si="2"/>
        <v>28.091048223149997</v>
      </c>
      <c r="AC9" s="40">
        <f t="shared" si="3"/>
        <v>159.18260659785</v>
      </c>
    </row>
    <row r="10" spans="2:29" ht="12.6" customHeight="1" x14ac:dyDescent="0.2">
      <c r="B10" s="36" t="s">
        <v>42</v>
      </c>
      <c r="C10" s="36" t="s">
        <v>43</v>
      </c>
      <c r="D10" s="36" t="s">
        <v>44</v>
      </c>
      <c r="E10" s="36">
        <v>2019</v>
      </c>
      <c r="F10" s="36" t="s">
        <v>49</v>
      </c>
      <c r="G10" s="36" t="s">
        <v>55</v>
      </c>
      <c r="H10" s="36" t="s">
        <v>56</v>
      </c>
      <c r="I10" s="36" t="s">
        <v>56</v>
      </c>
      <c r="J10" s="37">
        <v>765.00920010000004</v>
      </c>
      <c r="K10" s="52" t="str">
        <f t="shared" si="4"/>
        <v>0073534712019</v>
      </c>
      <c r="L10" s="45">
        <f t="shared" si="5"/>
        <v>765.00920010000004</v>
      </c>
      <c r="M10" s="38">
        <f t="shared" si="6"/>
        <v>0</v>
      </c>
      <c r="N10" s="39">
        <v>22</v>
      </c>
      <c r="O10" s="40">
        <f t="shared" si="7"/>
        <v>16830.202402200001</v>
      </c>
      <c r="P10" s="40">
        <f t="shared" si="7"/>
        <v>0</v>
      </c>
      <c r="Q10" s="41">
        <f t="shared" si="8"/>
        <v>0.28999999999999998</v>
      </c>
      <c r="R10" s="41">
        <f t="shared" si="8"/>
        <v>0.45</v>
      </c>
      <c r="S10" s="40">
        <f t="shared" si="9"/>
        <v>4880.7586966379995</v>
      </c>
      <c r="T10" s="40">
        <f t="shared" si="9"/>
        <v>0</v>
      </c>
      <c r="U10" s="40">
        <f t="shared" si="10"/>
        <v>4880.7586966379995</v>
      </c>
      <c r="V10" s="42">
        <v>0.12</v>
      </c>
      <c r="W10" s="42">
        <v>0.01</v>
      </c>
      <c r="X10" s="42">
        <v>0.02</v>
      </c>
      <c r="Y10" s="40">
        <f t="shared" si="1"/>
        <v>585.69104359655989</v>
      </c>
      <c r="Z10" s="40">
        <f t="shared" si="1"/>
        <v>48.807586966379993</v>
      </c>
      <c r="AA10" s="40">
        <f t="shared" si="1"/>
        <v>97.615173932759987</v>
      </c>
      <c r="AB10" s="40">
        <f t="shared" si="2"/>
        <v>732.11380449569981</v>
      </c>
      <c r="AC10" s="40">
        <f t="shared" si="3"/>
        <v>4148.6448921422998</v>
      </c>
    </row>
    <row r="11" spans="2:29" ht="12.6" customHeight="1" x14ac:dyDescent="0.2">
      <c r="B11" s="36" t="s">
        <v>42</v>
      </c>
      <c r="C11" s="36" t="s">
        <v>43</v>
      </c>
      <c r="D11" s="36" t="s">
        <v>44</v>
      </c>
      <c r="E11" s="36">
        <v>2019</v>
      </c>
      <c r="F11" s="36" t="s">
        <v>49</v>
      </c>
      <c r="G11" s="36" t="s">
        <v>57</v>
      </c>
      <c r="H11" s="36" t="s">
        <v>51</v>
      </c>
      <c r="I11" s="36" t="s">
        <v>58</v>
      </c>
      <c r="J11" s="37">
        <v>5948.0318460160197</v>
      </c>
      <c r="K11" s="52" t="str">
        <f t="shared" si="4"/>
        <v>0073534712019</v>
      </c>
      <c r="L11" s="45">
        <f t="shared" si="5"/>
        <v>0</v>
      </c>
      <c r="M11" s="38">
        <f t="shared" si="6"/>
        <v>5948.0318460160197</v>
      </c>
      <c r="N11" s="39">
        <v>22</v>
      </c>
      <c r="O11" s="40">
        <f t="shared" si="7"/>
        <v>0</v>
      </c>
      <c r="P11" s="40">
        <f t="shared" si="7"/>
        <v>130856.70061235243</v>
      </c>
      <c r="Q11" s="41">
        <f t="shared" si="8"/>
        <v>0.28999999999999998</v>
      </c>
      <c r="R11" s="41">
        <f t="shared" si="8"/>
        <v>0.45</v>
      </c>
      <c r="S11" s="40">
        <f t="shared" si="9"/>
        <v>0</v>
      </c>
      <c r="T11" s="40">
        <f t="shared" si="9"/>
        <v>58885.515275558595</v>
      </c>
      <c r="U11" s="40">
        <f t="shared" si="10"/>
        <v>58885.515275558595</v>
      </c>
      <c r="V11" s="42">
        <v>0.12</v>
      </c>
      <c r="W11" s="42">
        <v>0.01</v>
      </c>
      <c r="X11" s="42">
        <v>0.02</v>
      </c>
      <c r="Y11" s="40">
        <f t="shared" si="1"/>
        <v>7066.2618330670311</v>
      </c>
      <c r="Z11" s="40">
        <f t="shared" si="1"/>
        <v>588.855152755586</v>
      </c>
      <c r="AA11" s="40">
        <f t="shared" si="1"/>
        <v>1177.710305511172</v>
      </c>
      <c r="AB11" s="40">
        <f t="shared" si="2"/>
        <v>8832.8272913337896</v>
      </c>
      <c r="AC11" s="40">
        <f t="shared" si="3"/>
        <v>50052.687984224802</v>
      </c>
    </row>
    <row r="12" spans="2:29" ht="12.6" customHeight="1" x14ac:dyDescent="0.2">
      <c r="B12" s="36" t="s">
        <v>42</v>
      </c>
      <c r="C12" s="36" t="s">
        <v>43</v>
      </c>
      <c r="D12" s="36" t="s">
        <v>44</v>
      </c>
      <c r="E12" s="36">
        <v>2019</v>
      </c>
      <c r="F12" s="36" t="s">
        <v>49</v>
      </c>
      <c r="G12" s="36" t="s">
        <v>57</v>
      </c>
      <c r="H12" s="36" t="s">
        <v>51</v>
      </c>
      <c r="I12" s="36" t="s">
        <v>59</v>
      </c>
      <c r="J12" s="37">
        <v>10.825759538986</v>
      </c>
      <c r="K12" s="52" t="str">
        <f t="shared" si="4"/>
        <v>0073534712019</v>
      </c>
      <c r="L12" s="45">
        <f t="shared" si="5"/>
        <v>0</v>
      </c>
      <c r="M12" s="38">
        <f t="shared" si="6"/>
        <v>10.825759538986</v>
      </c>
      <c r="N12" s="39">
        <v>22</v>
      </c>
      <c r="O12" s="40">
        <f t="shared" si="7"/>
        <v>0</v>
      </c>
      <c r="P12" s="40">
        <f t="shared" si="7"/>
        <v>238.16670985769201</v>
      </c>
      <c r="Q12" s="41">
        <f t="shared" si="8"/>
        <v>0.28999999999999998</v>
      </c>
      <c r="R12" s="41">
        <f t="shared" si="8"/>
        <v>0.45</v>
      </c>
      <c r="S12" s="40">
        <f t="shared" si="9"/>
        <v>0</v>
      </c>
      <c r="T12" s="40">
        <f t="shared" si="9"/>
        <v>107.1750194359614</v>
      </c>
      <c r="U12" s="40">
        <f t="shared" si="10"/>
        <v>107.1750194359614</v>
      </c>
      <c r="V12" s="42">
        <v>0.12</v>
      </c>
      <c r="W12" s="42">
        <v>0.01</v>
      </c>
      <c r="X12" s="42">
        <v>0.02</v>
      </c>
      <c r="Y12" s="40">
        <f t="shared" si="1"/>
        <v>12.861002332315367</v>
      </c>
      <c r="Z12" s="40">
        <f t="shared" si="1"/>
        <v>1.0717501943596142</v>
      </c>
      <c r="AA12" s="40">
        <f t="shared" si="1"/>
        <v>2.1435003887192283</v>
      </c>
      <c r="AB12" s="40">
        <f t="shared" si="2"/>
        <v>16.07625291539421</v>
      </c>
      <c r="AC12" s="40">
        <f t="shared" si="3"/>
        <v>91.098766520567196</v>
      </c>
    </row>
    <row r="13" spans="2:29" ht="12.6" customHeight="1" x14ac:dyDescent="0.2">
      <c r="B13" s="36" t="s">
        <v>42</v>
      </c>
      <c r="C13" s="36" t="s">
        <v>43</v>
      </c>
      <c r="D13" s="36" t="s">
        <v>44</v>
      </c>
      <c r="E13" s="36">
        <v>2019</v>
      </c>
      <c r="F13" s="36" t="s">
        <v>49</v>
      </c>
      <c r="G13" s="36" t="s">
        <v>57</v>
      </c>
      <c r="H13" s="36" t="s">
        <v>51</v>
      </c>
      <c r="I13" s="36" t="s">
        <v>60</v>
      </c>
      <c r="J13" s="37">
        <v>37083.214886997099</v>
      </c>
      <c r="K13" s="52" t="str">
        <f t="shared" si="4"/>
        <v>0073534712019</v>
      </c>
      <c r="L13" s="45">
        <f t="shared" si="5"/>
        <v>0</v>
      </c>
      <c r="M13" s="38">
        <f t="shared" si="6"/>
        <v>37083.214886997099</v>
      </c>
      <c r="N13" s="39">
        <v>22</v>
      </c>
      <c r="O13" s="40">
        <f t="shared" si="7"/>
        <v>0</v>
      </c>
      <c r="P13" s="40">
        <f t="shared" si="7"/>
        <v>815830.72751393612</v>
      </c>
      <c r="Q13" s="41">
        <f t="shared" si="8"/>
        <v>0.28999999999999998</v>
      </c>
      <c r="R13" s="41">
        <f t="shared" si="8"/>
        <v>0.45</v>
      </c>
      <c r="S13" s="40">
        <f t="shared" si="9"/>
        <v>0</v>
      </c>
      <c r="T13" s="40">
        <f t="shared" si="9"/>
        <v>367123.82738127129</v>
      </c>
      <c r="U13" s="40">
        <f t="shared" si="10"/>
        <v>367123.82738127129</v>
      </c>
      <c r="V13" s="42">
        <v>0.12</v>
      </c>
      <c r="W13" s="42">
        <v>0.01</v>
      </c>
      <c r="X13" s="42">
        <v>0.02</v>
      </c>
      <c r="Y13" s="40">
        <f t="shared" si="1"/>
        <v>44054.859285752551</v>
      </c>
      <c r="Z13" s="40">
        <f t="shared" si="1"/>
        <v>3671.238273812713</v>
      </c>
      <c r="AA13" s="40">
        <f t="shared" si="1"/>
        <v>7342.4765476254261</v>
      </c>
      <c r="AB13" s="40">
        <f t="shared" si="2"/>
        <v>55068.574107190689</v>
      </c>
      <c r="AC13" s="40">
        <f t="shared" si="3"/>
        <v>312055.25327408058</v>
      </c>
    </row>
    <row r="14" spans="2:29" ht="12.6" customHeight="1" x14ac:dyDescent="0.2">
      <c r="B14" s="36" t="s">
        <v>42</v>
      </c>
      <c r="C14" s="36" t="s">
        <v>43</v>
      </c>
      <c r="D14" s="36" t="s">
        <v>44</v>
      </c>
      <c r="E14" s="36">
        <v>2019</v>
      </c>
      <c r="F14" s="36" t="s">
        <v>49</v>
      </c>
      <c r="G14" s="36" t="s">
        <v>57</v>
      </c>
      <c r="H14" s="36" t="s">
        <v>52</v>
      </c>
      <c r="I14" s="36" t="s">
        <v>58</v>
      </c>
      <c r="J14" s="37">
        <v>5975.4520392351196</v>
      </c>
      <c r="K14" s="52" t="str">
        <f t="shared" si="4"/>
        <v>0073534712019</v>
      </c>
      <c r="L14" s="45">
        <f t="shared" si="5"/>
        <v>0</v>
      </c>
      <c r="M14" s="38">
        <f t="shared" si="6"/>
        <v>5975.4520392351196</v>
      </c>
      <c r="N14" s="39">
        <v>22</v>
      </c>
      <c r="O14" s="40">
        <f t="shared" si="7"/>
        <v>0</v>
      </c>
      <c r="P14" s="40">
        <f t="shared" si="7"/>
        <v>131459.94486317263</v>
      </c>
      <c r="Q14" s="41">
        <f t="shared" si="8"/>
        <v>0.28999999999999998</v>
      </c>
      <c r="R14" s="41">
        <f t="shared" si="8"/>
        <v>0.45</v>
      </c>
      <c r="S14" s="40">
        <f t="shared" si="9"/>
        <v>0</v>
      </c>
      <c r="T14" s="40">
        <f t="shared" si="9"/>
        <v>59156.975188427685</v>
      </c>
      <c r="U14" s="40">
        <f t="shared" si="10"/>
        <v>59156.975188427685</v>
      </c>
      <c r="V14" s="42">
        <v>0.12</v>
      </c>
      <c r="W14" s="42">
        <v>0.01</v>
      </c>
      <c r="X14" s="42">
        <v>0.02</v>
      </c>
      <c r="Y14" s="40">
        <f t="shared" si="1"/>
        <v>7098.837022611322</v>
      </c>
      <c r="Z14" s="40">
        <f t="shared" si="1"/>
        <v>591.56975188427691</v>
      </c>
      <c r="AA14" s="40">
        <f t="shared" si="1"/>
        <v>1183.1395037685538</v>
      </c>
      <c r="AB14" s="40">
        <f t="shared" si="2"/>
        <v>8873.5462782641534</v>
      </c>
      <c r="AC14" s="40">
        <f t="shared" si="3"/>
        <v>50283.42891016353</v>
      </c>
    </row>
    <row r="15" spans="2:29" ht="12.6" customHeight="1" x14ac:dyDescent="0.2">
      <c r="B15" s="36" t="s">
        <v>42</v>
      </c>
      <c r="C15" s="36" t="s">
        <v>43</v>
      </c>
      <c r="D15" s="36" t="s">
        <v>44</v>
      </c>
      <c r="E15" s="36">
        <v>2019</v>
      </c>
      <c r="F15" s="36" t="s">
        <v>49</v>
      </c>
      <c r="G15" s="36" t="s">
        <v>57</v>
      </c>
      <c r="H15" s="36" t="s">
        <v>52</v>
      </c>
      <c r="I15" s="36" t="s">
        <v>59</v>
      </c>
      <c r="J15" s="37">
        <v>3.3082851310000001E-2</v>
      </c>
      <c r="K15" s="52" t="str">
        <f t="shared" si="4"/>
        <v>0073534712019</v>
      </c>
      <c r="L15" s="45">
        <f t="shared" si="5"/>
        <v>0</v>
      </c>
      <c r="M15" s="38">
        <f t="shared" si="6"/>
        <v>3.3082851310000001E-2</v>
      </c>
      <c r="N15" s="39">
        <v>22</v>
      </c>
      <c r="O15" s="40">
        <f t="shared" si="7"/>
        <v>0</v>
      </c>
      <c r="P15" s="40">
        <f t="shared" si="7"/>
        <v>0.72782272881999999</v>
      </c>
      <c r="Q15" s="41">
        <f t="shared" si="8"/>
        <v>0.28999999999999998</v>
      </c>
      <c r="R15" s="41">
        <f t="shared" si="8"/>
        <v>0.45</v>
      </c>
      <c r="S15" s="40">
        <f t="shared" si="9"/>
        <v>0</v>
      </c>
      <c r="T15" s="40">
        <f t="shared" si="9"/>
        <v>0.32752022796899999</v>
      </c>
      <c r="U15" s="40">
        <f t="shared" si="10"/>
        <v>0.32752022796899999</v>
      </c>
      <c r="V15" s="42">
        <v>0.12</v>
      </c>
      <c r="W15" s="42">
        <v>0.01</v>
      </c>
      <c r="X15" s="42">
        <v>0.02</v>
      </c>
      <c r="Y15" s="40">
        <f t="shared" si="1"/>
        <v>3.9302427356279999E-2</v>
      </c>
      <c r="Z15" s="40">
        <f t="shared" si="1"/>
        <v>3.27520227969E-3</v>
      </c>
      <c r="AA15" s="40">
        <f t="shared" si="1"/>
        <v>6.5504045593799999E-3</v>
      </c>
      <c r="AB15" s="40">
        <f t="shared" si="2"/>
        <v>4.9128034195350001E-2</v>
      </c>
      <c r="AC15" s="40">
        <f t="shared" si="3"/>
        <v>0.27839219377364999</v>
      </c>
    </row>
    <row r="16" spans="2:29" ht="12.6" customHeight="1" x14ac:dyDescent="0.2">
      <c r="B16" s="36" t="s">
        <v>42</v>
      </c>
      <c r="C16" s="36" t="s">
        <v>43</v>
      </c>
      <c r="D16" s="36" t="s">
        <v>44</v>
      </c>
      <c r="E16" s="36">
        <v>2019</v>
      </c>
      <c r="F16" s="36" t="s">
        <v>49</v>
      </c>
      <c r="G16" s="36" t="s">
        <v>57</v>
      </c>
      <c r="H16" s="36" t="s">
        <v>52</v>
      </c>
      <c r="I16" s="36" t="s">
        <v>60</v>
      </c>
      <c r="J16" s="37">
        <v>1365.55757438506</v>
      </c>
      <c r="K16" s="52" t="str">
        <f t="shared" si="4"/>
        <v>0073534712019</v>
      </c>
      <c r="L16" s="45">
        <f t="shared" si="5"/>
        <v>0</v>
      </c>
      <c r="M16" s="38">
        <f t="shared" si="6"/>
        <v>1365.55757438506</v>
      </c>
      <c r="N16" s="39">
        <v>22</v>
      </c>
      <c r="O16" s="40">
        <f t="shared" si="7"/>
        <v>0</v>
      </c>
      <c r="P16" s="40">
        <f t="shared" si="7"/>
        <v>30042.266636471319</v>
      </c>
      <c r="Q16" s="41">
        <f t="shared" si="8"/>
        <v>0.28999999999999998</v>
      </c>
      <c r="R16" s="41">
        <f t="shared" si="8"/>
        <v>0.45</v>
      </c>
      <c r="S16" s="40">
        <f t="shared" si="9"/>
        <v>0</v>
      </c>
      <c r="T16" s="40">
        <f t="shared" si="9"/>
        <v>13519.019986412093</v>
      </c>
      <c r="U16" s="40">
        <f t="shared" si="10"/>
        <v>13519.019986412093</v>
      </c>
      <c r="V16" s="42">
        <v>0.12</v>
      </c>
      <c r="W16" s="42">
        <v>0.01</v>
      </c>
      <c r="X16" s="42">
        <v>0.02</v>
      </c>
      <c r="Y16" s="40">
        <f t="shared" si="1"/>
        <v>1622.2823983694511</v>
      </c>
      <c r="Z16" s="40">
        <f t="shared" si="1"/>
        <v>135.19019986412093</v>
      </c>
      <c r="AA16" s="40">
        <f t="shared" si="1"/>
        <v>270.38039972824185</v>
      </c>
      <c r="AB16" s="40">
        <f t="shared" si="2"/>
        <v>2027.852997961814</v>
      </c>
      <c r="AC16" s="40">
        <f t="shared" si="3"/>
        <v>11491.166988450279</v>
      </c>
    </row>
    <row r="17" spans="2:29" ht="12.6" customHeight="1" x14ac:dyDescent="0.2">
      <c r="B17" s="36" t="s">
        <v>42</v>
      </c>
      <c r="C17" s="36" t="s">
        <v>43</v>
      </c>
      <c r="D17" s="36" t="s">
        <v>44</v>
      </c>
      <c r="E17" s="36">
        <v>2018</v>
      </c>
      <c r="F17" s="36" t="s">
        <v>45</v>
      </c>
      <c r="G17" s="36" t="s">
        <v>46</v>
      </c>
      <c r="H17" s="36" t="s">
        <v>47</v>
      </c>
      <c r="I17" s="36" t="s">
        <v>48</v>
      </c>
      <c r="J17" s="37">
        <v>5.9627521400000001</v>
      </c>
      <c r="K17" s="52" t="str">
        <f t="shared" si="4"/>
        <v>0073534712018</v>
      </c>
      <c r="L17" s="45">
        <f t="shared" si="5"/>
        <v>0</v>
      </c>
      <c r="M17" s="38">
        <f t="shared" si="6"/>
        <v>5.9627521400000001</v>
      </c>
      <c r="N17" s="39">
        <v>22</v>
      </c>
      <c r="O17" s="40">
        <f t="shared" si="7"/>
        <v>0</v>
      </c>
      <c r="P17" s="40">
        <f t="shared" si="7"/>
        <v>131.18054708</v>
      </c>
      <c r="Q17" s="41">
        <f t="shared" si="8"/>
        <v>0.28999999999999998</v>
      </c>
      <c r="R17" s="41">
        <f t="shared" si="8"/>
        <v>0.45</v>
      </c>
      <c r="S17" s="40">
        <f t="shared" si="9"/>
        <v>0</v>
      </c>
      <c r="T17" s="40">
        <f t="shared" si="9"/>
        <v>59.031246185999997</v>
      </c>
      <c r="U17" s="40">
        <f t="shared" si="10"/>
        <v>59.031246185999997</v>
      </c>
      <c r="V17" s="42">
        <v>0.12</v>
      </c>
      <c r="W17" s="42">
        <v>0.01</v>
      </c>
      <c r="X17" s="42">
        <v>0.02</v>
      </c>
      <c r="Y17" s="40">
        <f t="shared" si="1"/>
        <v>7.0837495423199996</v>
      </c>
      <c r="Z17" s="40">
        <f t="shared" si="1"/>
        <v>0.59031246185999997</v>
      </c>
      <c r="AA17" s="40">
        <f t="shared" si="1"/>
        <v>1.1806249237199999</v>
      </c>
      <c r="AB17" s="40">
        <f t="shared" si="2"/>
        <v>8.8546869278999996</v>
      </c>
      <c r="AC17" s="40">
        <f t="shared" si="3"/>
        <v>50.176559258099999</v>
      </c>
    </row>
    <row r="18" spans="2:29" ht="12.6" customHeight="1" x14ac:dyDescent="0.2">
      <c r="B18" s="36" t="s">
        <v>42</v>
      </c>
      <c r="C18" s="36" t="s">
        <v>43</v>
      </c>
      <c r="D18" s="36" t="s">
        <v>44</v>
      </c>
      <c r="E18" s="36">
        <v>2018</v>
      </c>
      <c r="F18" s="36" t="s">
        <v>49</v>
      </c>
      <c r="G18" s="36" t="s">
        <v>46</v>
      </c>
      <c r="H18" s="36" t="s">
        <v>47</v>
      </c>
      <c r="I18" s="36" t="s">
        <v>50</v>
      </c>
      <c r="J18" s="37">
        <v>1360.9354933</v>
      </c>
      <c r="K18" s="52" t="str">
        <f t="shared" si="4"/>
        <v>0073534712018</v>
      </c>
      <c r="L18" s="45">
        <f t="shared" si="5"/>
        <v>0</v>
      </c>
      <c r="M18" s="38">
        <f t="shared" si="6"/>
        <v>1360.9354933</v>
      </c>
      <c r="N18" s="39">
        <v>22</v>
      </c>
      <c r="O18" s="40">
        <f t="shared" si="7"/>
        <v>0</v>
      </c>
      <c r="P18" s="40">
        <f t="shared" si="7"/>
        <v>29940.5808526</v>
      </c>
      <c r="Q18" s="41">
        <f t="shared" si="8"/>
        <v>0.28999999999999998</v>
      </c>
      <c r="R18" s="41">
        <f t="shared" si="8"/>
        <v>0.45</v>
      </c>
      <c r="S18" s="40">
        <f t="shared" si="9"/>
        <v>0</v>
      </c>
      <c r="T18" s="40">
        <f t="shared" si="9"/>
        <v>13473.26138367</v>
      </c>
      <c r="U18" s="40">
        <f t="shared" si="10"/>
        <v>13473.26138367</v>
      </c>
      <c r="V18" s="42">
        <v>0.12</v>
      </c>
      <c r="W18" s="42">
        <v>0.01</v>
      </c>
      <c r="X18" s="42">
        <v>0.02</v>
      </c>
      <c r="Y18" s="40">
        <f t="shared" si="1"/>
        <v>1616.7913660403999</v>
      </c>
      <c r="Z18" s="40">
        <f t="shared" si="1"/>
        <v>134.73261383670001</v>
      </c>
      <c r="AA18" s="40">
        <f t="shared" si="1"/>
        <v>269.46522767340002</v>
      </c>
      <c r="AB18" s="40">
        <f t="shared" si="2"/>
        <v>2020.9892075504999</v>
      </c>
      <c r="AC18" s="40">
        <f t="shared" si="3"/>
        <v>11452.272176119501</v>
      </c>
    </row>
    <row r="19" spans="2:29" ht="12.6" customHeight="1" x14ac:dyDescent="0.2">
      <c r="B19" s="36" t="s">
        <v>42</v>
      </c>
      <c r="C19" s="36" t="s">
        <v>43</v>
      </c>
      <c r="D19" s="36" t="s">
        <v>44</v>
      </c>
      <c r="E19" s="36">
        <v>2018</v>
      </c>
      <c r="F19" s="36" t="s">
        <v>49</v>
      </c>
      <c r="G19" s="36" t="s">
        <v>46</v>
      </c>
      <c r="H19" s="36" t="s">
        <v>47</v>
      </c>
      <c r="I19" s="36" t="s">
        <v>48</v>
      </c>
      <c r="J19" s="37">
        <v>26.288523789999999</v>
      </c>
      <c r="K19" s="52" t="str">
        <f t="shared" si="4"/>
        <v>0073534712018</v>
      </c>
      <c r="L19" s="45">
        <f t="shared" si="5"/>
        <v>0</v>
      </c>
      <c r="M19" s="38">
        <f t="shared" si="6"/>
        <v>26.288523789999999</v>
      </c>
      <c r="N19" s="39">
        <v>22</v>
      </c>
      <c r="O19" s="40">
        <f t="shared" si="7"/>
        <v>0</v>
      </c>
      <c r="P19" s="40">
        <f t="shared" si="7"/>
        <v>578.34752337999998</v>
      </c>
      <c r="Q19" s="41">
        <f t="shared" si="8"/>
        <v>0.28999999999999998</v>
      </c>
      <c r="R19" s="41">
        <f t="shared" si="8"/>
        <v>0.45</v>
      </c>
      <c r="S19" s="40">
        <f t="shared" si="9"/>
        <v>0</v>
      </c>
      <c r="T19" s="40">
        <f t="shared" si="9"/>
        <v>260.25638552100003</v>
      </c>
      <c r="U19" s="40">
        <f t="shared" si="10"/>
        <v>260.25638552100003</v>
      </c>
      <c r="V19" s="42">
        <v>0.12</v>
      </c>
      <c r="W19" s="42">
        <v>0.01</v>
      </c>
      <c r="X19" s="42">
        <v>0.02</v>
      </c>
      <c r="Y19" s="40">
        <f t="shared" si="1"/>
        <v>31.230766262520003</v>
      </c>
      <c r="Z19" s="40">
        <f t="shared" si="1"/>
        <v>2.6025638552100001</v>
      </c>
      <c r="AA19" s="40">
        <f t="shared" si="1"/>
        <v>5.2051277104200002</v>
      </c>
      <c r="AB19" s="40">
        <f t="shared" si="2"/>
        <v>39.038457828150001</v>
      </c>
      <c r="AC19" s="40">
        <f t="shared" si="3"/>
        <v>221.21792769285003</v>
      </c>
    </row>
    <row r="20" spans="2:29" ht="12.6" customHeight="1" x14ac:dyDescent="0.2">
      <c r="B20" s="36" t="s">
        <v>42</v>
      </c>
      <c r="C20" s="36" t="s">
        <v>43</v>
      </c>
      <c r="D20" s="36" t="s">
        <v>44</v>
      </c>
      <c r="E20" s="36">
        <v>2018</v>
      </c>
      <c r="F20" s="36" t="s">
        <v>49</v>
      </c>
      <c r="G20" s="36" t="s">
        <v>46</v>
      </c>
      <c r="H20" s="36" t="s">
        <v>51</v>
      </c>
      <c r="I20" s="36" t="s">
        <v>48</v>
      </c>
      <c r="J20" s="37">
        <v>3718.2955897650099</v>
      </c>
      <c r="K20" s="52" t="str">
        <f t="shared" si="4"/>
        <v>0073534712018</v>
      </c>
      <c r="L20" s="45">
        <f t="shared" si="5"/>
        <v>0</v>
      </c>
      <c r="M20" s="38">
        <f t="shared" si="6"/>
        <v>3718.2955897650099</v>
      </c>
      <c r="N20" s="39">
        <v>22</v>
      </c>
      <c r="O20" s="40">
        <f t="shared" si="7"/>
        <v>0</v>
      </c>
      <c r="P20" s="40">
        <f t="shared" si="7"/>
        <v>81802.502974830219</v>
      </c>
      <c r="Q20" s="41">
        <f t="shared" si="8"/>
        <v>0.28999999999999998</v>
      </c>
      <c r="R20" s="41">
        <f t="shared" si="8"/>
        <v>0.45</v>
      </c>
      <c r="S20" s="40">
        <f t="shared" si="9"/>
        <v>0</v>
      </c>
      <c r="T20" s="40">
        <f t="shared" si="9"/>
        <v>36811.126338673603</v>
      </c>
      <c r="U20" s="40">
        <f t="shared" si="10"/>
        <v>36811.126338673603</v>
      </c>
      <c r="V20" s="42">
        <v>0.12</v>
      </c>
      <c r="W20" s="42">
        <v>0.01</v>
      </c>
      <c r="X20" s="42">
        <v>0.02</v>
      </c>
      <c r="Y20" s="40">
        <f t="shared" si="1"/>
        <v>4417.3351606408323</v>
      </c>
      <c r="Z20" s="40">
        <f t="shared" si="1"/>
        <v>368.11126338673603</v>
      </c>
      <c r="AA20" s="40">
        <f t="shared" si="1"/>
        <v>736.22252677347205</v>
      </c>
      <c r="AB20" s="40">
        <f t="shared" si="2"/>
        <v>5521.6689508010404</v>
      </c>
      <c r="AC20" s="40">
        <f t="shared" si="3"/>
        <v>31289.457387872564</v>
      </c>
    </row>
    <row r="21" spans="2:29" ht="12.6" customHeight="1" x14ac:dyDescent="0.2">
      <c r="B21" s="36" t="s">
        <v>42</v>
      </c>
      <c r="C21" s="36" t="s">
        <v>43</v>
      </c>
      <c r="D21" s="36" t="s">
        <v>44</v>
      </c>
      <c r="E21" s="36">
        <v>2018</v>
      </c>
      <c r="F21" s="36" t="s">
        <v>49</v>
      </c>
      <c r="G21" s="36" t="s">
        <v>46</v>
      </c>
      <c r="H21" s="36" t="s">
        <v>52</v>
      </c>
      <c r="I21" s="36" t="s">
        <v>48</v>
      </c>
      <c r="J21" s="37">
        <v>35.537163489999998</v>
      </c>
      <c r="K21" s="52" t="str">
        <f t="shared" si="4"/>
        <v>0073534712018</v>
      </c>
      <c r="L21" s="45">
        <f t="shared" si="5"/>
        <v>0</v>
      </c>
      <c r="M21" s="38">
        <f t="shared" si="6"/>
        <v>35.537163489999998</v>
      </c>
      <c r="N21" s="39">
        <v>22</v>
      </c>
      <c r="O21" s="40">
        <f t="shared" si="7"/>
        <v>0</v>
      </c>
      <c r="P21" s="40">
        <f t="shared" si="7"/>
        <v>781.81759677999992</v>
      </c>
      <c r="Q21" s="41">
        <f t="shared" si="8"/>
        <v>0.28999999999999998</v>
      </c>
      <c r="R21" s="41">
        <f t="shared" si="8"/>
        <v>0.45</v>
      </c>
      <c r="S21" s="40">
        <f t="shared" si="9"/>
        <v>0</v>
      </c>
      <c r="T21" s="40">
        <f t="shared" si="9"/>
        <v>351.81791855099999</v>
      </c>
      <c r="U21" s="40">
        <f t="shared" si="10"/>
        <v>351.81791855099999</v>
      </c>
      <c r="V21" s="42">
        <v>0.12</v>
      </c>
      <c r="W21" s="42">
        <v>0.01</v>
      </c>
      <c r="X21" s="42">
        <v>0.02</v>
      </c>
      <c r="Y21" s="40">
        <f t="shared" si="1"/>
        <v>42.218150226119995</v>
      </c>
      <c r="Z21" s="40">
        <f t="shared" si="1"/>
        <v>3.5181791855100002</v>
      </c>
      <c r="AA21" s="40">
        <f t="shared" si="1"/>
        <v>7.0363583710200004</v>
      </c>
      <c r="AB21" s="40">
        <f t="shared" si="2"/>
        <v>52.772687782649996</v>
      </c>
      <c r="AC21" s="40">
        <f t="shared" si="3"/>
        <v>299.04523076835</v>
      </c>
    </row>
    <row r="22" spans="2:29" ht="12.6" customHeight="1" x14ac:dyDescent="0.2">
      <c r="B22" s="36" t="s">
        <v>42</v>
      </c>
      <c r="C22" s="36" t="s">
        <v>43</v>
      </c>
      <c r="D22" s="36" t="s">
        <v>44</v>
      </c>
      <c r="E22" s="36">
        <v>2018</v>
      </c>
      <c r="F22" s="36" t="s">
        <v>49</v>
      </c>
      <c r="G22" s="36" t="s">
        <v>53</v>
      </c>
      <c r="H22" s="36" t="s">
        <v>51</v>
      </c>
      <c r="I22" s="36" t="s">
        <v>54</v>
      </c>
      <c r="J22" s="37">
        <v>55.513914450000001</v>
      </c>
      <c r="K22" s="52" t="str">
        <f t="shared" si="4"/>
        <v>0073534712018</v>
      </c>
      <c r="L22" s="45">
        <f t="shared" si="5"/>
        <v>0</v>
      </c>
      <c r="M22" s="38">
        <f t="shared" si="6"/>
        <v>55.513914450000001</v>
      </c>
      <c r="N22" s="39">
        <v>22</v>
      </c>
      <c r="O22" s="40">
        <f t="shared" si="7"/>
        <v>0</v>
      </c>
      <c r="P22" s="40">
        <f t="shared" si="7"/>
        <v>1221.3061179000001</v>
      </c>
      <c r="Q22" s="41">
        <f t="shared" si="8"/>
        <v>0.28999999999999998</v>
      </c>
      <c r="R22" s="41">
        <f t="shared" si="8"/>
        <v>0.45</v>
      </c>
      <c r="S22" s="40">
        <f t="shared" si="9"/>
        <v>0</v>
      </c>
      <c r="T22" s="40">
        <f t="shared" si="9"/>
        <v>549.58775305500012</v>
      </c>
      <c r="U22" s="40">
        <f t="shared" si="10"/>
        <v>549.58775305500012</v>
      </c>
      <c r="V22" s="42">
        <v>0.12</v>
      </c>
      <c r="W22" s="42">
        <v>0.01</v>
      </c>
      <c r="X22" s="42">
        <v>0.02</v>
      </c>
      <c r="Y22" s="40">
        <f t="shared" si="1"/>
        <v>65.950530366600006</v>
      </c>
      <c r="Z22" s="40">
        <f t="shared" si="1"/>
        <v>5.4958775305500014</v>
      </c>
      <c r="AA22" s="40">
        <f t="shared" si="1"/>
        <v>10.991755061100003</v>
      </c>
      <c r="AB22" s="40">
        <f t="shared" si="2"/>
        <v>82.438162958250018</v>
      </c>
      <c r="AC22" s="40">
        <f t="shared" si="3"/>
        <v>467.1495900967501</v>
      </c>
    </row>
    <row r="23" spans="2:29" ht="12.6" customHeight="1" x14ac:dyDescent="0.2">
      <c r="B23" s="36" t="s">
        <v>42</v>
      </c>
      <c r="C23" s="36" t="s">
        <v>43</v>
      </c>
      <c r="D23" s="36" t="s">
        <v>44</v>
      </c>
      <c r="E23" s="36">
        <v>2018</v>
      </c>
      <c r="F23" s="36" t="s">
        <v>49</v>
      </c>
      <c r="G23" s="36" t="s">
        <v>55</v>
      </c>
      <c r="H23" s="36" t="s">
        <v>56</v>
      </c>
      <c r="I23" s="36" t="s">
        <v>56</v>
      </c>
      <c r="J23" s="37">
        <v>36207.108125174898</v>
      </c>
      <c r="K23" s="52" t="str">
        <f t="shared" si="4"/>
        <v>0073534712018</v>
      </c>
      <c r="L23" s="45">
        <f t="shared" si="5"/>
        <v>36207.108125174898</v>
      </c>
      <c r="M23" s="38">
        <f t="shared" si="6"/>
        <v>0</v>
      </c>
      <c r="N23" s="39">
        <v>22</v>
      </c>
      <c r="O23" s="40">
        <f t="shared" si="7"/>
        <v>796556.37875384779</v>
      </c>
      <c r="P23" s="40">
        <f t="shared" si="7"/>
        <v>0</v>
      </c>
      <c r="Q23" s="41">
        <f t="shared" si="8"/>
        <v>0.28999999999999998</v>
      </c>
      <c r="R23" s="41">
        <f t="shared" si="8"/>
        <v>0.45</v>
      </c>
      <c r="S23" s="40">
        <f t="shared" si="9"/>
        <v>231001.34983861583</v>
      </c>
      <c r="T23" s="40">
        <f t="shared" si="9"/>
        <v>0</v>
      </c>
      <c r="U23" s="40">
        <f t="shared" si="10"/>
        <v>231001.34983861583</v>
      </c>
      <c r="V23" s="42">
        <v>0.12</v>
      </c>
      <c r="W23" s="42">
        <v>0.01</v>
      </c>
      <c r="X23" s="42">
        <v>0.02</v>
      </c>
      <c r="Y23" s="40">
        <f t="shared" si="1"/>
        <v>27720.1619806339</v>
      </c>
      <c r="Z23" s="40">
        <f t="shared" si="1"/>
        <v>2310.0134983861585</v>
      </c>
      <c r="AA23" s="40">
        <f t="shared" si="1"/>
        <v>4620.026996772317</v>
      </c>
      <c r="AB23" s="40">
        <f t="shared" si="2"/>
        <v>34650.202475792372</v>
      </c>
      <c r="AC23" s="40">
        <f t="shared" si="3"/>
        <v>196351.14736282345</v>
      </c>
    </row>
    <row r="24" spans="2:29" ht="12.6" customHeight="1" x14ac:dyDescent="0.2">
      <c r="B24" s="36" t="s">
        <v>42</v>
      </c>
      <c r="C24" s="36" t="s">
        <v>43</v>
      </c>
      <c r="D24" s="36" t="s">
        <v>44</v>
      </c>
      <c r="E24" s="36">
        <v>2018</v>
      </c>
      <c r="F24" s="36" t="s">
        <v>49</v>
      </c>
      <c r="G24" s="36" t="s">
        <v>57</v>
      </c>
      <c r="H24" s="36" t="s">
        <v>51</v>
      </c>
      <c r="I24" s="36" t="s">
        <v>58</v>
      </c>
      <c r="J24" s="37">
        <v>10816.700997235301</v>
      </c>
      <c r="K24" s="52" t="str">
        <f t="shared" si="4"/>
        <v>0073534712018</v>
      </c>
      <c r="L24" s="45">
        <f t="shared" si="5"/>
        <v>0</v>
      </c>
      <c r="M24" s="38">
        <f t="shared" si="6"/>
        <v>10816.700997235301</v>
      </c>
      <c r="N24" s="39">
        <v>22</v>
      </c>
      <c r="O24" s="40">
        <f t="shared" si="7"/>
        <v>0</v>
      </c>
      <c r="P24" s="40">
        <f t="shared" si="7"/>
        <v>237967.42193917662</v>
      </c>
      <c r="Q24" s="41">
        <f t="shared" si="8"/>
        <v>0.28999999999999998</v>
      </c>
      <c r="R24" s="41">
        <f t="shared" si="8"/>
        <v>0.45</v>
      </c>
      <c r="S24" s="40">
        <f t="shared" si="9"/>
        <v>0</v>
      </c>
      <c r="T24" s="40">
        <f t="shared" si="9"/>
        <v>107085.33987262948</v>
      </c>
      <c r="U24" s="40">
        <f t="shared" si="10"/>
        <v>107085.33987262948</v>
      </c>
      <c r="V24" s="42">
        <v>0.12</v>
      </c>
      <c r="W24" s="42">
        <v>0.01</v>
      </c>
      <c r="X24" s="42">
        <v>0.02</v>
      </c>
      <c r="Y24" s="40">
        <f t="shared" si="1"/>
        <v>12850.240784715537</v>
      </c>
      <c r="Z24" s="40">
        <f t="shared" si="1"/>
        <v>1070.8533987262949</v>
      </c>
      <c r="AA24" s="40">
        <f t="shared" si="1"/>
        <v>2141.7067974525899</v>
      </c>
      <c r="AB24" s="40">
        <f t="shared" si="2"/>
        <v>16062.800980894423</v>
      </c>
      <c r="AC24" s="40">
        <f t="shared" si="3"/>
        <v>91022.538891735065</v>
      </c>
    </row>
    <row r="25" spans="2:29" ht="12.6" customHeight="1" x14ac:dyDescent="0.2">
      <c r="B25" s="36" t="s">
        <v>42</v>
      </c>
      <c r="C25" s="36" t="s">
        <v>43</v>
      </c>
      <c r="D25" s="36" t="s">
        <v>44</v>
      </c>
      <c r="E25" s="36">
        <v>2018</v>
      </c>
      <c r="F25" s="36" t="s">
        <v>49</v>
      </c>
      <c r="G25" s="36" t="s">
        <v>57</v>
      </c>
      <c r="H25" s="36" t="s">
        <v>51</v>
      </c>
      <c r="I25" s="36" t="s">
        <v>59</v>
      </c>
      <c r="J25" s="37">
        <v>20.000143116697998</v>
      </c>
      <c r="K25" s="52" t="str">
        <f t="shared" si="4"/>
        <v>0073534712018</v>
      </c>
      <c r="L25" s="45">
        <f t="shared" si="5"/>
        <v>0</v>
      </c>
      <c r="M25" s="38">
        <f t="shared" si="6"/>
        <v>20.000143116697998</v>
      </c>
      <c r="N25" s="39">
        <v>22</v>
      </c>
      <c r="O25" s="40">
        <f t="shared" si="7"/>
        <v>0</v>
      </c>
      <c r="P25" s="40">
        <f t="shared" si="7"/>
        <v>440.00314856735599</v>
      </c>
      <c r="Q25" s="41">
        <f t="shared" si="8"/>
        <v>0.28999999999999998</v>
      </c>
      <c r="R25" s="41">
        <f t="shared" si="8"/>
        <v>0.45</v>
      </c>
      <c r="S25" s="40">
        <f t="shared" si="9"/>
        <v>0</v>
      </c>
      <c r="T25" s="40">
        <f t="shared" si="9"/>
        <v>198.0014168553102</v>
      </c>
      <c r="U25" s="40">
        <f t="shared" si="10"/>
        <v>198.0014168553102</v>
      </c>
      <c r="V25" s="42">
        <v>0.12</v>
      </c>
      <c r="W25" s="42">
        <v>0.01</v>
      </c>
      <c r="X25" s="42">
        <v>0.02</v>
      </c>
      <c r="Y25" s="40">
        <f t="shared" si="1"/>
        <v>23.760170022637222</v>
      </c>
      <c r="Z25" s="40">
        <f t="shared" si="1"/>
        <v>1.9800141685531021</v>
      </c>
      <c r="AA25" s="40">
        <f t="shared" si="1"/>
        <v>3.9600283371062042</v>
      </c>
      <c r="AB25" s="40">
        <f t="shared" si="2"/>
        <v>29.700212528296529</v>
      </c>
      <c r="AC25" s="40">
        <f t="shared" si="3"/>
        <v>168.30120432701366</v>
      </c>
    </row>
    <row r="26" spans="2:29" ht="12.6" customHeight="1" x14ac:dyDescent="0.2">
      <c r="B26" s="36" t="s">
        <v>42</v>
      </c>
      <c r="C26" s="36" t="s">
        <v>43</v>
      </c>
      <c r="D26" s="36" t="s">
        <v>44</v>
      </c>
      <c r="E26" s="36">
        <v>2018</v>
      </c>
      <c r="F26" s="36" t="s">
        <v>49</v>
      </c>
      <c r="G26" s="36" t="s">
        <v>57</v>
      </c>
      <c r="H26" s="36" t="s">
        <v>51</v>
      </c>
      <c r="I26" s="36" t="s">
        <v>60</v>
      </c>
      <c r="J26" s="37">
        <v>100604.866210465</v>
      </c>
      <c r="K26" s="52" t="str">
        <f t="shared" si="4"/>
        <v>0073534712018</v>
      </c>
      <c r="L26" s="45">
        <f t="shared" si="5"/>
        <v>0</v>
      </c>
      <c r="M26" s="38">
        <f t="shared" si="6"/>
        <v>100604.866210465</v>
      </c>
      <c r="N26" s="39">
        <v>22</v>
      </c>
      <c r="O26" s="40">
        <f t="shared" si="7"/>
        <v>0</v>
      </c>
      <c r="P26" s="40">
        <f t="shared" si="7"/>
        <v>2213307.05663023</v>
      </c>
      <c r="Q26" s="41">
        <f t="shared" si="8"/>
        <v>0.28999999999999998</v>
      </c>
      <c r="R26" s="41">
        <f t="shared" si="8"/>
        <v>0.45</v>
      </c>
      <c r="S26" s="40">
        <f t="shared" si="9"/>
        <v>0</v>
      </c>
      <c r="T26" s="40">
        <f t="shared" si="9"/>
        <v>995988.1754836035</v>
      </c>
      <c r="U26" s="40">
        <f t="shared" si="10"/>
        <v>995988.1754836035</v>
      </c>
      <c r="V26" s="42">
        <v>0.12</v>
      </c>
      <c r="W26" s="42">
        <v>0.01</v>
      </c>
      <c r="X26" s="42">
        <v>0.02</v>
      </c>
      <c r="Y26" s="40">
        <f t="shared" si="1"/>
        <v>119518.58105803242</v>
      </c>
      <c r="Z26" s="40">
        <f t="shared" si="1"/>
        <v>9959.8817548360348</v>
      </c>
      <c r="AA26" s="40">
        <f t="shared" si="1"/>
        <v>19919.76350967207</v>
      </c>
      <c r="AB26" s="40">
        <f t="shared" si="2"/>
        <v>149398.22632254052</v>
      </c>
      <c r="AC26" s="40">
        <f t="shared" si="3"/>
        <v>846589.94916106295</v>
      </c>
    </row>
    <row r="27" spans="2:29" ht="12.6" customHeight="1" x14ac:dyDescent="0.2">
      <c r="B27" s="36" t="s">
        <v>42</v>
      </c>
      <c r="C27" s="36" t="s">
        <v>43</v>
      </c>
      <c r="D27" s="36" t="s">
        <v>44</v>
      </c>
      <c r="E27" s="36">
        <v>2018</v>
      </c>
      <c r="F27" s="36" t="s">
        <v>49</v>
      </c>
      <c r="G27" s="36" t="s">
        <v>57</v>
      </c>
      <c r="H27" s="36" t="s">
        <v>52</v>
      </c>
      <c r="I27" s="36" t="s">
        <v>58</v>
      </c>
      <c r="J27" s="37">
        <v>26443.0999450038</v>
      </c>
      <c r="K27" s="52" t="str">
        <f t="shared" si="4"/>
        <v>0073534712018</v>
      </c>
      <c r="L27" s="45">
        <f t="shared" si="5"/>
        <v>0</v>
      </c>
      <c r="M27" s="38">
        <f t="shared" si="6"/>
        <v>26443.0999450038</v>
      </c>
      <c r="N27" s="39">
        <v>22</v>
      </c>
      <c r="O27" s="40">
        <f t="shared" si="7"/>
        <v>0</v>
      </c>
      <c r="P27" s="40">
        <f t="shared" si="7"/>
        <v>581748.19879008364</v>
      </c>
      <c r="Q27" s="41">
        <f t="shared" si="8"/>
        <v>0.28999999999999998</v>
      </c>
      <c r="R27" s="41">
        <f t="shared" si="8"/>
        <v>0.45</v>
      </c>
      <c r="S27" s="40">
        <f t="shared" si="9"/>
        <v>0</v>
      </c>
      <c r="T27" s="40">
        <f t="shared" si="9"/>
        <v>261786.68945553765</v>
      </c>
      <c r="U27" s="40">
        <f t="shared" si="10"/>
        <v>261786.68945553765</v>
      </c>
      <c r="V27" s="42">
        <v>0.12</v>
      </c>
      <c r="W27" s="42">
        <v>0.01</v>
      </c>
      <c r="X27" s="42">
        <v>0.02</v>
      </c>
      <c r="Y27" s="40">
        <f t="shared" si="1"/>
        <v>31414.402734664516</v>
      </c>
      <c r="Z27" s="40">
        <f t="shared" si="1"/>
        <v>2617.8668945553763</v>
      </c>
      <c r="AA27" s="40">
        <f t="shared" si="1"/>
        <v>5235.7337891107527</v>
      </c>
      <c r="AB27" s="40">
        <f t="shared" si="2"/>
        <v>39268.003418330649</v>
      </c>
      <c r="AC27" s="40">
        <f t="shared" si="3"/>
        <v>222518.68603720699</v>
      </c>
    </row>
    <row r="28" spans="2:29" ht="12.6" customHeight="1" x14ac:dyDescent="0.2">
      <c r="B28" s="36" t="s">
        <v>42</v>
      </c>
      <c r="C28" s="36" t="s">
        <v>43</v>
      </c>
      <c r="D28" s="36" t="s">
        <v>44</v>
      </c>
      <c r="E28" s="36">
        <v>2018</v>
      </c>
      <c r="F28" s="36" t="s">
        <v>49</v>
      </c>
      <c r="G28" s="36" t="s">
        <v>57</v>
      </c>
      <c r="H28" s="36" t="s">
        <v>52</v>
      </c>
      <c r="I28" s="36" t="s">
        <v>59</v>
      </c>
      <c r="J28" s="37">
        <v>9.2238302150000007E-2</v>
      </c>
      <c r="K28" s="52" t="str">
        <f t="shared" si="4"/>
        <v>0073534712018</v>
      </c>
      <c r="L28" s="45">
        <f t="shared" si="5"/>
        <v>0</v>
      </c>
      <c r="M28" s="38">
        <f t="shared" si="6"/>
        <v>9.2238302150000007E-2</v>
      </c>
      <c r="N28" s="39">
        <v>22</v>
      </c>
      <c r="O28" s="40">
        <f t="shared" si="7"/>
        <v>0</v>
      </c>
      <c r="P28" s="40">
        <f t="shared" si="7"/>
        <v>2.0292426473000003</v>
      </c>
      <c r="Q28" s="41">
        <f t="shared" si="8"/>
        <v>0.28999999999999998</v>
      </c>
      <c r="R28" s="41">
        <f t="shared" si="8"/>
        <v>0.45</v>
      </c>
      <c r="S28" s="40">
        <f t="shared" si="9"/>
        <v>0</v>
      </c>
      <c r="T28" s="40">
        <f t="shared" si="9"/>
        <v>0.91315919128500012</v>
      </c>
      <c r="U28" s="40">
        <f t="shared" si="10"/>
        <v>0.91315919128500012</v>
      </c>
      <c r="V28" s="42">
        <v>0.12</v>
      </c>
      <c r="W28" s="42">
        <v>0.01</v>
      </c>
      <c r="X28" s="42">
        <v>0.02</v>
      </c>
      <c r="Y28" s="40">
        <f t="shared" si="1"/>
        <v>0.10957910295420001</v>
      </c>
      <c r="Z28" s="40">
        <f t="shared" si="1"/>
        <v>9.1315919128500019E-3</v>
      </c>
      <c r="AA28" s="40">
        <f t="shared" si="1"/>
        <v>1.8263183825700004E-2</v>
      </c>
      <c r="AB28" s="40">
        <f t="shared" si="2"/>
        <v>0.13697387869275002</v>
      </c>
      <c r="AC28" s="40">
        <f t="shared" si="3"/>
        <v>0.7761853125922501</v>
      </c>
    </row>
    <row r="29" spans="2:29" ht="12.6" customHeight="1" x14ac:dyDescent="0.2">
      <c r="B29" s="36" t="s">
        <v>42</v>
      </c>
      <c r="C29" s="36" t="s">
        <v>43</v>
      </c>
      <c r="D29" s="36" t="s">
        <v>44</v>
      </c>
      <c r="E29" s="36">
        <v>2018</v>
      </c>
      <c r="F29" s="36" t="s">
        <v>49</v>
      </c>
      <c r="G29" s="36" t="s">
        <v>57</v>
      </c>
      <c r="H29" s="36" t="s">
        <v>52</v>
      </c>
      <c r="I29" s="36" t="s">
        <v>60</v>
      </c>
      <c r="J29" s="37">
        <v>426.98557490770702</v>
      </c>
      <c r="K29" s="52" t="str">
        <f t="shared" si="4"/>
        <v>0073534712018</v>
      </c>
      <c r="L29" s="45">
        <f t="shared" si="5"/>
        <v>0</v>
      </c>
      <c r="M29" s="38">
        <f t="shared" si="6"/>
        <v>426.98557490770702</v>
      </c>
      <c r="N29" s="39">
        <v>22</v>
      </c>
      <c r="O29" s="40">
        <f t="shared" si="7"/>
        <v>0</v>
      </c>
      <c r="P29" s="40">
        <f t="shared" si="7"/>
        <v>9393.6826479695537</v>
      </c>
      <c r="Q29" s="41">
        <f t="shared" si="8"/>
        <v>0.28999999999999998</v>
      </c>
      <c r="R29" s="41">
        <f t="shared" si="8"/>
        <v>0.45</v>
      </c>
      <c r="S29" s="40">
        <f t="shared" si="9"/>
        <v>0</v>
      </c>
      <c r="T29" s="40">
        <f t="shared" si="9"/>
        <v>4227.1571915862996</v>
      </c>
      <c r="U29" s="40">
        <f t="shared" si="10"/>
        <v>4227.1571915862996</v>
      </c>
      <c r="V29" s="42">
        <v>0.12</v>
      </c>
      <c r="W29" s="42">
        <v>0.01</v>
      </c>
      <c r="X29" s="42">
        <v>0.02</v>
      </c>
      <c r="Y29" s="40">
        <f t="shared" si="1"/>
        <v>507.25886299035596</v>
      </c>
      <c r="Z29" s="40">
        <f t="shared" si="1"/>
        <v>42.271571915862999</v>
      </c>
      <c r="AA29" s="40">
        <f t="shared" si="1"/>
        <v>84.543143831725999</v>
      </c>
      <c r="AB29" s="40">
        <f t="shared" si="2"/>
        <v>634.0735787379449</v>
      </c>
      <c r="AC29" s="40">
        <f t="shared" si="3"/>
        <v>3593.0836128483547</v>
      </c>
    </row>
    <row r="30" spans="2:29" ht="12.6" customHeight="1" x14ac:dyDescent="0.2">
      <c r="B30" s="36" t="s">
        <v>42</v>
      </c>
      <c r="C30" s="36" t="s">
        <v>43</v>
      </c>
      <c r="D30" s="36" t="s">
        <v>44</v>
      </c>
      <c r="E30" s="36">
        <v>2017</v>
      </c>
      <c r="F30" s="36" t="s">
        <v>49</v>
      </c>
      <c r="G30" s="36" t="s">
        <v>46</v>
      </c>
      <c r="H30" s="36" t="s">
        <v>47</v>
      </c>
      <c r="I30" s="36" t="s">
        <v>50</v>
      </c>
      <c r="J30" s="37">
        <v>2772.1888669999998</v>
      </c>
      <c r="K30" s="52" t="str">
        <f t="shared" si="4"/>
        <v>0073534712017</v>
      </c>
      <c r="L30" s="45">
        <f t="shared" si="5"/>
        <v>0</v>
      </c>
      <c r="M30" s="38">
        <f t="shared" si="6"/>
        <v>2772.1888669999998</v>
      </c>
      <c r="N30" s="39">
        <v>22</v>
      </c>
      <c r="O30" s="40">
        <f t="shared" si="7"/>
        <v>0</v>
      </c>
      <c r="P30" s="40">
        <f t="shared" si="7"/>
        <v>60988.155073999995</v>
      </c>
      <c r="Q30" s="41">
        <f t="shared" si="8"/>
        <v>0.28999999999999998</v>
      </c>
      <c r="R30" s="41">
        <f t="shared" si="8"/>
        <v>0.45</v>
      </c>
      <c r="S30" s="40">
        <f t="shared" si="9"/>
        <v>0</v>
      </c>
      <c r="T30" s="40">
        <f t="shared" si="9"/>
        <v>27444.6697833</v>
      </c>
      <c r="U30" s="40">
        <f t="shared" si="10"/>
        <v>27444.6697833</v>
      </c>
      <c r="V30" s="42">
        <v>0.12</v>
      </c>
      <c r="W30" s="42">
        <v>0.01</v>
      </c>
      <c r="X30" s="42">
        <v>0.02</v>
      </c>
      <c r="Y30" s="40">
        <f t="shared" si="1"/>
        <v>3293.3603739959999</v>
      </c>
      <c r="Z30" s="40">
        <f t="shared" si="1"/>
        <v>274.44669783300003</v>
      </c>
      <c r="AA30" s="40">
        <f t="shared" si="1"/>
        <v>548.89339566600006</v>
      </c>
      <c r="AB30" s="40">
        <f t="shared" si="2"/>
        <v>4116.7004674950003</v>
      </c>
      <c r="AC30" s="40">
        <f t="shared" si="3"/>
        <v>23327.969315804999</v>
      </c>
    </row>
    <row r="31" spans="2:29" ht="12.6" customHeight="1" x14ac:dyDescent="0.2">
      <c r="B31" s="36" t="s">
        <v>42</v>
      </c>
      <c r="C31" s="36" t="s">
        <v>43</v>
      </c>
      <c r="D31" s="36" t="s">
        <v>44</v>
      </c>
      <c r="E31" s="36">
        <v>2017</v>
      </c>
      <c r="F31" s="36" t="s">
        <v>49</v>
      </c>
      <c r="G31" s="36" t="s">
        <v>46</v>
      </c>
      <c r="H31" s="36" t="s">
        <v>47</v>
      </c>
      <c r="I31" s="36" t="s">
        <v>48</v>
      </c>
      <c r="J31" s="37">
        <v>10.23772056</v>
      </c>
      <c r="K31" s="52" t="str">
        <f t="shared" si="4"/>
        <v>0073534712017</v>
      </c>
      <c r="L31" s="45">
        <f t="shared" si="5"/>
        <v>0</v>
      </c>
      <c r="M31" s="38">
        <f t="shared" si="6"/>
        <v>10.23772056</v>
      </c>
      <c r="N31" s="39">
        <v>22</v>
      </c>
      <c r="O31" s="40">
        <f t="shared" si="7"/>
        <v>0</v>
      </c>
      <c r="P31" s="40">
        <f t="shared" si="7"/>
        <v>225.22985231999999</v>
      </c>
      <c r="Q31" s="41">
        <f t="shared" si="8"/>
        <v>0.28999999999999998</v>
      </c>
      <c r="R31" s="41">
        <f t="shared" si="8"/>
        <v>0.45</v>
      </c>
      <c r="S31" s="40">
        <f t="shared" si="9"/>
        <v>0</v>
      </c>
      <c r="T31" s="40">
        <f t="shared" si="9"/>
        <v>101.353433544</v>
      </c>
      <c r="U31" s="40">
        <f t="shared" si="10"/>
        <v>101.353433544</v>
      </c>
      <c r="V31" s="42">
        <v>0.12</v>
      </c>
      <c r="W31" s="42">
        <v>0.01</v>
      </c>
      <c r="X31" s="42">
        <v>0.02</v>
      </c>
      <c r="Y31" s="40">
        <f t="shared" si="1"/>
        <v>12.16241202528</v>
      </c>
      <c r="Z31" s="40">
        <f t="shared" si="1"/>
        <v>1.0135343354399999</v>
      </c>
      <c r="AA31" s="40">
        <f t="shared" si="1"/>
        <v>2.0270686708799999</v>
      </c>
      <c r="AB31" s="40">
        <f t="shared" si="2"/>
        <v>15.2030150316</v>
      </c>
      <c r="AC31" s="40">
        <f t="shared" si="3"/>
        <v>86.150418512399995</v>
      </c>
    </row>
    <row r="32" spans="2:29" ht="12.6" customHeight="1" x14ac:dyDescent="0.2">
      <c r="B32" s="36" t="s">
        <v>42</v>
      </c>
      <c r="C32" s="36" t="s">
        <v>43</v>
      </c>
      <c r="D32" s="36" t="s">
        <v>44</v>
      </c>
      <c r="E32" s="36">
        <v>2017</v>
      </c>
      <c r="F32" s="36" t="s">
        <v>49</v>
      </c>
      <c r="G32" s="36" t="s">
        <v>46</v>
      </c>
      <c r="H32" s="36" t="s">
        <v>51</v>
      </c>
      <c r="I32" s="36" t="s">
        <v>48</v>
      </c>
      <c r="J32" s="37">
        <v>2546.5553918639998</v>
      </c>
      <c r="K32" s="52" t="str">
        <f t="shared" si="4"/>
        <v>0073534712017</v>
      </c>
      <c r="L32" s="45">
        <f t="shared" si="5"/>
        <v>0</v>
      </c>
      <c r="M32" s="38">
        <f t="shared" si="6"/>
        <v>2546.5553918639998</v>
      </c>
      <c r="N32" s="39">
        <v>22</v>
      </c>
      <c r="O32" s="40">
        <f t="shared" si="7"/>
        <v>0</v>
      </c>
      <c r="P32" s="40">
        <f t="shared" si="7"/>
        <v>56024.218621007996</v>
      </c>
      <c r="Q32" s="41">
        <f t="shared" si="8"/>
        <v>0.28999999999999998</v>
      </c>
      <c r="R32" s="41">
        <f t="shared" si="8"/>
        <v>0.45</v>
      </c>
      <c r="S32" s="40">
        <f t="shared" si="9"/>
        <v>0</v>
      </c>
      <c r="T32" s="40">
        <f t="shared" si="9"/>
        <v>25210.8983794536</v>
      </c>
      <c r="U32" s="40">
        <f t="shared" si="10"/>
        <v>25210.8983794536</v>
      </c>
      <c r="V32" s="42">
        <v>0.12</v>
      </c>
      <c r="W32" s="42">
        <v>0.01</v>
      </c>
      <c r="X32" s="42">
        <v>0.02</v>
      </c>
      <c r="Y32" s="40">
        <f t="shared" si="1"/>
        <v>3025.3078055344317</v>
      </c>
      <c r="Z32" s="40">
        <f t="shared" si="1"/>
        <v>252.10898379453602</v>
      </c>
      <c r="AA32" s="40">
        <f t="shared" si="1"/>
        <v>504.21796758907203</v>
      </c>
      <c r="AB32" s="40">
        <f t="shared" si="2"/>
        <v>3781.6347569180398</v>
      </c>
      <c r="AC32" s="40">
        <f t="shared" si="3"/>
        <v>21429.26362253556</v>
      </c>
    </row>
    <row r="33" spans="2:29" ht="12.6" customHeight="1" x14ac:dyDescent="0.2">
      <c r="B33" s="36" t="s">
        <v>42</v>
      </c>
      <c r="C33" s="36" t="s">
        <v>43</v>
      </c>
      <c r="D33" s="36" t="s">
        <v>44</v>
      </c>
      <c r="E33" s="36">
        <v>2017</v>
      </c>
      <c r="F33" s="36" t="s">
        <v>49</v>
      </c>
      <c r="G33" s="36" t="s">
        <v>46</v>
      </c>
      <c r="H33" s="36" t="s">
        <v>52</v>
      </c>
      <c r="I33" s="36" t="s">
        <v>48</v>
      </c>
      <c r="J33" s="37">
        <v>49.825363520000003</v>
      </c>
      <c r="K33" s="52" t="str">
        <f t="shared" si="4"/>
        <v>0073534712017</v>
      </c>
      <c r="L33" s="45">
        <f t="shared" si="5"/>
        <v>0</v>
      </c>
      <c r="M33" s="38">
        <f t="shared" si="6"/>
        <v>49.825363520000003</v>
      </c>
      <c r="N33" s="39">
        <v>22</v>
      </c>
      <c r="O33" s="40">
        <f t="shared" si="7"/>
        <v>0</v>
      </c>
      <c r="P33" s="40">
        <f t="shared" si="7"/>
        <v>1096.1579974400001</v>
      </c>
      <c r="Q33" s="41">
        <f t="shared" si="8"/>
        <v>0.28999999999999998</v>
      </c>
      <c r="R33" s="41">
        <f t="shared" si="8"/>
        <v>0.45</v>
      </c>
      <c r="S33" s="40">
        <f t="shared" si="9"/>
        <v>0</v>
      </c>
      <c r="T33" s="40">
        <f t="shared" si="9"/>
        <v>493.27109884800007</v>
      </c>
      <c r="U33" s="40">
        <f t="shared" si="10"/>
        <v>493.27109884800007</v>
      </c>
      <c r="V33" s="42">
        <v>0.12</v>
      </c>
      <c r="W33" s="42">
        <v>0.01</v>
      </c>
      <c r="X33" s="42">
        <v>0.02</v>
      </c>
      <c r="Y33" s="40">
        <f t="shared" si="1"/>
        <v>59.192531861760003</v>
      </c>
      <c r="Z33" s="40">
        <f t="shared" si="1"/>
        <v>4.9327109884800011</v>
      </c>
      <c r="AA33" s="40">
        <f t="shared" si="1"/>
        <v>9.8654219769600022</v>
      </c>
      <c r="AB33" s="40">
        <f t="shared" si="2"/>
        <v>73.990664827200007</v>
      </c>
      <c r="AC33" s="40">
        <f t="shared" si="3"/>
        <v>419.28043402080004</v>
      </c>
    </row>
    <row r="34" spans="2:29" ht="12.6" customHeight="1" x14ac:dyDescent="0.2">
      <c r="B34" s="36" t="s">
        <v>42</v>
      </c>
      <c r="C34" s="36" t="s">
        <v>43</v>
      </c>
      <c r="D34" s="36" t="s">
        <v>44</v>
      </c>
      <c r="E34" s="36">
        <v>2017</v>
      </c>
      <c r="F34" s="36" t="s">
        <v>49</v>
      </c>
      <c r="G34" s="36" t="s">
        <v>53</v>
      </c>
      <c r="H34" s="36" t="s">
        <v>51</v>
      </c>
      <c r="I34" s="36" t="s">
        <v>54</v>
      </c>
      <c r="J34" s="37">
        <v>175.49466516999999</v>
      </c>
      <c r="K34" s="52" t="str">
        <f t="shared" si="4"/>
        <v>0073534712017</v>
      </c>
      <c r="L34" s="45">
        <f t="shared" si="5"/>
        <v>0</v>
      </c>
      <c r="M34" s="38">
        <f t="shared" si="6"/>
        <v>175.49466516999999</v>
      </c>
      <c r="N34" s="39">
        <v>22</v>
      </c>
      <c r="O34" s="40">
        <f t="shared" si="7"/>
        <v>0</v>
      </c>
      <c r="P34" s="40">
        <f t="shared" si="7"/>
        <v>3860.8826337399996</v>
      </c>
      <c r="Q34" s="41">
        <f t="shared" si="8"/>
        <v>0.28999999999999998</v>
      </c>
      <c r="R34" s="41">
        <f t="shared" si="8"/>
        <v>0.45</v>
      </c>
      <c r="S34" s="40">
        <f t="shared" si="9"/>
        <v>0</v>
      </c>
      <c r="T34" s="40">
        <f t="shared" si="9"/>
        <v>1737.3971851829999</v>
      </c>
      <c r="U34" s="40">
        <f t="shared" si="10"/>
        <v>1737.3971851829999</v>
      </c>
      <c r="V34" s="42">
        <v>0.12</v>
      </c>
      <c r="W34" s="42">
        <v>0.01</v>
      </c>
      <c r="X34" s="42">
        <v>0.02</v>
      </c>
      <c r="Y34" s="40">
        <f t="shared" si="1"/>
        <v>208.48766222195999</v>
      </c>
      <c r="Z34" s="40">
        <f t="shared" si="1"/>
        <v>17.373971851829999</v>
      </c>
      <c r="AA34" s="40">
        <f t="shared" si="1"/>
        <v>34.747943703659999</v>
      </c>
      <c r="AB34" s="40">
        <f t="shared" si="2"/>
        <v>260.60957777745</v>
      </c>
      <c r="AC34" s="40">
        <f t="shared" si="3"/>
        <v>1476.7876074055498</v>
      </c>
    </row>
    <row r="35" spans="2:29" ht="12.6" customHeight="1" x14ac:dyDescent="0.2">
      <c r="B35" s="36" t="s">
        <v>42</v>
      </c>
      <c r="C35" s="36" t="s">
        <v>43</v>
      </c>
      <c r="D35" s="36" t="s">
        <v>44</v>
      </c>
      <c r="E35" s="36">
        <v>2017</v>
      </c>
      <c r="F35" s="36" t="s">
        <v>49</v>
      </c>
      <c r="G35" s="36" t="s">
        <v>55</v>
      </c>
      <c r="H35" s="36" t="s">
        <v>56</v>
      </c>
      <c r="I35" s="36" t="s">
        <v>56</v>
      </c>
      <c r="J35" s="37">
        <v>81338.925512400005</v>
      </c>
      <c r="K35" s="52" t="str">
        <f t="shared" si="4"/>
        <v>0073534712017</v>
      </c>
      <c r="L35" s="45">
        <f t="shared" si="5"/>
        <v>81338.925512400005</v>
      </c>
      <c r="M35" s="38">
        <f t="shared" si="6"/>
        <v>0</v>
      </c>
      <c r="N35" s="39">
        <v>22</v>
      </c>
      <c r="O35" s="40">
        <f t="shared" si="7"/>
        <v>1789456.3612728</v>
      </c>
      <c r="P35" s="40">
        <f t="shared" si="7"/>
        <v>0</v>
      </c>
      <c r="Q35" s="41">
        <f t="shared" si="8"/>
        <v>0.28999999999999998</v>
      </c>
      <c r="R35" s="41">
        <f t="shared" si="8"/>
        <v>0.45</v>
      </c>
      <c r="S35" s="40">
        <f t="shared" si="9"/>
        <v>518942.34476911195</v>
      </c>
      <c r="T35" s="40">
        <f t="shared" si="9"/>
        <v>0</v>
      </c>
      <c r="U35" s="40">
        <f t="shared" si="10"/>
        <v>518942.34476911195</v>
      </c>
      <c r="V35" s="42">
        <v>0.12</v>
      </c>
      <c r="W35" s="42">
        <v>0.01</v>
      </c>
      <c r="X35" s="42">
        <v>0.02</v>
      </c>
      <c r="Y35" s="40">
        <f t="shared" si="1"/>
        <v>62273.081372293433</v>
      </c>
      <c r="Z35" s="40">
        <f t="shared" si="1"/>
        <v>5189.4234476911197</v>
      </c>
      <c r="AA35" s="40">
        <f t="shared" si="1"/>
        <v>10378.846895382239</v>
      </c>
      <c r="AB35" s="40">
        <f t="shared" si="2"/>
        <v>77841.351715366793</v>
      </c>
      <c r="AC35" s="40">
        <f t="shared" si="3"/>
        <v>441100.99305374513</v>
      </c>
    </row>
    <row r="36" spans="2:29" ht="12.6" customHeight="1" x14ac:dyDescent="0.2">
      <c r="B36" s="36" t="s">
        <v>42</v>
      </c>
      <c r="C36" s="36" t="s">
        <v>43</v>
      </c>
      <c r="D36" s="36" t="s">
        <v>44</v>
      </c>
      <c r="E36" s="36">
        <v>2017</v>
      </c>
      <c r="F36" s="36" t="s">
        <v>49</v>
      </c>
      <c r="G36" s="36" t="s">
        <v>57</v>
      </c>
      <c r="H36" s="36" t="s">
        <v>51</v>
      </c>
      <c r="I36" s="36" t="s">
        <v>58</v>
      </c>
      <c r="J36" s="37">
        <v>8243.9601559622206</v>
      </c>
      <c r="K36" s="52" t="str">
        <f t="shared" si="4"/>
        <v>0073534712017</v>
      </c>
      <c r="L36" s="45">
        <f t="shared" si="5"/>
        <v>0</v>
      </c>
      <c r="M36" s="38">
        <f t="shared" si="6"/>
        <v>8243.9601559622206</v>
      </c>
      <c r="N36" s="39">
        <v>22</v>
      </c>
      <c r="O36" s="40">
        <f t="shared" si="7"/>
        <v>0</v>
      </c>
      <c r="P36" s="40">
        <f t="shared" si="7"/>
        <v>181367.12343116885</v>
      </c>
      <c r="Q36" s="41">
        <f t="shared" si="8"/>
        <v>0.28999999999999998</v>
      </c>
      <c r="R36" s="41">
        <f t="shared" si="8"/>
        <v>0.45</v>
      </c>
      <c r="S36" s="40">
        <f t="shared" si="9"/>
        <v>0</v>
      </c>
      <c r="T36" s="40">
        <f t="shared" si="9"/>
        <v>81615.205544025986</v>
      </c>
      <c r="U36" s="40">
        <f t="shared" si="10"/>
        <v>81615.205544025986</v>
      </c>
      <c r="V36" s="42">
        <v>0.12</v>
      </c>
      <c r="W36" s="42">
        <v>0.01</v>
      </c>
      <c r="X36" s="42">
        <v>0.02</v>
      </c>
      <c r="Y36" s="40">
        <f t="shared" si="1"/>
        <v>9793.8246652831185</v>
      </c>
      <c r="Z36" s="40">
        <f t="shared" si="1"/>
        <v>816.15205544025991</v>
      </c>
      <c r="AA36" s="40">
        <f t="shared" si="1"/>
        <v>1632.3041108805198</v>
      </c>
      <c r="AB36" s="40">
        <f t="shared" si="2"/>
        <v>12242.280831603897</v>
      </c>
      <c r="AC36" s="40">
        <f t="shared" si="3"/>
        <v>69372.924712422086</v>
      </c>
    </row>
    <row r="37" spans="2:29" ht="12.6" customHeight="1" x14ac:dyDescent="0.2">
      <c r="B37" s="36" t="s">
        <v>42</v>
      </c>
      <c r="C37" s="36" t="s">
        <v>43</v>
      </c>
      <c r="D37" s="36" t="s">
        <v>44</v>
      </c>
      <c r="E37" s="36">
        <v>2017</v>
      </c>
      <c r="F37" s="36" t="s">
        <v>49</v>
      </c>
      <c r="G37" s="36" t="s">
        <v>57</v>
      </c>
      <c r="H37" s="36" t="s">
        <v>51</v>
      </c>
      <c r="I37" s="36" t="s">
        <v>59</v>
      </c>
      <c r="J37" s="37">
        <v>27.519132432100001</v>
      </c>
      <c r="K37" s="52" t="str">
        <f t="shared" si="4"/>
        <v>0073534712017</v>
      </c>
      <c r="L37" s="45">
        <f t="shared" si="5"/>
        <v>0</v>
      </c>
      <c r="M37" s="38">
        <f t="shared" si="6"/>
        <v>27.519132432100001</v>
      </c>
      <c r="N37" s="39">
        <v>22</v>
      </c>
      <c r="O37" s="40">
        <f t="shared" si="7"/>
        <v>0</v>
      </c>
      <c r="P37" s="40">
        <f t="shared" si="7"/>
        <v>605.42091350620001</v>
      </c>
      <c r="Q37" s="41">
        <f t="shared" si="8"/>
        <v>0.28999999999999998</v>
      </c>
      <c r="R37" s="41">
        <f t="shared" si="8"/>
        <v>0.45</v>
      </c>
      <c r="S37" s="40">
        <f t="shared" si="9"/>
        <v>0</v>
      </c>
      <c r="T37" s="40">
        <f t="shared" si="9"/>
        <v>272.43941107779</v>
      </c>
      <c r="U37" s="40">
        <f t="shared" si="10"/>
        <v>272.43941107779</v>
      </c>
      <c r="V37" s="42">
        <v>0.12</v>
      </c>
      <c r="W37" s="42">
        <v>0.01</v>
      </c>
      <c r="X37" s="42">
        <v>0.02</v>
      </c>
      <c r="Y37" s="40">
        <f t="shared" ref="Y37:AA53" si="11">IFERROR($U37*V37,0)</f>
        <v>32.692729329334796</v>
      </c>
      <c r="Z37" s="40">
        <f t="shared" si="11"/>
        <v>2.7243941107778999</v>
      </c>
      <c r="AA37" s="40">
        <f t="shared" si="11"/>
        <v>5.4487882215557999</v>
      </c>
      <c r="AB37" s="40">
        <f t="shared" si="2"/>
        <v>40.865911661668498</v>
      </c>
      <c r="AC37" s="40">
        <f t="shared" si="3"/>
        <v>231.57349941612151</v>
      </c>
    </row>
    <row r="38" spans="2:29" ht="12.6" customHeight="1" x14ac:dyDescent="0.2">
      <c r="B38" s="36" t="s">
        <v>42</v>
      </c>
      <c r="C38" s="36" t="s">
        <v>43</v>
      </c>
      <c r="D38" s="36" t="s">
        <v>44</v>
      </c>
      <c r="E38" s="36">
        <v>2017</v>
      </c>
      <c r="F38" s="36" t="s">
        <v>49</v>
      </c>
      <c r="G38" s="36" t="s">
        <v>57</v>
      </c>
      <c r="H38" s="36" t="s">
        <v>51</v>
      </c>
      <c r="I38" s="36" t="s">
        <v>60</v>
      </c>
      <c r="J38" s="37">
        <v>100505.93580724001</v>
      </c>
      <c r="K38" s="52" t="str">
        <f t="shared" si="4"/>
        <v>0073534712017</v>
      </c>
      <c r="L38" s="45">
        <f t="shared" si="5"/>
        <v>0</v>
      </c>
      <c r="M38" s="38">
        <f t="shared" si="6"/>
        <v>100505.93580724001</v>
      </c>
      <c r="N38" s="39">
        <v>22</v>
      </c>
      <c r="O38" s="40">
        <f t="shared" si="7"/>
        <v>0</v>
      </c>
      <c r="P38" s="40">
        <f t="shared" si="7"/>
        <v>2211130.5877592801</v>
      </c>
      <c r="Q38" s="41">
        <f t="shared" ref="Q38:R57" si="12">Q$4</f>
        <v>0.28999999999999998</v>
      </c>
      <c r="R38" s="41">
        <f t="shared" si="12"/>
        <v>0.45</v>
      </c>
      <c r="S38" s="40">
        <f t="shared" si="9"/>
        <v>0</v>
      </c>
      <c r="T38" s="40">
        <f t="shared" si="9"/>
        <v>995008.76449167612</v>
      </c>
      <c r="U38" s="40">
        <f t="shared" si="10"/>
        <v>995008.76449167612</v>
      </c>
      <c r="V38" s="42">
        <v>0.12</v>
      </c>
      <c r="W38" s="42">
        <v>0.01</v>
      </c>
      <c r="X38" s="42">
        <v>0.02</v>
      </c>
      <c r="Y38" s="40">
        <f t="shared" si="11"/>
        <v>119401.05173900112</v>
      </c>
      <c r="Z38" s="40">
        <f t="shared" si="11"/>
        <v>9950.0876449167608</v>
      </c>
      <c r="AA38" s="40">
        <f t="shared" si="11"/>
        <v>19900.175289833522</v>
      </c>
      <c r="AB38" s="40">
        <f t="shared" si="2"/>
        <v>149251.31467375139</v>
      </c>
      <c r="AC38" s="40">
        <f t="shared" si="3"/>
        <v>845757.44981792476</v>
      </c>
    </row>
    <row r="39" spans="2:29" ht="12.6" customHeight="1" x14ac:dyDescent="0.2">
      <c r="B39" s="36" t="s">
        <v>42</v>
      </c>
      <c r="C39" s="36" t="s">
        <v>43</v>
      </c>
      <c r="D39" s="36" t="s">
        <v>44</v>
      </c>
      <c r="E39" s="36">
        <v>2017</v>
      </c>
      <c r="F39" s="36" t="s">
        <v>49</v>
      </c>
      <c r="G39" s="36" t="s">
        <v>57</v>
      </c>
      <c r="H39" s="36" t="s">
        <v>52</v>
      </c>
      <c r="I39" s="36" t="s">
        <v>58</v>
      </c>
      <c r="J39" s="37">
        <v>24777.555671010701</v>
      </c>
      <c r="K39" s="52" t="str">
        <f t="shared" si="4"/>
        <v>0073534712017</v>
      </c>
      <c r="L39" s="45">
        <f t="shared" si="5"/>
        <v>0</v>
      </c>
      <c r="M39" s="38">
        <f t="shared" si="6"/>
        <v>24777.555671010701</v>
      </c>
      <c r="N39" s="39">
        <v>22</v>
      </c>
      <c r="O39" s="40">
        <f t="shared" si="7"/>
        <v>0</v>
      </c>
      <c r="P39" s="40">
        <f t="shared" si="7"/>
        <v>545106.22476223542</v>
      </c>
      <c r="Q39" s="41">
        <f t="shared" si="12"/>
        <v>0.28999999999999998</v>
      </c>
      <c r="R39" s="41">
        <f t="shared" si="12"/>
        <v>0.45</v>
      </c>
      <c r="S39" s="40">
        <f t="shared" si="9"/>
        <v>0</v>
      </c>
      <c r="T39" s="40">
        <f t="shared" si="9"/>
        <v>245297.80114300596</v>
      </c>
      <c r="U39" s="40">
        <f t="shared" si="10"/>
        <v>245297.80114300596</v>
      </c>
      <c r="V39" s="42">
        <v>0.12</v>
      </c>
      <c r="W39" s="42">
        <v>0.01</v>
      </c>
      <c r="X39" s="42">
        <v>0.02</v>
      </c>
      <c r="Y39" s="40">
        <f t="shared" si="11"/>
        <v>29435.736137160715</v>
      </c>
      <c r="Z39" s="40">
        <f t="shared" si="11"/>
        <v>2452.9780114300597</v>
      </c>
      <c r="AA39" s="40">
        <f t="shared" si="11"/>
        <v>4905.9560228601194</v>
      </c>
      <c r="AB39" s="40">
        <f t="shared" si="2"/>
        <v>36794.670171450896</v>
      </c>
      <c r="AC39" s="40">
        <f t="shared" si="3"/>
        <v>208503.13097155507</v>
      </c>
    </row>
    <row r="40" spans="2:29" ht="12.6" customHeight="1" x14ac:dyDescent="0.2">
      <c r="B40" s="36" t="s">
        <v>42</v>
      </c>
      <c r="C40" s="36" t="s">
        <v>43</v>
      </c>
      <c r="D40" s="36" t="s">
        <v>44</v>
      </c>
      <c r="E40" s="36">
        <v>2017</v>
      </c>
      <c r="F40" s="36" t="s">
        <v>49</v>
      </c>
      <c r="G40" s="36" t="s">
        <v>57</v>
      </c>
      <c r="H40" s="36" t="s">
        <v>52</v>
      </c>
      <c r="I40" s="36" t="s">
        <v>59</v>
      </c>
      <c r="J40" s="37">
        <v>0.22518227730000001</v>
      </c>
      <c r="K40" s="52" t="str">
        <f t="shared" si="4"/>
        <v>0073534712017</v>
      </c>
      <c r="L40" s="45">
        <f t="shared" si="5"/>
        <v>0</v>
      </c>
      <c r="M40" s="38">
        <f t="shared" si="6"/>
        <v>0.22518227730000001</v>
      </c>
      <c r="N40" s="39">
        <v>22</v>
      </c>
      <c r="O40" s="40">
        <f t="shared" si="7"/>
        <v>0</v>
      </c>
      <c r="P40" s="40">
        <f t="shared" si="7"/>
        <v>4.9540101006000006</v>
      </c>
      <c r="Q40" s="41">
        <f t="shared" si="12"/>
        <v>0.28999999999999998</v>
      </c>
      <c r="R40" s="41">
        <f t="shared" si="12"/>
        <v>0.45</v>
      </c>
      <c r="S40" s="40">
        <f t="shared" si="9"/>
        <v>0</v>
      </c>
      <c r="T40" s="40">
        <f t="shared" si="9"/>
        <v>2.2293045452700002</v>
      </c>
      <c r="U40" s="40">
        <f t="shared" si="10"/>
        <v>2.2293045452700002</v>
      </c>
      <c r="V40" s="42">
        <v>0.12</v>
      </c>
      <c r="W40" s="42">
        <v>0.01</v>
      </c>
      <c r="X40" s="42">
        <v>0.02</v>
      </c>
      <c r="Y40" s="40">
        <f t="shared" si="11"/>
        <v>0.2675165454324</v>
      </c>
      <c r="Z40" s="40">
        <f t="shared" si="11"/>
        <v>2.2293045452700003E-2</v>
      </c>
      <c r="AA40" s="40">
        <f t="shared" si="11"/>
        <v>4.4586090905400007E-2</v>
      </c>
      <c r="AB40" s="40">
        <f t="shared" si="2"/>
        <v>0.3343956817905</v>
      </c>
      <c r="AC40" s="40">
        <f t="shared" si="3"/>
        <v>1.8949088634795002</v>
      </c>
    </row>
    <row r="41" spans="2:29" ht="12.6" customHeight="1" x14ac:dyDescent="0.2">
      <c r="B41" s="36" t="s">
        <v>42</v>
      </c>
      <c r="C41" s="36" t="s">
        <v>43</v>
      </c>
      <c r="D41" s="36" t="s">
        <v>44</v>
      </c>
      <c r="E41" s="36">
        <v>2017</v>
      </c>
      <c r="F41" s="36" t="s">
        <v>49</v>
      </c>
      <c r="G41" s="36" t="s">
        <v>57</v>
      </c>
      <c r="H41" s="36" t="s">
        <v>52</v>
      </c>
      <c r="I41" s="36" t="s">
        <v>60</v>
      </c>
      <c r="J41" s="37">
        <v>122.68639888986</v>
      </c>
      <c r="K41" s="52" t="str">
        <f t="shared" si="4"/>
        <v>0073534712017</v>
      </c>
      <c r="L41" s="45">
        <f t="shared" si="5"/>
        <v>0</v>
      </c>
      <c r="M41" s="38">
        <f t="shared" si="6"/>
        <v>122.68639888986</v>
      </c>
      <c r="N41" s="39">
        <v>22</v>
      </c>
      <c r="O41" s="40">
        <f t="shared" si="7"/>
        <v>0</v>
      </c>
      <c r="P41" s="40">
        <f t="shared" si="7"/>
        <v>2699.1007755769201</v>
      </c>
      <c r="Q41" s="41">
        <f t="shared" si="12"/>
        <v>0.28999999999999998</v>
      </c>
      <c r="R41" s="41">
        <f t="shared" si="12"/>
        <v>0.45</v>
      </c>
      <c r="S41" s="40">
        <f t="shared" si="9"/>
        <v>0</v>
      </c>
      <c r="T41" s="40">
        <f t="shared" si="9"/>
        <v>1214.595349009614</v>
      </c>
      <c r="U41" s="40">
        <f t="shared" si="10"/>
        <v>1214.595349009614</v>
      </c>
      <c r="V41" s="42">
        <v>0.12</v>
      </c>
      <c r="W41" s="42">
        <v>0.01</v>
      </c>
      <c r="X41" s="42">
        <v>0.02</v>
      </c>
      <c r="Y41" s="40">
        <f t="shared" si="11"/>
        <v>145.75144188115368</v>
      </c>
      <c r="Z41" s="40">
        <f t="shared" si="11"/>
        <v>12.14595349009614</v>
      </c>
      <c r="AA41" s="40">
        <f t="shared" si="11"/>
        <v>24.29190698019228</v>
      </c>
      <c r="AB41" s="40">
        <f t="shared" si="2"/>
        <v>182.18930235144211</v>
      </c>
      <c r="AC41" s="40">
        <f t="shared" si="3"/>
        <v>1032.4060466581718</v>
      </c>
    </row>
    <row r="42" spans="2:29" ht="12.6" customHeight="1" x14ac:dyDescent="0.2">
      <c r="B42" s="36" t="s">
        <v>42</v>
      </c>
      <c r="C42" s="36" t="s">
        <v>61</v>
      </c>
      <c r="D42" s="36" t="s">
        <v>44</v>
      </c>
      <c r="E42" s="36">
        <v>2019</v>
      </c>
      <c r="F42" s="36" t="s">
        <v>45</v>
      </c>
      <c r="G42" s="36" t="s">
        <v>46</v>
      </c>
      <c r="H42" s="36" t="s">
        <v>47</v>
      </c>
      <c r="I42" s="36" t="s">
        <v>48</v>
      </c>
      <c r="J42" s="37">
        <v>2.4655144999999998</v>
      </c>
      <c r="K42" s="52" t="str">
        <f t="shared" si="4"/>
        <v>0073534712019</v>
      </c>
      <c r="L42" s="45">
        <f t="shared" si="5"/>
        <v>0</v>
      </c>
      <c r="M42" s="38">
        <f t="shared" si="6"/>
        <v>2.4655144999999998</v>
      </c>
      <c r="N42" s="39">
        <v>22</v>
      </c>
      <c r="O42" s="40">
        <f t="shared" si="7"/>
        <v>0</v>
      </c>
      <c r="P42" s="40">
        <f t="shared" si="7"/>
        <v>54.241318999999997</v>
      </c>
      <c r="Q42" s="41">
        <f t="shared" si="12"/>
        <v>0.28999999999999998</v>
      </c>
      <c r="R42" s="41">
        <f t="shared" si="12"/>
        <v>0.45</v>
      </c>
      <c r="S42" s="40">
        <f t="shared" si="9"/>
        <v>0</v>
      </c>
      <c r="T42" s="40">
        <f t="shared" si="9"/>
        <v>24.408593549999999</v>
      </c>
      <c r="U42" s="40">
        <f t="shared" si="10"/>
        <v>24.408593549999999</v>
      </c>
      <c r="V42" s="42">
        <v>0.12</v>
      </c>
      <c r="W42" s="42">
        <v>0.01</v>
      </c>
      <c r="X42" s="42">
        <v>0.02</v>
      </c>
      <c r="Y42" s="40">
        <f t="shared" si="11"/>
        <v>2.9290312259999998</v>
      </c>
      <c r="Z42" s="40">
        <f t="shared" si="11"/>
        <v>0.24408593549999999</v>
      </c>
      <c r="AA42" s="40">
        <f t="shared" si="11"/>
        <v>0.48817187099999998</v>
      </c>
      <c r="AB42" s="40">
        <f t="shared" si="2"/>
        <v>3.6612890324999996</v>
      </c>
      <c r="AC42" s="40">
        <f t="shared" si="3"/>
        <v>20.747304517499998</v>
      </c>
    </row>
    <row r="43" spans="2:29" ht="12.6" customHeight="1" x14ac:dyDescent="0.2">
      <c r="B43" s="36" t="s">
        <v>42</v>
      </c>
      <c r="C43" s="36" t="s">
        <v>61</v>
      </c>
      <c r="D43" s="36" t="s">
        <v>44</v>
      </c>
      <c r="E43" s="36">
        <v>2019</v>
      </c>
      <c r="F43" s="36" t="s">
        <v>49</v>
      </c>
      <c r="G43" s="36" t="s">
        <v>46</v>
      </c>
      <c r="H43" s="36" t="s">
        <v>47</v>
      </c>
      <c r="I43" s="36" t="s">
        <v>50</v>
      </c>
      <c r="J43" s="37">
        <v>912.02506300000005</v>
      </c>
      <c r="K43" s="52" t="str">
        <f t="shared" si="4"/>
        <v>0073534712019</v>
      </c>
      <c r="L43" s="45">
        <f t="shared" si="5"/>
        <v>0</v>
      </c>
      <c r="M43" s="38">
        <f t="shared" si="6"/>
        <v>912.02506300000005</v>
      </c>
      <c r="N43" s="39">
        <v>22</v>
      </c>
      <c r="O43" s="40">
        <f t="shared" si="7"/>
        <v>0</v>
      </c>
      <c r="P43" s="40">
        <f t="shared" si="7"/>
        <v>20064.551385999999</v>
      </c>
      <c r="Q43" s="41">
        <f t="shared" si="12"/>
        <v>0.28999999999999998</v>
      </c>
      <c r="R43" s="41">
        <f t="shared" si="12"/>
        <v>0.45</v>
      </c>
      <c r="S43" s="40">
        <f t="shared" si="9"/>
        <v>0</v>
      </c>
      <c r="T43" s="40">
        <f t="shared" si="9"/>
        <v>9029.0481237000004</v>
      </c>
      <c r="U43" s="40">
        <f t="shared" si="10"/>
        <v>9029.0481237000004</v>
      </c>
      <c r="V43" s="42">
        <v>0.12</v>
      </c>
      <c r="W43" s="42">
        <v>0.01</v>
      </c>
      <c r="X43" s="42">
        <v>0.02</v>
      </c>
      <c r="Y43" s="40">
        <f t="shared" si="11"/>
        <v>1083.4857748439999</v>
      </c>
      <c r="Z43" s="40">
        <f t="shared" si="11"/>
        <v>90.290481237000009</v>
      </c>
      <c r="AA43" s="40">
        <f t="shared" si="11"/>
        <v>180.58096247400002</v>
      </c>
      <c r="AB43" s="40">
        <f t="shared" si="2"/>
        <v>1354.3572185549999</v>
      </c>
      <c r="AC43" s="40">
        <f t="shared" si="3"/>
        <v>7674.6909051450002</v>
      </c>
    </row>
    <row r="44" spans="2:29" ht="12.6" customHeight="1" x14ac:dyDescent="0.2">
      <c r="B44" s="36" t="s">
        <v>42</v>
      </c>
      <c r="C44" s="36" t="s">
        <v>61</v>
      </c>
      <c r="D44" s="36" t="s">
        <v>44</v>
      </c>
      <c r="E44" s="36">
        <v>2019</v>
      </c>
      <c r="F44" s="36" t="s">
        <v>49</v>
      </c>
      <c r="G44" s="36" t="s">
        <v>46</v>
      </c>
      <c r="H44" s="36" t="s">
        <v>47</v>
      </c>
      <c r="I44" s="36" t="s">
        <v>48</v>
      </c>
      <c r="J44" s="37">
        <v>36.596118709999999</v>
      </c>
      <c r="K44" s="52" t="str">
        <f t="shared" si="4"/>
        <v>0073534712019</v>
      </c>
      <c r="L44" s="45">
        <f t="shared" si="5"/>
        <v>0</v>
      </c>
      <c r="M44" s="38">
        <f t="shared" si="6"/>
        <v>36.596118709999999</v>
      </c>
      <c r="N44" s="39">
        <v>22</v>
      </c>
      <c r="O44" s="40">
        <f t="shared" si="7"/>
        <v>0</v>
      </c>
      <c r="P44" s="40">
        <f t="shared" si="7"/>
        <v>805.11461162000001</v>
      </c>
      <c r="Q44" s="41">
        <f t="shared" si="12"/>
        <v>0.28999999999999998</v>
      </c>
      <c r="R44" s="41">
        <f t="shared" si="12"/>
        <v>0.45</v>
      </c>
      <c r="S44" s="40">
        <f t="shared" si="9"/>
        <v>0</v>
      </c>
      <c r="T44" s="40">
        <f t="shared" si="9"/>
        <v>362.30157522900004</v>
      </c>
      <c r="U44" s="40">
        <f t="shared" si="10"/>
        <v>362.30157522900004</v>
      </c>
      <c r="V44" s="42">
        <v>0.12</v>
      </c>
      <c r="W44" s="42">
        <v>0.01</v>
      </c>
      <c r="X44" s="42">
        <v>0.02</v>
      </c>
      <c r="Y44" s="40">
        <f t="shared" si="11"/>
        <v>43.476189027480004</v>
      </c>
      <c r="Z44" s="40">
        <f t="shared" si="11"/>
        <v>3.6230157522900006</v>
      </c>
      <c r="AA44" s="40">
        <f t="shared" si="11"/>
        <v>7.2460315045800012</v>
      </c>
      <c r="AB44" s="40">
        <f t="shared" si="2"/>
        <v>54.345236284350008</v>
      </c>
      <c r="AC44" s="40">
        <f t="shared" si="3"/>
        <v>307.95633894465004</v>
      </c>
    </row>
    <row r="45" spans="2:29" ht="12.6" customHeight="1" x14ac:dyDescent="0.2">
      <c r="B45" s="36" t="s">
        <v>42</v>
      </c>
      <c r="C45" s="36" t="s">
        <v>61</v>
      </c>
      <c r="D45" s="36" t="s">
        <v>44</v>
      </c>
      <c r="E45" s="36">
        <v>2019</v>
      </c>
      <c r="F45" s="36" t="s">
        <v>49</v>
      </c>
      <c r="G45" s="36" t="s">
        <v>46</v>
      </c>
      <c r="H45" s="36" t="s">
        <v>51</v>
      </c>
      <c r="I45" s="36" t="s">
        <v>48</v>
      </c>
      <c r="J45" s="37">
        <v>1893.29907822</v>
      </c>
      <c r="K45" s="52" t="str">
        <f t="shared" si="4"/>
        <v>0073534712019</v>
      </c>
      <c r="L45" s="45">
        <f t="shared" si="5"/>
        <v>0</v>
      </c>
      <c r="M45" s="38">
        <f t="shared" si="6"/>
        <v>1893.29907822</v>
      </c>
      <c r="N45" s="39">
        <v>22</v>
      </c>
      <c r="O45" s="40">
        <f t="shared" si="7"/>
        <v>0</v>
      </c>
      <c r="P45" s="40">
        <f t="shared" si="7"/>
        <v>41652.579720839996</v>
      </c>
      <c r="Q45" s="41">
        <f t="shared" si="12"/>
        <v>0.28999999999999998</v>
      </c>
      <c r="R45" s="41">
        <f t="shared" si="12"/>
        <v>0.45</v>
      </c>
      <c r="S45" s="40">
        <f t="shared" si="9"/>
        <v>0</v>
      </c>
      <c r="T45" s="40">
        <f t="shared" si="9"/>
        <v>18743.660874377998</v>
      </c>
      <c r="U45" s="40">
        <f t="shared" si="10"/>
        <v>18743.660874377998</v>
      </c>
      <c r="V45" s="42">
        <v>0.12</v>
      </c>
      <c r="W45" s="42">
        <v>0.01</v>
      </c>
      <c r="X45" s="42">
        <v>0.02</v>
      </c>
      <c r="Y45" s="40">
        <f t="shared" si="11"/>
        <v>2249.2393049253596</v>
      </c>
      <c r="Z45" s="40">
        <f t="shared" si="11"/>
        <v>187.43660874377997</v>
      </c>
      <c r="AA45" s="40">
        <f t="shared" si="11"/>
        <v>374.87321748755994</v>
      </c>
      <c r="AB45" s="40">
        <f t="shared" si="2"/>
        <v>2811.5491311566998</v>
      </c>
      <c r="AC45" s="40">
        <f t="shared" si="3"/>
        <v>15932.111743221298</v>
      </c>
    </row>
    <row r="46" spans="2:29" ht="12.6" customHeight="1" x14ac:dyDescent="0.2">
      <c r="B46" s="36" t="s">
        <v>42</v>
      </c>
      <c r="C46" s="36" t="s">
        <v>61</v>
      </c>
      <c r="D46" s="36" t="s">
        <v>44</v>
      </c>
      <c r="E46" s="36">
        <v>2019</v>
      </c>
      <c r="F46" s="36" t="s">
        <v>49</v>
      </c>
      <c r="G46" s="36" t="s">
        <v>46</v>
      </c>
      <c r="H46" s="36" t="s">
        <v>52</v>
      </c>
      <c r="I46" s="36" t="s">
        <v>48</v>
      </c>
      <c r="J46" s="37">
        <v>28.455618399999999</v>
      </c>
      <c r="K46" s="52" t="str">
        <f t="shared" si="4"/>
        <v>0073534712019</v>
      </c>
      <c r="L46" s="45">
        <f t="shared" si="5"/>
        <v>0</v>
      </c>
      <c r="M46" s="38">
        <f t="shared" si="6"/>
        <v>28.455618399999999</v>
      </c>
      <c r="N46" s="39">
        <v>22</v>
      </c>
      <c r="O46" s="40">
        <f t="shared" si="7"/>
        <v>0</v>
      </c>
      <c r="P46" s="40">
        <f t="shared" si="7"/>
        <v>626.02360479999993</v>
      </c>
      <c r="Q46" s="41">
        <f t="shared" si="12"/>
        <v>0.28999999999999998</v>
      </c>
      <c r="R46" s="41">
        <f t="shared" si="12"/>
        <v>0.45</v>
      </c>
      <c r="S46" s="40">
        <f t="shared" si="9"/>
        <v>0</v>
      </c>
      <c r="T46" s="40">
        <f t="shared" si="9"/>
        <v>281.71062215999996</v>
      </c>
      <c r="U46" s="40">
        <f t="shared" si="10"/>
        <v>281.71062215999996</v>
      </c>
      <c r="V46" s="42">
        <v>0.12</v>
      </c>
      <c r="W46" s="42">
        <v>0.01</v>
      </c>
      <c r="X46" s="42">
        <v>0.02</v>
      </c>
      <c r="Y46" s="40">
        <f t="shared" si="11"/>
        <v>33.805274659199995</v>
      </c>
      <c r="Z46" s="40">
        <f t="shared" si="11"/>
        <v>2.8171062215999996</v>
      </c>
      <c r="AA46" s="40">
        <f t="shared" si="11"/>
        <v>5.6342124431999991</v>
      </c>
      <c r="AB46" s="40">
        <f t="shared" si="2"/>
        <v>42.256593323999994</v>
      </c>
      <c r="AC46" s="40">
        <f t="shared" si="3"/>
        <v>239.45402883599996</v>
      </c>
    </row>
    <row r="47" spans="2:29" ht="12.6" customHeight="1" x14ac:dyDescent="0.2">
      <c r="B47" s="36" t="s">
        <v>42</v>
      </c>
      <c r="C47" s="36" t="s">
        <v>61</v>
      </c>
      <c r="D47" s="36" t="s">
        <v>44</v>
      </c>
      <c r="E47" s="36">
        <v>2019</v>
      </c>
      <c r="F47" s="36" t="s">
        <v>49</v>
      </c>
      <c r="G47" s="36" t="s">
        <v>53</v>
      </c>
      <c r="H47" s="36" t="s">
        <v>51</v>
      </c>
      <c r="I47" s="36" t="s">
        <v>54</v>
      </c>
      <c r="J47" s="37">
        <v>0.87569505000000003</v>
      </c>
      <c r="K47" s="52" t="str">
        <f t="shared" si="4"/>
        <v>0073534712019</v>
      </c>
      <c r="L47" s="45">
        <f t="shared" si="5"/>
        <v>0</v>
      </c>
      <c r="M47" s="38">
        <f t="shared" si="6"/>
        <v>0.87569505000000003</v>
      </c>
      <c r="N47" s="39">
        <v>22</v>
      </c>
      <c r="O47" s="40">
        <f t="shared" si="7"/>
        <v>0</v>
      </c>
      <c r="P47" s="40">
        <f t="shared" si="7"/>
        <v>19.265291099999999</v>
      </c>
      <c r="Q47" s="41">
        <f t="shared" si="12"/>
        <v>0.28999999999999998</v>
      </c>
      <c r="R47" s="41">
        <f t="shared" si="12"/>
        <v>0.45</v>
      </c>
      <c r="S47" s="40">
        <f t="shared" si="9"/>
        <v>0</v>
      </c>
      <c r="T47" s="40">
        <f t="shared" si="9"/>
        <v>8.6693809949999991</v>
      </c>
      <c r="U47" s="40">
        <f t="shared" si="10"/>
        <v>8.6693809949999991</v>
      </c>
      <c r="V47" s="42">
        <v>0.12</v>
      </c>
      <c r="W47" s="42">
        <v>0.01</v>
      </c>
      <c r="X47" s="42">
        <v>0.02</v>
      </c>
      <c r="Y47" s="40">
        <f t="shared" si="11"/>
        <v>1.0403257194</v>
      </c>
      <c r="Z47" s="40">
        <f t="shared" si="11"/>
        <v>8.6693809949999992E-2</v>
      </c>
      <c r="AA47" s="40">
        <f t="shared" si="11"/>
        <v>0.17338761989999998</v>
      </c>
      <c r="AB47" s="40">
        <f t="shared" si="2"/>
        <v>1.30040714925</v>
      </c>
      <c r="AC47" s="40">
        <f t="shared" si="3"/>
        <v>7.3689738457499994</v>
      </c>
    </row>
    <row r="48" spans="2:29" ht="12.6" customHeight="1" x14ac:dyDescent="0.2">
      <c r="B48" s="36" t="s">
        <v>42</v>
      </c>
      <c r="C48" s="36" t="s">
        <v>61</v>
      </c>
      <c r="D48" s="36" t="s">
        <v>44</v>
      </c>
      <c r="E48" s="36">
        <v>2019</v>
      </c>
      <c r="F48" s="36" t="s">
        <v>49</v>
      </c>
      <c r="G48" s="36" t="s">
        <v>55</v>
      </c>
      <c r="H48" s="36" t="s">
        <v>56</v>
      </c>
      <c r="I48" s="36" t="s">
        <v>56</v>
      </c>
      <c r="J48" s="37">
        <v>2340.5596282000001</v>
      </c>
      <c r="K48" s="52" t="str">
        <f t="shared" si="4"/>
        <v>0073534712019</v>
      </c>
      <c r="L48" s="45">
        <f t="shared" si="5"/>
        <v>2340.5596282000001</v>
      </c>
      <c r="M48" s="38">
        <f t="shared" si="6"/>
        <v>0</v>
      </c>
      <c r="N48" s="39">
        <v>22</v>
      </c>
      <c r="O48" s="40">
        <f t="shared" si="7"/>
        <v>51492.311820400006</v>
      </c>
      <c r="P48" s="40">
        <f t="shared" si="7"/>
        <v>0</v>
      </c>
      <c r="Q48" s="41">
        <f t="shared" si="12"/>
        <v>0.28999999999999998</v>
      </c>
      <c r="R48" s="41">
        <f t="shared" si="12"/>
        <v>0.45</v>
      </c>
      <c r="S48" s="40">
        <f t="shared" si="9"/>
        <v>14932.770427916001</v>
      </c>
      <c r="T48" s="40">
        <f t="shared" si="9"/>
        <v>0</v>
      </c>
      <c r="U48" s="40">
        <f t="shared" si="10"/>
        <v>14932.770427916001</v>
      </c>
      <c r="V48" s="42">
        <v>0.12</v>
      </c>
      <c r="W48" s="42">
        <v>0.01</v>
      </c>
      <c r="X48" s="42">
        <v>0.02</v>
      </c>
      <c r="Y48" s="40">
        <f t="shared" si="11"/>
        <v>1791.93245134992</v>
      </c>
      <c r="Z48" s="40">
        <f t="shared" si="11"/>
        <v>149.32770427916</v>
      </c>
      <c r="AA48" s="40">
        <f t="shared" si="11"/>
        <v>298.65540855832</v>
      </c>
      <c r="AB48" s="40">
        <f t="shared" si="2"/>
        <v>2239.9155641874004</v>
      </c>
      <c r="AC48" s="40">
        <f t="shared" si="3"/>
        <v>12692.8548637286</v>
      </c>
    </row>
    <row r="49" spans="2:29" ht="12.6" customHeight="1" x14ac:dyDescent="0.2">
      <c r="B49" s="36" t="s">
        <v>42</v>
      </c>
      <c r="C49" s="36" t="s">
        <v>61</v>
      </c>
      <c r="D49" s="36" t="s">
        <v>44</v>
      </c>
      <c r="E49" s="36">
        <v>2019</v>
      </c>
      <c r="F49" s="36" t="s">
        <v>49</v>
      </c>
      <c r="G49" s="36" t="s">
        <v>57</v>
      </c>
      <c r="H49" s="36" t="s">
        <v>51</v>
      </c>
      <c r="I49" s="36" t="s">
        <v>58</v>
      </c>
      <c r="J49" s="37">
        <v>13049.741364940301</v>
      </c>
      <c r="K49" s="52" t="str">
        <f t="shared" si="4"/>
        <v>0073534712019</v>
      </c>
      <c r="L49" s="45">
        <f t="shared" si="5"/>
        <v>0</v>
      </c>
      <c r="M49" s="38">
        <f t="shared" si="6"/>
        <v>13049.741364940301</v>
      </c>
      <c r="N49" s="39">
        <v>22</v>
      </c>
      <c r="O49" s="40">
        <f t="shared" si="7"/>
        <v>0</v>
      </c>
      <c r="P49" s="40">
        <f t="shared" si="7"/>
        <v>287094.3100286866</v>
      </c>
      <c r="Q49" s="41">
        <f t="shared" si="12"/>
        <v>0.28999999999999998</v>
      </c>
      <c r="R49" s="41">
        <f t="shared" si="12"/>
        <v>0.45</v>
      </c>
      <c r="S49" s="40">
        <f t="shared" si="9"/>
        <v>0</v>
      </c>
      <c r="T49" s="40">
        <f t="shared" si="9"/>
        <v>129192.43951290897</v>
      </c>
      <c r="U49" s="40">
        <f t="shared" si="10"/>
        <v>129192.43951290897</v>
      </c>
      <c r="V49" s="42">
        <v>0.12</v>
      </c>
      <c r="W49" s="42">
        <v>0.01</v>
      </c>
      <c r="X49" s="42">
        <v>0.02</v>
      </c>
      <c r="Y49" s="40">
        <f t="shared" si="11"/>
        <v>15503.092741549075</v>
      </c>
      <c r="Z49" s="40">
        <f t="shared" si="11"/>
        <v>1291.9243951290898</v>
      </c>
      <c r="AA49" s="40">
        <f t="shared" si="11"/>
        <v>2583.8487902581796</v>
      </c>
      <c r="AB49" s="40">
        <f t="shared" si="2"/>
        <v>19378.865926936345</v>
      </c>
      <c r="AC49" s="40">
        <f t="shared" si="3"/>
        <v>109813.57358597263</v>
      </c>
    </row>
    <row r="50" spans="2:29" ht="12.6" customHeight="1" x14ac:dyDescent="0.2">
      <c r="B50" s="36" t="s">
        <v>42</v>
      </c>
      <c r="C50" s="36" t="s">
        <v>61</v>
      </c>
      <c r="D50" s="36" t="s">
        <v>44</v>
      </c>
      <c r="E50" s="36">
        <v>2019</v>
      </c>
      <c r="F50" s="36" t="s">
        <v>49</v>
      </c>
      <c r="G50" s="36" t="s">
        <v>57</v>
      </c>
      <c r="H50" s="36" t="s">
        <v>51</v>
      </c>
      <c r="I50" s="36" t="s">
        <v>59</v>
      </c>
      <c r="J50" s="37">
        <v>38.100970660359998</v>
      </c>
      <c r="K50" s="52" t="str">
        <f t="shared" si="4"/>
        <v>0073534712019</v>
      </c>
      <c r="L50" s="45">
        <f t="shared" si="5"/>
        <v>0</v>
      </c>
      <c r="M50" s="38">
        <f t="shared" si="6"/>
        <v>38.100970660359998</v>
      </c>
      <c r="N50" s="39">
        <v>22</v>
      </c>
      <c r="O50" s="40">
        <f t="shared" si="7"/>
        <v>0</v>
      </c>
      <c r="P50" s="40">
        <f t="shared" si="7"/>
        <v>838.22135452791997</v>
      </c>
      <c r="Q50" s="41">
        <f t="shared" si="12"/>
        <v>0.28999999999999998</v>
      </c>
      <c r="R50" s="41">
        <f t="shared" si="12"/>
        <v>0.45</v>
      </c>
      <c r="S50" s="40">
        <f t="shared" si="9"/>
        <v>0</v>
      </c>
      <c r="T50" s="40">
        <f t="shared" si="9"/>
        <v>377.19960953756402</v>
      </c>
      <c r="U50" s="40">
        <f t="shared" si="10"/>
        <v>377.19960953756402</v>
      </c>
      <c r="V50" s="42">
        <v>0.12</v>
      </c>
      <c r="W50" s="42">
        <v>0.01</v>
      </c>
      <c r="X50" s="42">
        <v>0.02</v>
      </c>
      <c r="Y50" s="40">
        <f t="shared" si="11"/>
        <v>45.263953144507681</v>
      </c>
      <c r="Z50" s="40">
        <f t="shared" si="11"/>
        <v>3.7719960953756404</v>
      </c>
      <c r="AA50" s="40">
        <f t="shared" si="11"/>
        <v>7.5439921907512808</v>
      </c>
      <c r="AB50" s="40">
        <f t="shared" si="2"/>
        <v>56.579941430634605</v>
      </c>
      <c r="AC50" s="40">
        <f t="shared" si="3"/>
        <v>320.6196681069294</v>
      </c>
    </row>
    <row r="51" spans="2:29" ht="12.6" customHeight="1" x14ac:dyDescent="0.2">
      <c r="B51" s="36" t="s">
        <v>42</v>
      </c>
      <c r="C51" s="36" t="s">
        <v>61</v>
      </c>
      <c r="D51" s="36" t="s">
        <v>44</v>
      </c>
      <c r="E51" s="36">
        <v>2019</v>
      </c>
      <c r="F51" s="36" t="s">
        <v>49</v>
      </c>
      <c r="G51" s="36" t="s">
        <v>57</v>
      </c>
      <c r="H51" s="36" t="s">
        <v>51</v>
      </c>
      <c r="I51" s="36" t="s">
        <v>60</v>
      </c>
      <c r="J51" s="37">
        <v>33675.018594866597</v>
      </c>
      <c r="K51" s="52" t="str">
        <f t="shared" si="4"/>
        <v>0073534712019</v>
      </c>
      <c r="L51" s="45">
        <f t="shared" si="5"/>
        <v>0</v>
      </c>
      <c r="M51" s="38">
        <f t="shared" si="6"/>
        <v>33675.018594866597</v>
      </c>
      <c r="N51" s="39">
        <v>22</v>
      </c>
      <c r="O51" s="40">
        <f t="shared" si="7"/>
        <v>0</v>
      </c>
      <c r="P51" s="40">
        <f t="shared" si="7"/>
        <v>740850.40908706514</v>
      </c>
      <c r="Q51" s="41">
        <f t="shared" si="12"/>
        <v>0.28999999999999998</v>
      </c>
      <c r="R51" s="41">
        <f t="shared" si="12"/>
        <v>0.45</v>
      </c>
      <c r="S51" s="40">
        <f t="shared" si="9"/>
        <v>0</v>
      </c>
      <c r="T51" s="40">
        <f t="shared" si="9"/>
        <v>333382.68408917933</v>
      </c>
      <c r="U51" s="40">
        <f t="shared" si="10"/>
        <v>333382.68408917933</v>
      </c>
      <c r="V51" s="42">
        <v>0.12</v>
      </c>
      <c r="W51" s="42">
        <v>0.01</v>
      </c>
      <c r="X51" s="42">
        <v>0.02</v>
      </c>
      <c r="Y51" s="40">
        <f t="shared" si="11"/>
        <v>40005.922090701519</v>
      </c>
      <c r="Z51" s="40">
        <f t="shared" si="11"/>
        <v>3333.8268408917934</v>
      </c>
      <c r="AA51" s="40">
        <f t="shared" si="11"/>
        <v>6667.6536817835868</v>
      </c>
      <c r="AB51" s="40">
        <f t="shared" si="2"/>
        <v>50007.4026133769</v>
      </c>
      <c r="AC51" s="40">
        <f t="shared" si="3"/>
        <v>283375.28147580242</v>
      </c>
    </row>
    <row r="52" spans="2:29" ht="12.6" customHeight="1" x14ac:dyDescent="0.2">
      <c r="B52" s="36" t="s">
        <v>42</v>
      </c>
      <c r="C52" s="36" t="s">
        <v>61</v>
      </c>
      <c r="D52" s="36" t="s">
        <v>44</v>
      </c>
      <c r="E52" s="36">
        <v>2019</v>
      </c>
      <c r="F52" s="36" t="s">
        <v>49</v>
      </c>
      <c r="G52" s="36" t="s">
        <v>57</v>
      </c>
      <c r="H52" s="36" t="s">
        <v>52</v>
      </c>
      <c r="I52" s="36" t="s">
        <v>58</v>
      </c>
      <c r="J52" s="37">
        <v>16379.6513877413</v>
      </c>
      <c r="K52" s="52" t="str">
        <f t="shared" si="4"/>
        <v>0073534712019</v>
      </c>
      <c r="L52" s="45">
        <f t="shared" si="5"/>
        <v>0</v>
      </c>
      <c r="M52" s="38">
        <f t="shared" si="6"/>
        <v>16379.6513877413</v>
      </c>
      <c r="N52" s="39">
        <v>22</v>
      </c>
      <c r="O52" s="40">
        <f t="shared" si="7"/>
        <v>0</v>
      </c>
      <c r="P52" s="40">
        <f t="shared" si="7"/>
        <v>360352.33053030859</v>
      </c>
      <c r="Q52" s="41">
        <f t="shared" si="12"/>
        <v>0.28999999999999998</v>
      </c>
      <c r="R52" s="41">
        <f t="shared" si="12"/>
        <v>0.45</v>
      </c>
      <c r="S52" s="40">
        <f t="shared" si="9"/>
        <v>0</v>
      </c>
      <c r="T52" s="40">
        <f t="shared" si="9"/>
        <v>162158.54873863887</v>
      </c>
      <c r="U52" s="40">
        <f t="shared" si="10"/>
        <v>162158.54873863887</v>
      </c>
      <c r="V52" s="42">
        <v>0.12</v>
      </c>
      <c r="W52" s="42">
        <v>0.01</v>
      </c>
      <c r="X52" s="42">
        <v>0.02</v>
      </c>
      <c r="Y52" s="40">
        <f t="shared" si="11"/>
        <v>19459.025848636662</v>
      </c>
      <c r="Z52" s="40">
        <f t="shared" si="11"/>
        <v>1621.5854873863886</v>
      </c>
      <c r="AA52" s="40">
        <f t="shared" si="11"/>
        <v>3243.1709747727773</v>
      </c>
      <c r="AB52" s="40">
        <f t="shared" si="2"/>
        <v>24323.782310795828</v>
      </c>
      <c r="AC52" s="40">
        <f t="shared" si="3"/>
        <v>137834.76642784305</v>
      </c>
    </row>
    <row r="53" spans="2:29" s="43" customFormat="1" ht="12.6" customHeight="1" x14ac:dyDescent="0.2">
      <c r="B53" s="36" t="s">
        <v>42</v>
      </c>
      <c r="C53" s="36" t="s">
        <v>61</v>
      </c>
      <c r="D53" s="36" t="s">
        <v>44</v>
      </c>
      <c r="E53" s="36">
        <v>2019</v>
      </c>
      <c r="F53" s="36" t="s">
        <v>49</v>
      </c>
      <c r="G53" s="36" t="s">
        <v>57</v>
      </c>
      <c r="H53" s="36" t="s">
        <v>52</v>
      </c>
      <c r="I53" s="36" t="s">
        <v>59</v>
      </c>
      <c r="J53" s="37">
        <v>0.18062340315</v>
      </c>
      <c r="K53" s="52" t="str">
        <f t="shared" si="4"/>
        <v>0073534712019</v>
      </c>
      <c r="L53" s="45">
        <f t="shared" si="5"/>
        <v>0</v>
      </c>
      <c r="M53" s="38">
        <f t="shared" si="6"/>
        <v>0.18062340315</v>
      </c>
      <c r="N53" s="39">
        <v>22</v>
      </c>
      <c r="O53" s="40">
        <f t="shared" si="7"/>
        <v>0</v>
      </c>
      <c r="P53" s="40">
        <f t="shared" si="7"/>
        <v>3.9737148693000002</v>
      </c>
      <c r="Q53" s="41">
        <f t="shared" si="12"/>
        <v>0.28999999999999998</v>
      </c>
      <c r="R53" s="41">
        <f t="shared" si="12"/>
        <v>0.45</v>
      </c>
      <c r="S53" s="40">
        <f t="shared" si="9"/>
        <v>0</v>
      </c>
      <c r="T53" s="40">
        <f t="shared" si="9"/>
        <v>1.7881716911850001</v>
      </c>
      <c r="U53" s="40">
        <f t="shared" si="10"/>
        <v>1.7881716911850001</v>
      </c>
      <c r="V53" s="42">
        <v>0.12</v>
      </c>
      <c r="W53" s="42">
        <v>0.01</v>
      </c>
      <c r="X53" s="42">
        <v>0.02</v>
      </c>
      <c r="Y53" s="40">
        <f t="shared" si="11"/>
        <v>0.21458060294219999</v>
      </c>
      <c r="Z53" s="40">
        <f t="shared" si="11"/>
        <v>1.7881716911850001E-2</v>
      </c>
      <c r="AA53" s="40">
        <f t="shared" si="11"/>
        <v>3.5763433823700001E-2</v>
      </c>
      <c r="AB53" s="40">
        <f t="shared" si="2"/>
        <v>0.26822575367774998</v>
      </c>
      <c r="AC53" s="40">
        <f t="shared" si="3"/>
        <v>1.5199459375072502</v>
      </c>
    </row>
    <row r="54" spans="2:29" ht="12.6" customHeight="1" x14ac:dyDescent="0.2">
      <c r="B54" s="36" t="s">
        <v>42</v>
      </c>
      <c r="C54" s="36" t="s">
        <v>61</v>
      </c>
      <c r="D54" s="36" t="s">
        <v>44</v>
      </c>
      <c r="E54" s="36">
        <v>2019</v>
      </c>
      <c r="F54" s="36" t="s">
        <v>49</v>
      </c>
      <c r="G54" s="36" t="s">
        <v>57</v>
      </c>
      <c r="H54" s="36" t="s">
        <v>52</v>
      </c>
      <c r="I54" s="36" t="s">
        <v>60</v>
      </c>
      <c r="J54" s="37">
        <v>5630.3590305813304</v>
      </c>
      <c r="K54" s="52" t="str">
        <f t="shared" si="4"/>
        <v>0073534712019</v>
      </c>
      <c r="L54" s="45">
        <f t="shared" ref="L54:L77" si="13">IF(I54="Physical",J54,0)</f>
        <v>0</v>
      </c>
      <c r="M54" s="38">
        <f t="shared" ref="M54:M77" si="14">(J54-L54)</f>
        <v>5630.3590305813304</v>
      </c>
      <c r="N54" s="39">
        <v>22</v>
      </c>
      <c r="O54" s="40">
        <f t="shared" ref="O54:O77" si="15">IFERROR(L54*$N54,0)</f>
        <v>0</v>
      </c>
      <c r="P54" s="40">
        <f t="shared" ref="P54:P77" si="16">IFERROR(M54*$N54,0)</f>
        <v>123867.89867278928</v>
      </c>
      <c r="Q54" s="41">
        <f t="shared" si="12"/>
        <v>0.28999999999999998</v>
      </c>
      <c r="R54" s="41">
        <f t="shared" si="12"/>
        <v>0.45</v>
      </c>
      <c r="S54" s="40">
        <f t="shared" ref="S54:S77" si="17">IFERROR(O54*Q54,0)</f>
        <v>0</v>
      </c>
      <c r="T54" s="40">
        <f t="shared" ref="T54:T77" si="18">IFERROR(P54*R54,0)</f>
        <v>55740.554402755173</v>
      </c>
      <c r="U54" s="40">
        <f t="shared" ref="U54:U77" si="19">(S54+T54)</f>
        <v>55740.554402755173</v>
      </c>
      <c r="V54" s="42">
        <v>0.12</v>
      </c>
      <c r="W54" s="42">
        <v>0.01</v>
      </c>
      <c r="X54" s="42">
        <v>0.02</v>
      </c>
      <c r="Y54" s="40">
        <f t="shared" ref="Y54:Y77" si="20">IFERROR($U54*V54,0)</f>
        <v>6688.8665283306209</v>
      </c>
      <c r="Z54" s="40">
        <f t="shared" ref="Z54:Z77" si="21">IFERROR($U54*W54,0)</f>
        <v>557.40554402755174</v>
      </c>
      <c r="AA54" s="40">
        <f t="shared" ref="AA54:AA77" si="22">IFERROR($U54*X54,0)</f>
        <v>1114.8110880551035</v>
      </c>
      <c r="AB54" s="40">
        <f t="shared" ref="AB54:AB77" si="23">SUM(Y54:AA54)</f>
        <v>8361.0831604132763</v>
      </c>
      <c r="AC54" s="40">
        <f t="shared" ref="AC54:AC77" si="24">(U54-AB54)</f>
        <v>47379.471242341897</v>
      </c>
    </row>
    <row r="55" spans="2:29" ht="12.6" customHeight="1" x14ac:dyDescent="0.2">
      <c r="B55" s="36" t="s">
        <v>42</v>
      </c>
      <c r="C55" s="36" t="s">
        <v>61</v>
      </c>
      <c r="D55" s="36" t="s">
        <v>44</v>
      </c>
      <c r="E55" s="36">
        <v>2018</v>
      </c>
      <c r="F55" s="36" t="s">
        <v>45</v>
      </c>
      <c r="G55" s="36" t="s">
        <v>46</v>
      </c>
      <c r="H55" s="36" t="s">
        <v>47</v>
      </c>
      <c r="I55" s="36" t="s">
        <v>48</v>
      </c>
      <c r="J55" s="37">
        <v>6.9800313999999997</v>
      </c>
      <c r="K55" s="52" t="str">
        <f t="shared" si="4"/>
        <v>0073534712018</v>
      </c>
      <c r="L55" s="45">
        <f t="shared" si="13"/>
        <v>0</v>
      </c>
      <c r="M55" s="38">
        <f t="shared" si="14"/>
        <v>6.9800313999999997</v>
      </c>
      <c r="N55" s="39">
        <v>22</v>
      </c>
      <c r="O55" s="40">
        <f t="shared" si="15"/>
        <v>0</v>
      </c>
      <c r="P55" s="40">
        <f t="shared" si="16"/>
        <v>153.5606908</v>
      </c>
      <c r="Q55" s="41">
        <f t="shared" si="12"/>
        <v>0.28999999999999998</v>
      </c>
      <c r="R55" s="41">
        <f t="shared" si="12"/>
        <v>0.45</v>
      </c>
      <c r="S55" s="40">
        <f t="shared" si="17"/>
        <v>0</v>
      </c>
      <c r="T55" s="40">
        <f t="shared" si="18"/>
        <v>69.102310860000003</v>
      </c>
      <c r="U55" s="40">
        <f t="shared" si="19"/>
        <v>69.102310860000003</v>
      </c>
      <c r="V55" s="42">
        <v>0.12</v>
      </c>
      <c r="W55" s="42">
        <v>0.01</v>
      </c>
      <c r="X55" s="42">
        <v>0.02</v>
      </c>
      <c r="Y55" s="40">
        <f t="shared" si="20"/>
        <v>8.2922773032000006</v>
      </c>
      <c r="Z55" s="40">
        <f t="shared" si="21"/>
        <v>0.69102310860000005</v>
      </c>
      <c r="AA55" s="40">
        <f t="shared" si="22"/>
        <v>1.3820462172000001</v>
      </c>
      <c r="AB55" s="40">
        <f t="shared" si="23"/>
        <v>10.365346629000001</v>
      </c>
      <c r="AC55" s="40">
        <f t="shared" si="24"/>
        <v>58.736964231000002</v>
      </c>
    </row>
    <row r="56" spans="2:29" ht="12.6" customHeight="1" x14ac:dyDescent="0.2">
      <c r="B56" s="36" t="s">
        <v>42</v>
      </c>
      <c r="C56" s="36" t="s">
        <v>61</v>
      </c>
      <c r="D56" s="36" t="s">
        <v>44</v>
      </c>
      <c r="E56" s="36">
        <v>2018</v>
      </c>
      <c r="F56" s="36" t="s">
        <v>49</v>
      </c>
      <c r="G56" s="36" t="s">
        <v>46</v>
      </c>
      <c r="H56" s="36" t="s">
        <v>47</v>
      </c>
      <c r="I56" s="36" t="s">
        <v>50</v>
      </c>
      <c r="J56" s="37">
        <v>3623.4327032000001</v>
      </c>
      <c r="K56" s="52" t="str">
        <f t="shared" si="4"/>
        <v>0073534712018</v>
      </c>
      <c r="L56" s="45">
        <f t="shared" si="13"/>
        <v>0</v>
      </c>
      <c r="M56" s="38">
        <f t="shared" si="14"/>
        <v>3623.4327032000001</v>
      </c>
      <c r="N56" s="39">
        <v>22</v>
      </c>
      <c r="O56" s="40">
        <f t="shared" si="15"/>
        <v>0</v>
      </c>
      <c r="P56" s="40">
        <f t="shared" si="16"/>
        <v>79715.519470400002</v>
      </c>
      <c r="Q56" s="41">
        <f t="shared" si="12"/>
        <v>0.28999999999999998</v>
      </c>
      <c r="R56" s="41">
        <f t="shared" si="12"/>
        <v>0.45</v>
      </c>
      <c r="S56" s="40">
        <f t="shared" si="17"/>
        <v>0</v>
      </c>
      <c r="T56" s="40">
        <f t="shared" si="18"/>
        <v>35871.98376168</v>
      </c>
      <c r="U56" s="40">
        <f t="shared" si="19"/>
        <v>35871.98376168</v>
      </c>
      <c r="V56" s="42">
        <v>0.12</v>
      </c>
      <c r="W56" s="42">
        <v>0.01</v>
      </c>
      <c r="X56" s="42">
        <v>0.02</v>
      </c>
      <c r="Y56" s="40">
        <f t="shared" si="20"/>
        <v>4304.6380514016</v>
      </c>
      <c r="Z56" s="40">
        <f t="shared" si="21"/>
        <v>358.71983761680002</v>
      </c>
      <c r="AA56" s="40">
        <f t="shared" si="22"/>
        <v>717.43967523360004</v>
      </c>
      <c r="AB56" s="40">
        <f t="shared" si="23"/>
        <v>5380.7975642519996</v>
      </c>
      <c r="AC56" s="40">
        <f t="shared" si="24"/>
        <v>30491.186197428</v>
      </c>
    </row>
    <row r="57" spans="2:29" ht="12.6" customHeight="1" x14ac:dyDescent="0.2">
      <c r="B57" s="36" t="s">
        <v>42</v>
      </c>
      <c r="C57" s="36" t="s">
        <v>61</v>
      </c>
      <c r="D57" s="36" t="s">
        <v>44</v>
      </c>
      <c r="E57" s="36">
        <v>2018</v>
      </c>
      <c r="F57" s="36" t="s">
        <v>49</v>
      </c>
      <c r="G57" s="36" t="s">
        <v>46</v>
      </c>
      <c r="H57" s="36" t="s">
        <v>47</v>
      </c>
      <c r="I57" s="36" t="s">
        <v>48</v>
      </c>
      <c r="J57" s="37">
        <v>74.668677180000003</v>
      </c>
      <c r="K57" s="52" t="str">
        <f t="shared" si="4"/>
        <v>0073534712018</v>
      </c>
      <c r="L57" s="45">
        <f t="shared" si="13"/>
        <v>0</v>
      </c>
      <c r="M57" s="38">
        <f t="shared" si="14"/>
        <v>74.668677180000003</v>
      </c>
      <c r="N57" s="39">
        <v>22</v>
      </c>
      <c r="O57" s="40">
        <f t="shared" si="15"/>
        <v>0</v>
      </c>
      <c r="P57" s="40">
        <f t="shared" si="16"/>
        <v>1642.71089796</v>
      </c>
      <c r="Q57" s="41">
        <f t="shared" si="12"/>
        <v>0.28999999999999998</v>
      </c>
      <c r="R57" s="41">
        <f t="shared" si="12"/>
        <v>0.45</v>
      </c>
      <c r="S57" s="40">
        <f t="shared" si="17"/>
        <v>0</v>
      </c>
      <c r="T57" s="40">
        <f t="shared" si="18"/>
        <v>739.21990408199997</v>
      </c>
      <c r="U57" s="40">
        <f t="shared" si="19"/>
        <v>739.21990408199997</v>
      </c>
      <c r="V57" s="42">
        <v>0.12</v>
      </c>
      <c r="W57" s="42">
        <v>0.01</v>
      </c>
      <c r="X57" s="42">
        <v>0.02</v>
      </c>
      <c r="Y57" s="40">
        <f t="shared" si="20"/>
        <v>88.706388489839995</v>
      </c>
      <c r="Z57" s="40">
        <f t="shared" si="21"/>
        <v>7.3921990408199996</v>
      </c>
      <c r="AA57" s="40">
        <f t="shared" si="22"/>
        <v>14.784398081639999</v>
      </c>
      <c r="AB57" s="40">
        <f t="shared" si="23"/>
        <v>110.88298561229999</v>
      </c>
      <c r="AC57" s="40">
        <f t="shared" si="24"/>
        <v>628.33691846969998</v>
      </c>
    </row>
    <row r="58" spans="2:29" ht="12.6" customHeight="1" x14ac:dyDescent="0.2">
      <c r="B58" s="36" t="s">
        <v>42</v>
      </c>
      <c r="C58" s="36" t="s">
        <v>61</v>
      </c>
      <c r="D58" s="36" t="s">
        <v>44</v>
      </c>
      <c r="E58" s="36">
        <v>2018</v>
      </c>
      <c r="F58" s="36" t="s">
        <v>49</v>
      </c>
      <c r="G58" s="36" t="s">
        <v>46</v>
      </c>
      <c r="H58" s="36" t="s">
        <v>51</v>
      </c>
      <c r="I58" s="36" t="s">
        <v>48</v>
      </c>
      <c r="J58" s="37">
        <v>6456.2220782000004</v>
      </c>
      <c r="K58" s="52" t="str">
        <f t="shared" si="4"/>
        <v>0073534712018</v>
      </c>
      <c r="L58" s="45">
        <f t="shared" si="13"/>
        <v>0</v>
      </c>
      <c r="M58" s="38">
        <f t="shared" si="14"/>
        <v>6456.2220782000004</v>
      </c>
      <c r="N58" s="39">
        <v>22</v>
      </c>
      <c r="O58" s="40">
        <f t="shared" si="15"/>
        <v>0</v>
      </c>
      <c r="P58" s="40">
        <f t="shared" si="16"/>
        <v>142036.88572040002</v>
      </c>
      <c r="Q58" s="41">
        <f t="shared" ref="Q58:R77" si="25">Q$4</f>
        <v>0.28999999999999998</v>
      </c>
      <c r="R58" s="41">
        <f t="shared" si="25"/>
        <v>0.45</v>
      </c>
      <c r="S58" s="40">
        <f t="shared" si="17"/>
        <v>0</v>
      </c>
      <c r="T58" s="40">
        <f t="shared" si="18"/>
        <v>63916.59857418001</v>
      </c>
      <c r="U58" s="40">
        <f t="shared" si="19"/>
        <v>63916.59857418001</v>
      </c>
      <c r="V58" s="42">
        <v>0.12</v>
      </c>
      <c r="W58" s="42">
        <v>0.01</v>
      </c>
      <c r="X58" s="42">
        <v>0.02</v>
      </c>
      <c r="Y58" s="40">
        <f t="shared" si="20"/>
        <v>7669.9918289016014</v>
      </c>
      <c r="Z58" s="40">
        <f t="shared" si="21"/>
        <v>639.16598574180011</v>
      </c>
      <c r="AA58" s="40">
        <f t="shared" si="22"/>
        <v>1278.3319714836002</v>
      </c>
      <c r="AB58" s="40">
        <f t="shared" si="23"/>
        <v>9587.4897861270019</v>
      </c>
      <c r="AC58" s="40">
        <f t="shared" si="24"/>
        <v>54329.10878805301</v>
      </c>
    </row>
    <row r="59" spans="2:29" ht="12.6" customHeight="1" x14ac:dyDescent="0.2">
      <c r="B59" s="36" t="s">
        <v>42</v>
      </c>
      <c r="C59" s="36" t="s">
        <v>61</v>
      </c>
      <c r="D59" s="36" t="s">
        <v>44</v>
      </c>
      <c r="E59" s="36">
        <v>2018</v>
      </c>
      <c r="F59" s="36" t="s">
        <v>49</v>
      </c>
      <c r="G59" s="36" t="s">
        <v>46</v>
      </c>
      <c r="H59" s="36" t="s">
        <v>52</v>
      </c>
      <c r="I59" s="36" t="s">
        <v>48</v>
      </c>
      <c r="J59" s="37">
        <v>122.74113800000001</v>
      </c>
      <c r="K59" s="52" t="str">
        <f t="shared" si="4"/>
        <v>0073534712018</v>
      </c>
      <c r="L59" s="45">
        <f t="shared" si="13"/>
        <v>0</v>
      </c>
      <c r="M59" s="38">
        <f t="shared" si="14"/>
        <v>122.74113800000001</v>
      </c>
      <c r="N59" s="39">
        <v>22</v>
      </c>
      <c r="O59" s="40">
        <f t="shared" si="15"/>
        <v>0</v>
      </c>
      <c r="P59" s="40">
        <f t="shared" si="16"/>
        <v>2700.3050360000002</v>
      </c>
      <c r="Q59" s="41">
        <f t="shared" si="25"/>
        <v>0.28999999999999998</v>
      </c>
      <c r="R59" s="41">
        <f t="shared" si="25"/>
        <v>0.45</v>
      </c>
      <c r="S59" s="40">
        <f t="shared" si="17"/>
        <v>0</v>
      </c>
      <c r="T59" s="40">
        <f t="shared" si="18"/>
        <v>1215.1372662000001</v>
      </c>
      <c r="U59" s="40">
        <f t="shared" si="19"/>
        <v>1215.1372662000001</v>
      </c>
      <c r="V59" s="42">
        <v>0.12</v>
      </c>
      <c r="W59" s="42">
        <v>0.01</v>
      </c>
      <c r="X59" s="42">
        <v>0.02</v>
      </c>
      <c r="Y59" s="40">
        <f t="shared" si="20"/>
        <v>145.816471944</v>
      </c>
      <c r="Z59" s="40">
        <f t="shared" si="21"/>
        <v>12.151372662000002</v>
      </c>
      <c r="AA59" s="40">
        <f t="shared" si="22"/>
        <v>24.302745324000004</v>
      </c>
      <c r="AB59" s="40">
        <f t="shared" si="23"/>
        <v>182.27058993</v>
      </c>
      <c r="AC59" s="40">
        <f t="shared" si="24"/>
        <v>1032.8666762700002</v>
      </c>
    </row>
    <row r="60" spans="2:29" ht="12.6" customHeight="1" x14ac:dyDescent="0.2">
      <c r="B60" s="36" t="s">
        <v>42</v>
      </c>
      <c r="C60" s="36" t="s">
        <v>61</v>
      </c>
      <c r="D60" s="36" t="s">
        <v>44</v>
      </c>
      <c r="E60" s="36">
        <v>2018</v>
      </c>
      <c r="F60" s="36" t="s">
        <v>49</v>
      </c>
      <c r="G60" s="36" t="s">
        <v>55</v>
      </c>
      <c r="H60" s="36" t="s">
        <v>56</v>
      </c>
      <c r="I60" s="36" t="s">
        <v>56</v>
      </c>
      <c r="J60" s="37">
        <v>14108.9298523986</v>
      </c>
      <c r="K60" s="52" t="str">
        <f t="shared" si="4"/>
        <v>0073534712018</v>
      </c>
      <c r="L60" s="45">
        <f t="shared" si="13"/>
        <v>14108.9298523986</v>
      </c>
      <c r="M60" s="38">
        <f t="shared" si="14"/>
        <v>0</v>
      </c>
      <c r="N60" s="39">
        <v>22</v>
      </c>
      <c r="O60" s="40">
        <f t="shared" si="15"/>
        <v>310396.45675276918</v>
      </c>
      <c r="P60" s="40">
        <f t="shared" si="16"/>
        <v>0</v>
      </c>
      <c r="Q60" s="41">
        <f t="shared" si="25"/>
        <v>0.28999999999999998</v>
      </c>
      <c r="R60" s="41">
        <f t="shared" si="25"/>
        <v>0.45</v>
      </c>
      <c r="S60" s="40">
        <f t="shared" si="17"/>
        <v>90014.972458303062</v>
      </c>
      <c r="T60" s="40">
        <f t="shared" si="18"/>
        <v>0</v>
      </c>
      <c r="U60" s="40">
        <f t="shared" si="19"/>
        <v>90014.972458303062</v>
      </c>
      <c r="V60" s="42">
        <v>0.12</v>
      </c>
      <c r="W60" s="42">
        <v>0.01</v>
      </c>
      <c r="X60" s="42">
        <v>0.02</v>
      </c>
      <c r="Y60" s="40">
        <f t="shared" si="20"/>
        <v>10801.796694996367</v>
      </c>
      <c r="Z60" s="40">
        <f t="shared" si="21"/>
        <v>900.14972458303066</v>
      </c>
      <c r="AA60" s="40">
        <f t="shared" si="22"/>
        <v>1800.2994491660613</v>
      </c>
      <c r="AB60" s="40">
        <f t="shared" si="23"/>
        <v>13502.245868745458</v>
      </c>
      <c r="AC60" s="40">
        <f t="shared" si="24"/>
        <v>76512.726589557598</v>
      </c>
    </row>
    <row r="61" spans="2:29" ht="12.6" customHeight="1" x14ac:dyDescent="0.2">
      <c r="B61" s="36" t="s">
        <v>42</v>
      </c>
      <c r="C61" s="36" t="s">
        <v>61</v>
      </c>
      <c r="D61" s="36" t="s">
        <v>44</v>
      </c>
      <c r="E61" s="36">
        <v>2018</v>
      </c>
      <c r="F61" s="36" t="s">
        <v>49</v>
      </c>
      <c r="G61" s="36" t="s">
        <v>57</v>
      </c>
      <c r="H61" s="36" t="s">
        <v>51</v>
      </c>
      <c r="I61" s="36" t="s">
        <v>58</v>
      </c>
      <c r="J61" s="37">
        <v>18788.093192980901</v>
      </c>
      <c r="K61" s="52" t="str">
        <f t="shared" si="4"/>
        <v>0073534712018</v>
      </c>
      <c r="L61" s="45">
        <f t="shared" si="13"/>
        <v>0</v>
      </c>
      <c r="M61" s="38">
        <f t="shared" si="14"/>
        <v>18788.093192980901</v>
      </c>
      <c r="N61" s="39">
        <v>22</v>
      </c>
      <c r="O61" s="40">
        <f t="shared" si="15"/>
        <v>0</v>
      </c>
      <c r="P61" s="40">
        <f t="shared" si="16"/>
        <v>413338.0502455798</v>
      </c>
      <c r="Q61" s="41">
        <f t="shared" si="25"/>
        <v>0.28999999999999998</v>
      </c>
      <c r="R61" s="41">
        <f t="shared" si="25"/>
        <v>0.45</v>
      </c>
      <c r="S61" s="40">
        <f t="shared" si="17"/>
        <v>0</v>
      </c>
      <c r="T61" s="40">
        <f t="shared" si="18"/>
        <v>186002.12261051091</v>
      </c>
      <c r="U61" s="40">
        <f t="shared" si="19"/>
        <v>186002.12261051091</v>
      </c>
      <c r="V61" s="42">
        <v>0.12</v>
      </c>
      <c r="W61" s="42">
        <v>0.01</v>
      </c>
      <c r="X61" s="42">
        <v>0.02</v>
      </c>
      <c r="Y61" s="40">
        <f t="shared" si="20"/>
        <v>22320.254713261307</v>
      </c>
      <c r="Z61" s="40">
        <f t="shared" si="21"/>
        <v>1860.0212261051092</v>
      </c>
      <c r="AA61" s="40">
        <f t="shared" si="22"/>
        <v>3720.0424522102185</v>
      </c>
      <c r="AB61" s="40">
        <f t="shared" si="23"/>
        <v>27900.318391576635</v>
      </c>
      <c r="AC61" s="40">
        <f t="shared" si="24"/>
        <v>158101.80421893427</v>
      </c>
    </row>
    <row r="62" spans="2:29" ht="12.6" customHeight="1" x14ac:dyDescent="0.2">
      <c r="B62" s="36" t="s">
        <v>42</v>
      </c>
      <c r="C62" s="36" t="s">
        <v>61</v>
      </c>
      <c r="D62" s="36" t="s">
        <v>44</v>
      </c>
      <c r="E62" s="36">
        <v>2018</v>
      </c>
      <c r="F62" s="36" t="s">
        <v>49</v>
      </c>
      <c r="G62" s="36" t="s">
        <v>57</v>
      </c>
      <c r="H62" s="36" t="s">
        <v>51</v>
      </c>
      <c r="I62" s="36" t="s">
        <v>59</v>
      </c>
      <c r="J62" s="37">
        <v>60.4631370874501</v>
      </c>
      <c r="K62" s="52" t="str">
        <f t="shared" si="4"/>
        <v>0073534712018</v>
      </c>
      <c r="L62" s="45">
        <f t="shared" si="13"/>
        <v>0</v>
      </c>
      <c r="M62" s="38">
        <f t="shared" si="14"/>
        <v>60.4631370874501</v>
      </c>
      <c r="N62" s="39">
        <v>22</v>
      </c>
      <c r="O62" s="40">
        <f t="shared" si="15"/>
        <v>0</v>
      </c>
      <c r="P62" s="40">
        <f t="shared" si="16"/>
        <v>1330.1890159239022</v>
      </c>
      <c r="Q62" s="41">
        <f t="shared" si="25"/>
        <v>0.28999999999999998</v>
      </c>
      <c r="R62" s="41">
        <f t="shared" si="25"/>
        <v>0.45</v>
      </c>
      <c r="S62" s="40">
        <f t="shared" si="17"/>
        <v>0</v>
      </c>
      <c r="T62" s="40">
        <f t="shared" si="18"/>
        <v>598.58505716575598</v>
      </c>
      <c r="U62" s="40">
        <f t="shared" si="19"/>
        <v>598.58505716575598</v>
      </c>
      <c r="V62" s="42">
        <v>0.12</v>
      </c>
      <c r="W62" s="42">
        <v>0.01</v>
      </c>
      <c r="X62" s="42">
        <v>0.02</v>
      </c>
      <c r="Y62" s="40">
        <f t="shared" si="20"/>
        <v>71.830206859890708</v>
      </c>
      <c r="Z62" s="40">
        <f t="shared" si="21"/>
        <v>5.9858505716575596</v>
      </c>
      <c r="AA62" s="40">
        <f t="shared" si="22"/>
        <v>11.971701143315119</v>
      </c>
      <c r="AB62" s="40">
        <f t="shared" si="23"/>
        <v>89.787758574863389</v>
      </c>
      <c r="AC62" s="40">
        <f t="shared" si="24"/>
        <v>508.79729859089258</v>
      </c>
    </row>
    <row r="63" spans="2:29" ht="12.6" customHeight="1" x14ac:dyDescent="0.2">
      <c r="B63" s="36" t="s">
        <v>42</v>
      </c>
      <c r="C63" s="36" t="s">
        <v>61</v>
      </c>
      <c r="D63" s="36" t="s">
        <v>44</v>
      </c>
      <c r="E63" s="36">
        <v>2018</v>
      </c>
      <c r="F63" s="36" t="s">
        <v>49</v>
      </c>
      <c r="G63" s="36" t="s">
        <v>57</v>
      </c>
      <c r="H63" s="36" t="s">
        <v>51</v>
      </c>
      <c r="I63" s="36" t="s">
        <v>60</v>
      </c>
      <c r="J63" s="37">
        <v>62545.295295729302</v>
      </c>
      <c r="K63" s="52" t="str">
        <f t="shared" si="4"/>
        <v>0073534712018</v>
      </c>
      <c r="L63" s="45">
        <f t="shared" si="13"/>
        <v>0</v>
      </c>
      <c r="M63" s="38">
        <f t="shared" si="14"/>
        <v>62545.295295729302</v>
      </c>
      <c r="N63" s="39">
        <v>22</v>
      </c>
      <c r="O63" s="40">
        <f t="shared" si="15"/>
        <v>0</v>
      </c>
      <c r="P63" s="40">
        <f t="shared" si="16"/>
        <v>1375996.4965060446</v>
      </c>
      <c r="Q63" s="41">
        <f t="shared" si="25"/>
        <v>0.28999999999999998</v>
      </c>
      <c r="R63" s="41">
        <f t="shared" si="25"/>
        <v>0.45</v>
      </c>
      <c r="S63" s="40">
        <f t="shared" si="17"/>
        <v>0</v>
      </c>
      <c r="T63" s="40">
        <f t="shared" si="18"/>
        <v>619198.42342772009</v>
      </c>
      <c r="U63" s="40">
        <f t="shared" si="19"/>
        <v>619198.42342772009</v>
      </c>
      <c r="V63" s="42">
        <v>0.12</v>
      </c>
      <c r="W63" s="42">
        <v>0.01</v>
      </c>
      <c r="X63" s="42">
        <v>0.02</v>
      </c>
      <c r="Y63" s="40">
        <f t="shared" si="20"/>
        <v>74303.810811326402</v>
      </c>
      <c r="Z63" s="40">
        <f t="shared" si="21"/>
        <v>6191.9842342772008</v>
      </c>
      <c r="AA63" s="40">
        <f t="shared" si="22"/>
        <v>12383.968468554402</v>
      </c>
      <c r="AB63" s="40">
        <f t="shared" si="23"/>
        <v>92879.76351415801</v>
      </c>
      <c r="AC63" s="40">
        <f t="shared" si="24"/>
        <v>526318.65991356212</v>
      </c>
    </row>
    <row r="64" spans="2:29" ht="12.6" customHeight="1" x14ac:dyDescent="0.2">
      <c r="B64" s="36" t="s">
        <v>42</v>
      </c>
      <c r="C64" s="36" t="s">
        <v>61</v>
      </c>
      <c r="D64" s="36" t="s">
        <v>44</v>
      </c>
      <c r="E64" s="36">
        <v>2018</v>
      </c>
      <c r="F64" s="36" t="s">
        <v>49</v>
      </c>
      <c r="G64" s="36" t="s">
        <v>57</v>
      </c>
      <c r="H64" s="36" t="s">
        <v>52</v>
      </c>
      <c r="I64" s="36" t="s">
        <v>58</v>
      </c>
      <c r="J64" s="37">
        <v>52071.295573609103</v>
      </c>
      <c r="K64" s="52" t="str">
        <f t="shared" si="4"/>
        <v>0073534712018</v>
      </c>
      <c r="L64" s="45">
        <f t="shared" si="13"/>
        <v>0</v>
      </c>
      <c r="M64" s="38">
        <f t="shared" si="14"/>
        <v>52071.295573609103</v>
      </c>
      <c r="N64" s="39">
        <v>22</v>
      </c>
      <c r="O64" s="40">
        <f t="shared" si="15"/>
        <v>0</v>
      </c>
      <c r="P64" s="40">
        <f t="shared" si="16"/>
        <v>1145568.5026194002</v>
      </c>
      <c r="Q64" s="41">
        <f t="shared" si="25"/>
        <v>0.28999999999999998</v>
      </c>
      <c r="R64" s="41">
        <f t="shared" si="25"/>
        <v>0.45</v>
      </c>
      <c r="S64" s="40">
        <f t="shared" si="17"/>
        <v>0</v>
      </c>
      <c r="T64" s="40">
        <f t="shared" si="18"/>
        <v>515505.82617873006</v>
      </c>
      <c r="U64" s="40">
        <f t="shared" si="19"/>
        <v>515505.82617873006</v>
      </c>
      <c r="V64" s="42">
        <v>0.12</v>
      </c>
      <c r="W64" s="42">
        <v>0.01</v>
      </c>
      <c r="X64" s="42">
        <v>0.02</v>
      </c>
      <c r="Y64" s="40">
        <f t="shared" si="20"/>
        <v>61860.699141447607</v>
      </c>
      <c r="Z64" s="40">
        <f t="shared" si="21"/>
        <v>5155.0582617873006</v>
      </c>
      <c r="AA64" s="40">
        <f t="shared" si="22"/>
        <v>10310.116523574601</v>
      </c>
      <c r="AB64" s="40">
        <f t="shared" si="23"/>
        <v>77325.873926809509</v>
      </c>
      <c r="AC64" s="40">
        <f t="shared" si="24"/>
        <v>438179.95225192053</v>
      </c>
    </row>
    <row r="65" spans="2:29" ht="12.6" customHeight="1" x14ac:dyDescent="0.2">
      <c r="B65" s="36" t="s">
        <v>42</v>
      </c>
      <c r="C65" s="36" t="s">
        <v>61</v>
      </c>
      <c r="D65" s="36" t="s">
        <v>44</v>
      </c>
      <c r="E65" s="36">
        <v>2018</v>
      </c>
      <c r="F65" s="36" t="s">
        <v>49</v>
      </c>
      <c r="G65" s="36" t="s">
        <v>57</v>
      </c>
      <c r="H65" s="36" t="s">
        <v>52</v>
      </c>
      <c r="I65" s="36" t="s">
        <v>59</v>
      </c>
      <c r="J65" s="37">
        <v>0.34170146340000002</v>
      </c>
      <c r="K65" s="52" t="str">
        <f t="shared" si="4"/>
        <v>0073534712018</v>
      </c>
      <c r="L65" s="45">
        <f t="shared" si="13"/>
        <v>0</v>
      </c>
      <c r="M65" s="38">
        <f t="shared" si="14"/>
        <v>0.34170146340000002</v>
      </c>
      <c r="N65" s="39">
        <v>22</v>
      </c>
      <c r="O65" s="40">
        <f t="shared" si="15"/>
        <v>0</v>
      </c>
      <c r="P65" s="40">
        <f t="shared" si="16"/>
        <v>7.5174321948000005</v>
      </c>
      <c r="Q65" s="41">
        <f t="shared" si="25"/>
        <v>0.28999999999999998</v>
      </c>
      <c r="R65" s="41">
        <f t="shared" si="25"/>
        <v>0.45</v>
      </c>
      <c r="S65" s="40">
        <f t="shared" si="17"/>
        <v>0</v>
      </c>
      <c r="T65" s="40">
        <f t="shared" si="18"/>
        <v>3.3828444876600003</v>
      </c>
      <c r="U65" s="40">
        <f t="shared" si="19"/>
        <v>3.3828444876600003</v>
      </c>
      <c r="V65" s="42">
        <v>0.12</v>
      </c>
      <c r="W65" s="42">
        <v>0.01</v>
      </c>
      <c r="X65" s="42">
        <v>0.02</v>
      </c>
      <c r="Y65" s="40">
        <f t="shared" si="20"/>
        <v>0.4059413385192</v>
      </c>
      <c r="Z65" s="40">
        <f t="shared" si="21"/>
        <v>3.3828444876600007E-2</v>
      </c>
      <c r="AA65" s="40">
        <f t="shared" si="22"/>
        <v>6.7656889753200014E-2</v>
      </c>
      <c r="AB65" s="40">
        <f t="shared" si="23"/>
        <v>0.50742667314900003</v>
      </c>
      <c r="AC65" s="40">
        <f t="shared" si="24"/>
        <v>2.8754178145110005</v>
      </c>
    </row>
    <row r="66" spans="2:29" ht="12.6" customHeight="1" x14ac:dyDescent="0.2">
      <c r="B66" s="36" t="s">
        <v>42</v>
      </c>
      <c r="C66" s="36" t="s">
        <v>61</v>
      </c>
      <c r="D66" s="36" t="s">
        <v>44</v>
      </c>
      <c r="E66" s="36">
        <v>2018</v>
      </c>
      <c r="F66" s="36" t="s">
        <v>49</v>
      </c>
      <c r="G66" s="36" t="s">
        <v>57</v>
      </c>
      <c r="H66" s="36" t="s">
        <v>52</v>
      </c>
      <c r="I66" s="36" t="s">
        <v>60</v>
      </c>
      <c r="J66" s="37">
        <v>11386.507934996</v>
      </c>
      <c r="K66" s="52" t="str">
        <f t="shared" si="4"/>
        <v>0073534712018</v>
      </c>
      <c r="L66" s="45">
        <f t="shared" si="13"/>
        <v>0</v>
      </c>
      <c r="M66" s="38">
        <f t="shared" si="14"/>
        <v>11386.507934996</v>
      </c>
      <c r="N66" s="39">
        <v>22</v>
      </c>
      <c r="O66" s="40">
        <f t="shared" si="15"/>
        <v>0</v>
      </c>
      <c r="P66" s="40">
        <f t="shared" si="16"/>
        <v>250503.17456991199</v>
      </c>
      <c r="Q66" s="41">
        <f t="shared" si="25"/>
        <v>0.28999999999999998</v>
      </c>
      <c r="R66" s="41">
        <f t="shared" si="25"/>
        <v>0.45</v>
      </c>
      <c r="S66" s="40">
        <f t="shared" si="17"/>
        <v>0</v>
      </c>
      <c r="T66" s="40">
        <f t="shared" si="18"/>
        <v>112726.42855646039</v>
      </c>
      <c r="U66" s="40">
        <f t="shared" si="19"/>
        <v>112726.42855646039</v>
      </c>
      <c r="V66" s="42">
        <v>0.12</v>
      </c>
      <c r="W66" s="42">
        <v>0.01</v>
      </c>
      <c r="X66" s="42">
        <v>0.02</v>
      </c>
      <c r="Y66" s="40">
        <f t="shared" si="20"/>
        <v>13527.171426775247</v>
      </c>
      <c r="Z66" s="40">
        <f t="shared" si="21"/>
        <v>1127.2642855646041</v>
      </c>
      <c r="AA66" s="40">
        <f t="shared" si="22"/>
        <v>2254.5285711292081</v>
      </c>
      <c r="AB66" s="40">
        <f t="shared" si="23"/>
        <v>16908.96428346906</v>
      </c>
      <c r="AC66" s="40">
        <f t="shared" si="24"/>
        <v>95817.464272991332</v>
      </c>
    </row>
    <row r="67" spans="2:29" ht="12.6" customHeight="1" x14ac:dyDescent="0.2">
      <c r="B67" s="36" t="s">
        <v>42</v>
      </c>
      <c r="C67" s="36" t="s">
        <v>61</v>
      </c>
      <c r="D67" s="36" t="s">
        <v>44</v>
      </c>
      <c r="E67" s="36">
        <v>2017</v>
      </c>
      <c r="F67" s="36" t="s">
        <v>49</v>
      </c>
      <c r="G67" s="36" t="s">
        <v>46</v>
      </c>
      <c r="H67" s="36" t="s">
        <v>47</v>
      </c>
      <c r="I67" s="36" t="s">
        <v>50</v>
      </c>
      <c r="J67" s="37">
        <v>7774.5651085623504</v>
      </c>
      <c r="K67" s="52" t="str">
        <f t="shared" si="4"/>
        <v>0073534712017</v>
      </c>
      <c r="L67" s="45">
        <f t="shared" si="13"/>
        <v>0</v>
      </c>
      <c r="M67" s="38">
        <f t="shared" si="14"/>
        <v>7774.5651085623504</v>
      </c>
      <c r="N67" s="39">
        <v>22</v>
      </c>
      <c r="O67" s="40">
        <f t="shared" si="15"/>
        <v>0</v>
      </c>
      <c r="P67" s="40">
        <f t="shared" si="16"/>
        <v>171040.4323883717</v>
      </c>
      <c r="Q67" s="41">
        <f t="shared" si="25"/>
        <v>0.28999999999999998</v>
      </c>
      <c r="R67" s="41">
        <f t="shared" si="25"/>
        <v>0.45</v>
      </c>
      <c r="S67" s="40">
        <f t="shared" si="17"/>
        <v>0</v>
      </c>
      <c r="T67" s="40">
        <f t="shared" si="18"/>
        <v>76968.194574767273</v>
      </c>
      <c r="U67" s="40">
        <f t="shared" si="19"/>
        <v>76968.194574767273</v>
      </c>
      <c r="V67" s="42">
        <v>0.12</v>
      </c>
      <c r="W67" s="42">
        <v>0.01</v>
      </c>
      <c r="X67" s="42">
        <v>0.02</v>
      </c>
      <c r="Y67" s="40">
        <f t="shared" si="20"/>
        <v>9236.1833489720721</v>
      </c>
      <c r="Z67" s="40">
        <f t="shared" si="21"/>
        <v>769.68194574767278</v>
      </c>
      <c r="AA67" s="40">
        <f t="shared" si="22"/>
        <v>1539.3638914953456</v>
      </c>
      <c r="AB67" s="40">
        <f t="shared" si="23"/>
        <v>11545.229186215091</v>
      </c>
      <c r="AC67" s="40">
        <f t="shared" si="24"/>
        <v>65422.965388552184</v>
      </c>
    </row>
    <row r="68" spans="2:29" ht="12.6" customHeight="1" x14ac:dyDescent="0.2">
      <c r="B68" s="36" t="s">
        <v>42</v>
      </c>
      <c r="C68" s="36" t="s">
        <v>61</v>
      </c>
      <c r="D68" s="36" t="s">
        <v>44</v>
      </c>
      <c r="E68" s="36">
        <v>2017</v>
      </c>
      <c r="F68" s="36" t="s">
        <v>49</v>
      </c>
      <c r="G68" s="36" t="s">
        <v>46</v>
      </c>
      <c r="H68" s="36" t="s">
        <v>47</v>
      </c>
      <c r="I68" s="36" t="s">
        <v>48</v>
      </c>
      <c r="J68" s="37">
        <v>42.736312274573002</v>
      </c>
      <c r="K68" s="52" t="str">
        <f t="shared" si="4"/>
        <v>0073534712017</v>
      </c>
      <c r="L68" s="45">
        <f t="shared" si="13"/>
        <v>0</v>
      </c>
      <c r="M68" s="38">
        <f t="shared" si="14"/>
        <v>42.736312274573002</v>
      </c>
      <c r="N68" s="39">
        <v>22</v>
      </c>
      <c r="O68" s="40">
        <f t="shared" si="15"/>
        <v>0</v>
      </c>
      <c r="P68" s="40">
        <f t="shared" si="16"/>
        <v>940.19887004060604</v>
      </c>
      <c r="Q68" s="41">
        <f t="shared" si="25"/>
        <v>0.28999999999999998</v>
      </c>
      <c r="R68" s="41">
        <f t="shared" si="25"/>
        <v>0.45</v>
      </c>
      <c r="S68" s="40">
        <f t="shared" si="17"/>
        <v>0</v>
      </c>
      <c r="T68" s="40">
        <f t="shared" si="18"/>
        <v>423.08949151827272</v>
      </c>
      <c r="U68" s="40">
        <f t="shared" si="19"/>
        <v>423.08949151827272</v>
      </c>
      <c r="V68" s="42">
        <v>0.12</v>
      </c>
      <c r="W68" s="42">
        <v>0.01</v>
      </c>
      <c r="X68" s="42">
        <v>0.02</v>
      </c>
      <c r="Y68" s="40">
        <f t="shared" si="20"/>
        <v>50.770738982192725</v>
      </c>
      <c r="Z68" s="40">
        <f t="shared" si="21"/>
        <v>4.2308949151827271</v>
      </c>
      <c r="AA68" s="40">
        <f t="shared" si="22"/>
        <v>8.4617898303654542</v>
      </c>
      <c r="AB68" s="40">
        <f t="shared" si="23"/>
        <v>63.46342372774091</v>
      </c>
      <c r="AC68" s="40">
        <f t="shared" si="24"/>
        <v>359.62606779053181</v>
      </c>
    </row>
    <row r="69" spans="2:29" ht="12.6" customHeight="1" x14ac:dyDescent="0.2">
      <c r="B69" s="36" t="s">
        <v>42</v>
      </c>
      <c r="C69" s="36" t="s">
        <v>61</v>
      </c>
      <c r="D69" s="36" t="s">
        <v>44</v>
      </c>
      <c r="E69" s="36">
        <v>2017</v>
      </c>
      <c r="F69" s="36" t="s">
        <v>49</v>
      </c>
      <c r="G69" s="36" t="s">
        <v>46</v>
      </c>
      <c r="H69" s="36" t="s">
        <v>51</v>
      </c>
      <c r="I69" s="36" t="s">
        <v>48</v>
      </c>
      <c r="J69" s="37">
        <v>8035.1116781079099</v>
      </c>
      <c r="K69" s="52" t="str">
        <f t="shared" si="4"/>
        <v>0073534712017</v>
      </c>
      <c r="L69" s="45">
        <f t="shared" si="13"/>
        <v>0</v>
      </c>
      <c r="M69" s="38">
        <f t="shared" si="14"/>
        <v>8035.1116781079099</v>
      </c>
      <c r="N69" s="39">
        <v>22</v>
      </c>
      <c r="O69" s="40">
        <f t="shared" si="15"/>
        <v>0</v>
      </c>
      <c r="P69" s="40">
        <f t="shared" si="16"/>
        <v>176772.45691837402</v>
      </c>
      <c r="Q69" s="41">
        <f t="shared" si="25"/>
        <v>0.28999999999999998</v>
      </c>
      <c r="R69" s="41">
        <f t="shared" si="25"/>
        <v>0.45</v>
      </c>
      <c r="S69" s="40">
        <f t="shared" si="17"/>
        <v>0</v>
      </c>
      <c r="T69" s="40">
        <f t="shared" si="18"/>
        <v>79547.605613268315</v>
      </c>
      <c r="U69" s="40">
        <f t="shared" si="19"/>
        <v>79547.605613268315</v>
      </c>
      <c r="V69" s="42">
        <v>0.12</v>
      </c>
      <c r="W69" s="42">
        <v>0.01</v>
      </c>
      <c r="X69" s="42">
        <v>0.02</v>
      </c>
      <c r="Y69" s="40">
        <f t="shared" si="20"/>
        <v>9545.7126735921975</v>
      </c>
      <c r="Z69" s="40">
        <f t="shared" si="21"/>
        <v>795.4760561326832</v>
      </c>
      <c r="AA69" s="40">
        <f t="shared" si="22"/>
        <v>1590.9521122653664</v>
      </c>
      <c r="AB69" s="40">
        <f t="shared" si="23"/>
        <v>11932.140841990247</v>
      </c>
      <c r="AC69" s="40">
        <f t="shared" si="24"/>
        <v>67615.464771278072</v>
      </c>
    </row>
    <row r="70" spans="2:29" ht="12.6" customHeight="1" x14ac:dyDescent="0.2">
      <c r="B70" s="36" t="s">
        <v>42</v>
      </c>
      <c r="C70" s="36" t="s">
        <v>61</v>
      </c>
      <c r="D70" s="36" t="s">
        <v>44</v>
      </c>
      <c r="E70" s="36">
        <v>2017</v>
      </c>
      <c r="F70" s="36" t="s">
        <v>49</v>
      </c>
      <c r="G70" s="36" t="s">
        <v>46</v>
      </c>
      <c r="H70" s="36" t="s">
        <v>52</v>
      </c>
      <c r="I70" s="36" t="s">
        <v>48</v>
      </c>
      <c r="J70" s="37">
        <v>136.059188996838</v>
      </c>
      <c r="K70" s="52" t="str">
        <f t="shared" ref="K70:K133" si="26">B70&amp;E70</f>
        <v>0073534712017</v>
      </c>
      <c r="L70" s="45">
        <f t="shared" si="13"/>
        <v>0</v>
      </c>
      <c r="M70" s="38">
        <f t="shared" si="14"/>
        <v>136.059188996838</v>
      </c>
      <c r="N70" s="39">
        <v>22</v>
      </c>
      <c r="O70" s="40">
        <f t="shared" si="15"/>
        <v>0</v>
      </c>
      <c r="P70" s="40">
        <f t="shared" si="16"/>
        <v>2993.3021579304359</v>
      </c>
      <c r="Q70" s="41">
        <f t="shared" si="25"/>
        <v>0.28999999999999998</v>
      </c>
      <c r="R70" s="41">
        <f t="shared" si="25"/>
        <v>0.45</v>
      </c>
      <c r="S70" s="40">
        <f t="shared" si="17"/>
        <v>0</v>
      </c>
      <c r="T70" s="40">
        <f t="shared" si="18"/>
        <v>1346.9859710686962</v>
      </c>
      <c r="U70" s="40">
        <f t="shared" si="19"/>
        <v>1346.9859710686962</v>
      </c>
      <c r="V70" s="42">
        <v>0.12</v>
      </c>
      <c r="W70" s="42">
        <v>0.01</v>
      </c>
      <c r="X70" s="42">
        <v>0.02</v>
      </c>
      <c r="Y70" s="40">
        <f t="shared" si="20"/>
        <v>161.63831652824354</v>
      </c>
      <c r="Z70" s="40">
        <f t="shared" si="21"/>
        <v>13.469859710686963</v>
      </c>
      <c r="AA70" s="40">
        <f t="shared" si="22"/>
        <v>26.939719421373926</v>
      </c>
      <c r="AB70" s="40">
        <f t="shared" si="23"/>
        <v>202.04789566030442</v>
      </c>
      <c r="AC70" s="40">
        <f t="shared" si="24"/>
        <v>1144.9380754083918</v>
      </c>
    </row>
    <row r="71" spans="2:29" ht="12.6" customHeight="1" x14ac:dyDescent="0.2">
      <c r="B71" s="36" t="s">
        <v>42</v>
      </c>
      <c r="C71" s="36" t="s">
        <v>61</v>
      </c>
      <c r="D71" s="36" t="s">
        <v>44</v>
      </c>
      <c r="E71" s="36">
        <v>2017</v>
      </c>
      <c r="F71" s="36" t="s">
        <v>49</v>
      </c>
      <c r="G71" s="36" t="s">
        <v>55</v>
      </c>
      <c r="H71" s="36" t="s">
        <v>56</v>
      </c>
      <c r="I71" s="36" t="s">
        <v>56</v>
      </c>
      <c r="J71" s="37">
        <v>15759.460449366299</v>
      </c>
      <c r="K71" s="52" t="str">
        <f t="shared" si="26"/>
        <v>0073534712017</v>
      </c>
      <c r="L71" s="45">
        <f t="shared" si="13"/>
        <v>15759.460449366299</v>
      </c>
      <c r="M71" s="38">
        <f t="shared" si="14"/>
        <v>0</v>
      </c>
      <c r="N71" s="39">
        <v>22</v>
      </c>
      <c r="O71" s="40">
        <f t="shared" si="15"/>
        <v>346708.12988605857</v>
      </c>
      <c r="P71" s="40">
        <f t="shared" si="16"/>
        <v>0</v>
      </c>
      <c r="Q71" s="41">
        <f t="shared" si="25"/>
        <v>0.28999999999999998</v>
      </c>
      <c r="R71" s="41">
        <f t="shared" si="25"/>
        <v>0.45</v>
      </c>
      <c r="S71" s="40">
        <f t="shared" si="17"/>
        <v>100545.35766695697</v>
      </c>
      <c r="T71" s="40">
        <f t="shared" si="18"/>
        <v>0</v>
      </c>
      <c r="U71" s="40">
        <f t="shared" si="19"/>
        <v>100545.35766695697</v>
      </c>
      <c r="V71" s="42">
        <v>0.12</v>
      </c>
      <c r="W71" s="42">
        <v>0.01</v>
      </c>
      <c r="X71" s="42">
        <v>0.02</v>
      </c>
      <c r="Y71" s="40">
        <f t="shared" si="20"/>
        <v>12065.442920034837</v>
      </c>
      <c r="Z71" s="40">
        <f t="shared" si="21"/>
        <v>1005.4535766695698</v>
      </c>
      <c r="AA71" s="40">
        <f t="shared" si="22"/>
        <v>2010.9071533391395</v>
      </c>
      <c r="AB71" s="40">
        <f t="shared" si="23"/>
        <v>15081.803650043546</v>
      </c>
      <c r="AC71" s="40">
        <f t="shared" si="24"/>
        <v>85463.554016913433</v>
      </c>
    </row>
    <row r="72" spans="2:29" ht="12.6" customHeight="1" x14ac:dyDescent="0.2">
      <c r="B72" s="36" t="s">
        <v>42</v>
      </c>
      <c r="C72" s="36" t="s">
        <v>61</v>
      </c>
      <c r="D72" s="36" t="s">
        <v>44</v>
      </c>
      <c r="E72" s="36">
        <v>2017</v>
      </c>
      <c r="F72" s="36" t="s">
        <v>49</v>
      </c>
      <c r="G72" s="36" t="s">
        <v>57</v>
      </c>
      <c r="H72" s="36" t="s">
        <v>51</v>
      </c>
      <c r="I72" s="36" t="s">
        <v>58</v>
      </c>
      <c r="J72" s="37">
        <v>12695.153726488499</v>
      </c>
      <c r="K72" s="52" t="str">
        <f t="shared" si="26"/>
        <v>0073534712017</v>
      </c>
      <c r="L72" s="45">
        <f t="shared" si="13"/>
        <v>0</v>
      </c>
      <c r="M72" s="38">
        <f t="shared" si="14"/>
        <v>12695.153726488499</v>
      </c>
      <c r="N72" s="39">
        <v>22</v>
      </c>
      <c r="O72" s="40">
        <f t="shared" si="15"/>
        <v>0</v>
      </c>
      <c r="P72" s="40">
        <f t="shared" si="16"/>
        <v>279293.381982747</v>
      </c>
      <c r="Q72" s="41">
        <f t="shared" si="25"/>
        <v>0.28999999999999998</v>
      </c>
      <c r="R72" s="41">
        <f t="shared" si="25"/>
        <v>0.45</v>
      </c>
      <c r="S72" s="40">
        <f t="shared" si="17"/>
        <v>0</v>
      </c>
      <c r="T72" s="40">
        <f t="shared" si="18"/>
        <v>125682.02189223615</v>
      </c>
      <c r="U72" s="40">
        <f t="shared" si="19"/>
        <v>125682.02189223615</v>
      </c>
      <c r="V72" s="42">
        <v>0.12</v>
      </c>
      <c r="W72" s="42">
        <v>0.01</v>
      </c>
      <c r="X72" s="42">
        <v>0.02</v>
      </c>
      <c r="Y72" s="40">
        <f t="shared" si="20"/>
        <v>15081.842627068338</v>
      </c>
      <c r="Z72" s="40">
        <f t="shared" si="21"/>
        <v>1256.8202189223616</v>
      </c>
      <c r="AA72" s="40">
        <f t="shared" si="22"/>
        <v>2513.6404378447232</v>
      </c>
      <c r="AB72" s="40">
        <f t="shared" si="23"/>
        <v>18852.303283835423</v>
      </c>
      <c r="AC72" s="40">
        <f t="shared" si="24"/>
        <v>106829.71860840073</v>
      </c>
    </row>
    <row r="73" spans="2:29" ht="12.6" customHeight="1" x14ac:dyDescent="0.2">
      <c r="B73" s="36" t="s">
        <v>42</v>
      </c>
      <c r="C73" s="36" t="s">
        <v>61</v>
      </c>
      <c r="D73" s="36" t="s">
        <v>44</v>
      </c>
      <c r="E73" s="36">
        <v>2017</v>
      </c>
      <c r="F73" s="36" t="s">
        <v>49</v>
      </c>
      <c r="G73" s="36" t="s">
        <v>57</v>
      </c>
      <c r="H73" s="36" t="s">
        <v>51</v>
      </c>
      <c r="I73" s="36" t="s">
        <v>59</v>
      </c>
      <c r="J73" s="37">
        <v>112.384698280622</v>
      </c>
      <c r="K73" s="52" t="str">
        <f t="shared" si="26"/>
        <v>0073534712017</v>
      </c>
      <c r="L73" s="45">
        <f t="shared" si="13"/>
        <v>0</v>
      </c>
      <c r="M73" s="38">
        <f t="shared" si="14"/>
        <v>112.384698280622</v>
      </c>
      <c r="N73" s="39">
        <v>22</v>
      </c>
      <c r="O73" s="40">
        <f t="shared" si="15"/>
        <v>0</v>
      </c>
      <c r="P73" s="40">
        <f t="shared" si="16"/>
        <v>2472.4633621736839</v>
      </c>
      <c r="Q73" s="41">
        <f t="shared" si="25"/>
        <v>0.28999999999999998</v>
      </c>
      <c r="R73" s="41">
        <f t="shared" si="25"/>
        <v>0.45</v>
      </c>
      <c r="S73" s="40">
        <f t="shared" si="17"/>
        <v>0</v>
      </c>
      <c r="T73" s="40">
        <f t="shared" si="18"/>
        <v>1112.6085129781577</v>
      </c>
      <c r="U73" s="40">
        <f t="shared" si="19"/>
        <v>1112.6085129781577</v>
      </c>
      <c r="V73" s="42">
        <v>0.12</v>
      </c>
      <c r="W73" s="42">
        <v>0.01</v>
      </c>
      <c r="X73" s="42">
        <v>0.02</v>
      </c>
      <c r="Y73" s="40">
        <f t="shared" si="20"/>
        <v>133.51302155737892</v>
      </c>
      <c r="Z73" s="40">
        <f t="shared" si="21"/>
        <v>11.126085129781577</v>
      </c>
      <c r="AA73" s="40">
        <f t="shared" si="22"/>
        <v>22.252170259563155</v>
      </c>
      <c r="AB73" s="40">
        <f t="shared" si="23"/>
        <v>166.89127694672365</v>
      </c>
      <c r="AC73" s="40">
        <f t="shared" si="24"/>
        <v>945.71723603143403</v>
      </c>
    </row>
    <row r="74" spans="2:29" ht="12.6" customHeight="1" x14ac:dyDescent="0.2">
      <c r="B74" s="36" t="s">
        <v>42</v>
      </c>
      <c r="C74" s="36" t="s">
        <v>61</v>
      </c>
      <c r="D74" s="36" t="s">
        <v>44</v>
      </c>
      <c r="E74" s="36">
        <v>2017</v>
      </c>
      <c r="F74" s="36" t="s">
        <v>49</v>
      </c>
      <c r="G74" s="36" t="s">
        <v>57</v>
      </c>
      <c r="H74" s="36" t="s">
        <v>51</v>
      </c>
      <c r="I74" s="36" t="s">
        <v>60</v>
      </c>
      <c r="J74" s="37">
        <v>40275.216952492498</v>
      </c>
      <c r="K74" s="52" t="str">
        <f t="shared" si="26"/>
        <v>0073534712017</v>
      </c>
      <c r="L74" s="45">
        <f t="shared" si="13"/>
        <v>0</v>
      </c>
      <c r="M74" s="38">
        <f t="shared" si="14"/>
        <v>40275.216952492498</v>
      </c>
      <c r="N74" s="39">
        <v>22</v>
      </c>
      <c r="O74" s="40">
        <f t="shared" si="15"/>
        <v>0</v>
      </c>
      <c r="P74" s="40">
        <f t="shared" si="16"/>
        <v>886054.77295483497</v>
      </c>
      <c r="Q74" s="41">
        <f t="shared" si="25"/>
        <v>0.28999999999999998</v>
      </c>
      <c r="R74" s="41">
        <f t="shared" si="25"/>
        <v>0.45</v>
      </c>
      <c r="S74" s="40">
        <f t="shared" si="17"/>
        <v>0</v>
      </c>
      <c r="T74" s="40">
        <f t="shared" si="18"/>
        <v>398724.64782967576</v>
      </c>
      <c r="U74" s="40">
        <f t="shared" si="19"/>
        <v>398724.64782967576</v>
      </c>
      <c r="V74" s="42">
        <v>0.12</v>
      </c>
      <c r="W74" s="42">
        <v>0.01</v>
      </c>
      <c r="X74" s="42">
        <v>0.02</v>
      </c>
      <c r="Y74" s="40">
        <f t="shared" si="20"/>
        <v>47846.95773956109</v>
      </c>
      <c r="Z74" s="40">
        <f t="shared" si="21"/>
        <v>3987.2464782967577</v>
      </c>
      <c r="AA74" s="40">
        <f t="shared" si="22"/>
        <v>7974.4929565935154</v>
      </c>
      <c r="AB74" s="40">
        <f t="shared" si="23"/>
        <v>59808.697174451365</v>
      </c>
      <c r="AC74" s="40">
        <f t="shared" si="24"/>
        <v>338915.95065522438</v>
      </c>
    </row>
    <row r="75" spans="2:29" ht="12.6" customHeight="1" x14ac:dyDescent="0.2">
      <c r="B75" s="36" t="s">
        <v>42</v>
      </c>
      <c r="C75" s="36" t="s">
        <v>61</v>
      </c>
      <c r="D75" s="36" t="s">
        <v>44</v>
      </c>
      <c r="E75" s="36">
        <v>2017</v>
      </c>
      <c r="F75" s="36" t="s">
        <v>49</v>
      </c>
      <c r="G75" s="36" t="s">
        <v>57</v>
      </c>
      <c r="H75" s="36" t="s">
        <v>52</v>
      </c>
      <c r="I75" s="36" t="s">
        <v>58</v>
      </c>
      <c r="J75" s="37">
        <v>24495.375252956201</v>
      </c>
      <c r="K75" s="52" t="str">
        <f t="shared" si="26"/>
        <v>0073534712017</v>
      </c>
      <c r="L75" s="45">
        <f t="shared" si="13"/>
        <v>0</v>
      </c>
      <c r="M75" s="38">
        <f t="shared" si="14"/>
        <v>24495.375252956201</v>
      </c>
      <c r="N75" s="39">
        <v>22</v>
      </c>
      <c r="O75" s="40">
        <f t="shared" si="15"/>
        <v>0</v>
      </c>
      <c r="P75" s="40">
        <f t="shared" si="16"/>
        <v>538898.25556503644</v>
      </c>
      <c r="Q75" s="41">
        <f t="shared" si="25"/>
        <v>0.28999999999999998</v>
      </c>
      <c r="R75" s="41">
        <f t="shared" si="25"/>
        <v>0.45</v>
      </c>
      <c r="S75" s="40">
        <f t="shared" si="17"/>
        <v>0</v>
      </c>
      <c r="T75" s="40">
        <f t="shared" si="18"/>
        <v>242504.21500426641</v>
      </c>
      <c r="U75" s="40">
        <f t="shared" si="19"/>
        <v>242504.21500426641</v>
      </c>
      <c r="V75" s="42">
        <v>0.12</v>
      </c>
      <c r="W75" s="42">
        <v>0.01</v>
      </c>
      <c r="X75" s="42">
        <v>0.02</v>
      </c>
      <c r="Y75" s="40">
        <f t="shared" si="20"/>
        <v>29100.505800511968</v>
      </c>
      <c r="Z75" s="40">
        <f t="shared" si="21"/>
        <v>2425.0421500426642</v>
      </c>
      <c r="AA75" s="40">
        <f t="shared" si="22"/>
        <v>4850.0843000853283</v>
      </c>
      <c r="AB75" s="40">
        <f t="shared" si="23"/>
        <v>36375.632250639959</v>
      </c>
      <c r="AC75" s="40">
        <f t="shared" si="24"/>
        <v>206128.58275362646</v>
      </c>
    </row>
    <row r="76" spans="2:29" ht="12.6" customHeight="1" x14ac:dyDescent="0.2">
      <c r="B76" s="36" t="s">
        <v>42</v>
      </c>
      <c r="C76" s="36" t="s">
        <v>61</v>
      </c>
      <c r="D76" s="36" t="s">
        <v>44</v>
      </c>
      <c r="E76" s="36">
        <v>2017</v>
      </c>
      <c r="F76" s="36" t="s">
        <v>49</v>
      </c>
      <c r="G76" s="36" t="s">
        <v>57</v>
      </c>
      <c r="H76" s="36" t="s">
        <v>52</v>
      </c>
      <c r="I76" s="36" t="s">
        <v>59</v>
      </c>
      <c r="J76" s="37">
        <v>0.28590924577027099</v>
      </c>
      <c r="K76" s="52" t="str">
        <f t="shared" si="26"/>
        <v>0073534712017</v>
      </c>
      <c r="L76" s="45">
        <f t="shared" si="13"/>
        <v>0</v>
      </c>
      <c r="M76" s="38">
        <f t="shared" si="14"/>
        <v>0.28590924577027099</v>
      </c>
      <c r="N76" s="39">
        <v>22</v>
      </c>
      <c r="O76" s="40">
        <f t="shared" si="15"/>
        <v>0</v>
      </c>
      <c r="P76" s="40">
        <f t="shared" si="16"/>
        <v>6.2900034069459618</v>
      </c>
      <c r="Q76" s="41">
        <f t="shared" si="25"/>
        <v>0.28999999999999998</v>
      </c>
      <c r="R76" s="41">
        <f t="shared" si="25"/>
        <v>0.45</v>
      </c>
      <c r="S76" s="40">
        <f t="shared" si="17"/>
        <v>0</v>
      </c>
      <c r="T76" s="40">
        <f t="shared" si="18"/>
        <v>2.8305015331256831</v>
      </c>
      <c r="U76" s="40">
        <f t="shared" si="19"/>
        <v>2.8305015331256831</v>
      </c>
      <c r="V76" s="42">
        <v>0.12</v>
      </c>
      <c r="W76" s="42">
        <v>0.01</v>
      </c>
      <c r="X76" s="42">
        <v>0.02</v>
      </c>
      <c r="Y76" s="40">
        <f t="shared" si="20"/>
        <v>0.33966018397508196</v>
      </c>
      <c r="Z76" s="40">
        <f t="shared" si="21"/>
        <v>2.830501533125683E-2</v>
      </c>
      <c r="AA76" s="40">
        <f t="shared" si="22"/>
        <v>5.6610030662513661E-2</v>
      </c>
      <c r="AB76" s="40">
        <f t="shared" si="23"/>
        <v>0.42457522996885244</v>
      </c>
      <c r="AC76" s="40">
        <f t="shared" si="24"/>
        <v>2.4059263031568308</v>
      </c>
    </row>
    <row r="77" spans="2:29" ht="12.6" customHeight="1" x14ac:dyDescent="0.2">
      <c r="B77" s="36" t="s">
        <v>42</v>
      </c>
      <c r="C77" s="36" t="s">
        <v>61</v>
      </c>
      <c r="D77" s="36" t="s">
        <v>44</v>
      </c>
      <c r="E77" s="36">
        <v>2017</v>
      </c>
      <c r="F77" s="36" t="s">
        <v>49</v>
      </c>
      <c r="G77" s="36" t="s">
        <v>57</v>
      </c>
      <c r="H77" s="36" t="s">
        <v>52</v>
      </c>
      <c r="I77" s="36" t="s">
        <v>60</v>
      </c>
      <c r="J77" s="37">
        <v>4506.4438830130402</v>
      </c>
      <c r="K77" s="52" t="str">
        <f t="shared" si="26"/>
        <v>0073534712017</v>
      </c>
      <c r="L77" s="45">
        <f t="shared" si="13"/>
        <v>0</v>
      </c>
      <c r="M77" s="38">
        <f t="shared" si="14"/>
        <v>4506.4438830130402</v>
      </c>
      <c r="N77" s="39">
        <v>22</v>
      </c>
      <c r="O77" s="40">
        <f t="shared" si="15"/>
        <v>0</v>
      </c>
      <c r="P77" s="40">
        <f t="shared" si="16"/>
        <v>99141.765426286889</v>
      </c>
      <c r="Q77" s="41">
        <f t="shared" si="25"/>
        <v>0.28999999999999998</v>
      </c>
      <c r="R77" s="41">
        <f t="shared" si="25"/>
        <v>0.45</v>
      </c>
      <c r="S77" s="40">
        <f t="shared" si="17"/>
        <v>0</v>
      </c>
      <c r="T77" s="40">
        <f t="shared" si="18"/>
        <v>44613.794441829101</v>
      </c>
      <c r="U77" s="40">
        <f t="shared" si="19"/>
        <v>44613.794441829101</v>
      </c>
      <c r="V77" s="42">
        <v>0.12</v>
      </c>
      <c r="W77" s="42">
        <v>0.01</v>
      </c>
      <c r="X77" s="42">
        <v>0.02</v>
      </c>
      <c r="Y77" s="40">
        <f t="shared" si="20"/>
        <v>5353.655333019492</v>
      </c>
      <c r="Z77" s="40">
        <f t="shared" si="21"/>
        <v>446.137944418291</v>
      </c>
      <c r="AA77" s="40">
        <f t="shared" si="22"/>
        <v>892.275888836582</v>
      </c>
      <c r="AB77" s="40">
        <f t="shared" si="23"/>
        <v>6692.0691662743648</v>
      </c>
      <c r="AC77" s="40">
        <f t="shared" si="24"/>
        <v>37921.725275554738</v>
      </c>
    </row>
    <row r="78" spans="2:29" ht="12.6" customHeight="1" x14ac:dyDescent="0.2">
      <c r="B78" s="36" t="s">
        <v>62</v>
      </c>
      <c r="C78" s="36" t="s">
        <v>43</v>
      </c>
      <c r="D78" s="36" t="s">
        <v>63</v>
      </c>
      <c r="E78" s="36">
        <v>2019</v>
      </c>
      <c r="F78" s="36" t="s">
        <v>64</v>
      </c>
      <c r="G78" s="36" t="s">
        <v>46</v>
      </c>
      <c r="H78" s="36" t="s">
        <v>51</v>
      </c>
      <c r="I78" s="36" t="s">
        <v>48</v>
      </c>
      <c r="J78" s="37">
        <v>0.58687610000000001</v>
      </c>
      <c r="K78" s="52" t="str">
        <f t="shared" si="26"/>
        <v>0073708392019</v>
      </c>
      <c r="L78" s="45">
        <f t="shared" ref="L78:L133" si="27">IF(I78="Physical",J78,0)</f>
        <v>0</v>
      </c>
      <c r="M78" s="38">
        <f t="shared" ref="M78:M133" si="28">(J78-L78)</f>
        <v>0.58687610000000001</v>
      </c>
      <c r="N78" s="39">
        <v>22</v>
      </c>
      <c r="O78" s="40">
        <f t="shared" ref="O78:P119" si="29">IFERROR(L78*$N78,0)</f>
        <v>0</v>
      </c>
      <c r="P78" s="40">
        <f t="shared" si="29"/>
        <v>12.911274200000001</v>
      </c>
      <c r="Q78" s="41">
        <f t="shared" ref="Q78:R120" si="30">Q$4</f>
        <v>0.28999999999999998</v>
      </c>
      <c r="R78" s="41">
        <f t="shared" si="30"/>
        <v>0.45</v>
      </c>
      <c r="S78" s="40">
        <f t="shared" ref="S78:T119" si="31">IFERROR(O78*Q78,0)</f>
        <v>0</v>
      </c>
      <c r="T78" s="40">
        <f t="shared" si="31"/>
        <v>5.8100733900000003</v>
      </c>
      <c r="U78" s="40">
        <f t="shared" ref="U78:U133" si="32">(S78+T78)</f>
        <v>5.8100733900000003</v>
      </c>
      <c r="V78" s="42">
        <v>0.12000000000000002</v>
      </c>
      <c r="W78" s="42">
        <v>1.4999999999999999E-2</v>
      </c>
      <c r="X78" s="42">
        <v>0.15</v>
      </c>
      <c r="Y78" s="40">
        <f t="shared" ref="Y78:AA100" si="33">IFERROR($U78*V78,0)</f>
        <v>0.69720880680000019</v>
      </c>
      <c r="Z78" s="40">
        <f t="shared" si="33"/>
        <v>8.7151100849999996E-2</v>
      </c>
      <c r="AA78" s="40">
        <f t="shared" si="33"/>
        <v>0.87151100850000007</v>
      </c>
      <c r="AB78" s="40">
        <f t="shared" ref="AB78:AB132" si="34">SUM(Y78:AA78)</f>
        <v>1.6558709161500003</v>
      </c>
      <c r="AC78" s="40">
        <f t="shared" ref="AC78:AC132" si="35">(U78-AB78)</f>
        <v>4.1542024738499999</v>
      </c>
    </row>
    <row r="79" spans="2:29" ht="12.6" customHeight="1" x14ac:dyDescent="0.2">
      <c r="B79" s="36" t="s">
        <v>62</v>
      </c>
      <c r="C79" s="36" t="s">
        <v>43</v>
      </c>
      <c r="D79" s="36" t="s">
        <v>63</v>
      </c>
      <c r="E79" s="36">
        <v>2019</v>
      </c>
      <c r="F79" s="36" t="s">
        <v>64</v>
      </c>
      <c r="G79" s="36" t="s">
        <v>57</v>
      </c>
      <c r="H79" s="36" t="s">
        <v>51</v>
      </c>
      <c r="I79" s="36" t="s">
        <v>58</v>
      </c>
      <c r="J79" s="37">
        <v>28.516981293126001</v>
      </c>
      <c r="K79" s="52" t="str">
        <f t="shared" si="26"/>
        <v>0073708392019</v>
      </c>
      <c r="L79" s="45">
        <f t="shared" si="27"/>
        <v>0</v>
      </c>
      <c r="M79" s="38">
        <f t="shared" si="28"/>
        <v>28.516981293126001</v>
      </c>
      <c r="N79" s="39">
        <v>22</v>
      </c>
      <c r="O79" s="40">
        <f t="shared" si="29"/>
        <v>0</v>
      </c>
      <c r="P79" s="40">
        <f t="shared" si="29"/>
        <v>627.37358844877201</v>
      </c>
      <c r="Q79" s="41">
        <f t="shared" si="30"/>
        <v>0.28999999999999998</v>
      </c>
      <c r="R79" s="41">
        <f t="shared" si="30"/>
        <v>0.45</v>
      </c>
      <c r="S79" s="40">
        <f t="shared" si="31"/>
        <v>0</v>
      </c>
      <c r="T79" s="40">
        <f t="shared" si="31"/>
        <v>282.31811480194739</v>
      </c>
      <c r="U79" s="40">
        <f t="shared" si="32"/>
        <v>282.31811480194739</v>
      </c>
      <c r="V79" s="42">
        <v>0.12000000000000002</v>
      </c>
      <c r="W79" s="42">
        <v>1.4999999999999999E-2</v>
      </c>
      <c r="X79" s="42">
        <v>0.15</v>
      </c>
      <c r="Y79" s="40">
        <f t="shared" si="33"/>
        <v>33.878173776233695</v>
      </c>
      <c r="Z79" s="40">
        <f t="shared" si="33"/>
        <v>4.2347717220292109</v>
      </c>
      <c r="AA79" s="40">
        <f t="shared" si="33"/>
        <v>42.347717220292104</v>
      </c>
      <c r="AB79" s="40">
        <f t="shared" si="34"/>
        <v>80.460662718555</v>
      </c>
      <c r="AC79" s="40">
        <f t="shared" si="35"/>
        <v>201.85745208339239</v>
      </c>
    </row>
    <row r="80" spans="2:29" ht="12.6" customHeight="1" x14ac:dyDescent="0.2">
      <c r="B80" s="36" t="s">
        <v>62</v>
      </c>
      <c r="C80" s="36" t="s">
        <v>43</v>
      </c>
      <c r="D80" s="36" t="s">
        <v>63</v>
      </c>
      <c r="E80" s="36">
        <v>2019</v>
      </c>
      <c r="F80" s="36" t="s">
        <v>64</v>
      </c>
      <c r="G80" s="36" t="s">
        <v>57</v>
      </c>
      <c r="H80" s="36" t="s">
        <v>51</v>
      </c>
      <c r="I80" s="36" t="s">
        <v>59</v>
      </c>
      <c r="J80" s="37">
        <v>0.11756668782</v>
      </c>
      <c r="K80" s="52" t="str">
        <f t="shared" si="26"/>
        <v>0073708392019</v>
      </c>
      <c r="L80" s="45">
        <f t="shared" si="27"/>
        <v>0</v>
      </c>
      <c r="M80" s="38">
        <f t="shared" si="28"/>
        <v>0.11756668782</v>
      </c>
      <c r="N80" s="39">
        <v>22</v>
      </c>
      <c r="O80" s="40">
        <f t="shared" si="29"/>
        <v>0</v>
      </c>
      <c r="P80" s="40">
        <f t="shared" si="29"/>
        <v>2.5864671320400001</v>
      </c>
      <c r="Q80" s="41">
        <f t="shared" si="30"/>
        <v>0.28999999999999998</v>
      </c>
      <c r="R80" s="41">
        <f t="shared" si="30"/>
        <v>0.45</v>
      </c>
      <c r="S80" s="40">
        <f t="shared" si="31"/>
        <v>0</v>
      </c>
      <c r="T80" s="40">
        <f t="shared" si="31"/>
        <v>1.1639102094180001</v>
      </c>
      <c r="U80" s="40">
        <f t="shared" si="32"/>
        <v>1.1639102094180001</v>
      </c>
      <c r="V80" s="42">
        <v>0.12000000000000002</v>
      </c>
      <c r="W80" s="42">
        <v>1.4999999999999999E-2</v>
      </c>
      <c r="X80" s="42">
        <v>0.15</v>
      </c>
      <c r="Y80" s="40">
        <f t="shared" si="33"/>
        <v>0.13966922513016003</v>
      </c>
      <c r="Z80" s="40">
        <f t="shared" si="33"/>
        <v>1.745865314127E-2</v>
      </c>
      <c r="AA80" s="40">
        <f t="shared" si="33"/>
        <v>0.1745865314127</v>
      </c>
      <c r="AB80" s="40">
        <f t="shared" si="34"/>
        <v>0.33171440968413002</v>
      </c>
      <c r="AC80" s="40">
        <f t="shared" si="35"/>
        <v>0.83219579973387003</v>
      </c>
    </row>
    <row r="81" spans="2:29" ht="12.6" customHeight="1" x14ac:dyDescent="0.2">
      <c r="B81" s="36" t="s">
        <v>62</v>
      </c>
      <c r="C81" s="36" t="s">
        <v>43</v>
      </c>
      <c r="D81" s="36" t="s">
        <v>63</v>
      </c>
      <c r="E81" s="36">
        <v>2019</v>
      </c>
      <c r="F81" s="36" t="s">
        <v>64</v>
      </c>
      <c r="G81" s="36" t="s">
        <v>57</v>
      </c>
      <c r="H81" s="36" t="s">
        <v>51</v>
      </c>
      <c r="I81" s="36" t="s">
        <v>60</v>
      </c>
      <c r="J81" s="37">
        <v>449.986668530028</v>
      </c>
      <c r="K81" s="52" t="str">
        <f t="shared" si="26"/>
        <v>0073708392019</v>
      </c>
      <c r="L81" s="45">
        <f t="shared" si="27"/>
        <v>0</v>
      </c>
      <c r="M81" s="38">
        <f t="shared" si="28"/>
        <v>449.986668530028</v>
      </c>
      <c r="N81" s="39">
        <v>22</v>
      </c>
      <c r="O81" s="40">
        <f t="shared" si="29"/>
        <v>0</v>
      </c>
      <c r="P81" s="40">
        <f t="shared" si="29"/>
        <v>9899.7067076606163</v>
      </c>
      <c r="Q81" s="41">
        <f t="shared" si="30"/>
        <v>0.28999999999999998</v>
      </c>
      <c r="R81" s="41">
        <f t="shared" si="30"/>
        <v>0.45</v>
      </c>
      <c r="S81" s="40">
        <f t="shared" si="31"/>
        <v>0</v>
      </c>
      <c r="T81" s="40">
        <f t="shared" si="31"/>
        <v>4454.8680184472778</v>
      </c>
      <c r="U81" s="40">
        <f t="shared" si="32"/>
        <v>4454.8680184472778</v>
      </c>
      <c r="V81" s="42">
        <v>0.12000000000000002</v>
      </c>
      <c r="W81" s="42">
        <v>1.4999999999999999E-2</v>
      </c>
      <c r="X81" s="42">
        <v>0.15</v>
      </c>
      <c r="Y81" s="40">
        <f t="shared" si="33"/>
        <v>534.58416221367349</v>
      </c>
      <c r="Z81" s="40">
        <f t="shared" si="33"/>
        <v>66.823020276709158</v>
      </c>
      <c r="AA81" s="40">
        <f t="shared" si="33"/>
        <v>668.23020276709167</v>
      </c>
      <c r="AB81" s="40">
        <f t="shared" si="34"/>
        <v>1269.6373852574743</v>
      </c>
      <c r="AC81" s="40">
        <f t="shared" si="35"/>
        <v>3185.2306331898035</v>
      </c>
    </row>
    <row r="82" spans="2:29" ht="12.6" customHeight="1" x14ac:dyDescent="0.2">
      <c r="B82" s="36" t="s">
        <v>62</v>
      </c>
      <c r="C82" s="36" t="s">
        <v>43</v>
      </c>
      <c r="D82" s="36" t="s">
        <v>63</v>
      </c>
      <c r="E82" s="36">
        <v>2019</v>
      </c>
      <c r="F82" s="36" t="s">
        <v>64</v>
      </c>
      <c r="G82" s="36" t="s">
        <v>57</v>
      </c>
      <c r="H82" s="36" t="s">
        <v>52</v>
      </c>
      <c r="I82" s="36" t="s">
        <v>58</v>
      </c>
      <c r="J82" s="37">
        <v>14.374909072066</v>
      </c>
      <c r="K82" s="52" t="str">
        <f t="shared" si="26"/>
        <v>0073708392019</v>
      </c>
      <c r="L82" s="45">
        <f t="shared" si="27"/>
        <v>0</v>
      </c>
      <c r="M82" s="38">
        <f t="shared" si="28"/>
        <v>14.374909072066</v>
      </c>
      <c r="N82" s="39">
        <v>22</v>
      </c>
      <c r="O82" s="40">
        <f t="shared" si="29"/>
        <v>0</v>
      </c>
      <c r="P82" s="40">
        <f t="shared" si="29"/>
        <v>316.24799958545202</v>
      </c>
      <c r="Q82" s="41">
        <f t="shared" si="30"/>
        <v>0.28999999999999998</v>
      </c>
      <c r="R82" s="41">
        <f t="shared" si="30"/>
        <v>0.45</v>
      </c>
      <c r="S82" s="40">
        <f t="shared" si="31"/>
        <v>0</v>
      </c>
      <c r="T82" s="40">
        <f t="shared" si="31"/>
        <v>142.31159981345343</v>
      </c>
      <c r="U82" s="40">
        <f t="shared" si="32"/>
        <v>142.31159981345343</v>
      </c>
      <c r="V82" s="42">
        <v>0.12000000000000002</v>
      </c>
      <c r="W82" s="42">
        <v>1.4999999999999999E-2</v>
      </c>
      <c r="X82" s="42">
        <v>0.15</v>
      </c>
      <c r="Y82" s="40">
        <f t="shared" si="33"/>
        <v>17.077391977614415</v>
      </c>
      <c r="Z82" s="40">
        <f t="shared" si="33"/>
        <v>2.1346739972018014</v>
      </c>
      <c r="AA82" s="40">
        <f t="shared" si="33"/>
        <v>21.346739972018014</v>
      </c>
      <c r="AB82" s="40">
        <f t="shared" si="34"/>
        <v>40.558805946834227</v>
      </c>
      <c r="AC82" s="40">
        <f t="shared" si="35"/>
        <v>101.7527938666192</v>
      </c>
    </row>
    <row r="83" spans="2:29" ht="12.6" customHeight="1" x14ac:dyDescent="0.2">
      <c r="B83" s="36" t="s">
        <v>62</v>
      </c>
      <c r="C83" s="36" t="s">
        <v>43</v>
      </c>
      <c r="D83" s="36" t="s">
        <v>63</v>
      </c>
      <c r="E83" s="36">
        <v>2019</v>
      </c>
      <c r="F83" s="36" t="s">
        <v>64</v>
      </c>
      <c r="G83" s="36" t="s">
        <v>57</v>
      </c>
      <c r="H83" s="36" t="s">
        <v>52</v>
      </c>
      <c r="I83" s="36" t="s">
        <v>60</v>
      </c>
      <c r="J83" s="37">
        <v>2.2782135681529998</v>
      </c>
      <c r="K83" s="52" t="str">
        <f t="shared" si="26"/>
        <v>0073708392019</v>
      </c>
      <c r="L83" s="45">
        <f t="shared" si="27"/>
        <v>0</v>
      </c>
      <c r="M83" s="38">
        <f t="shared" si="28"/>
        <v>2.2782135681529998</v>
      </c>
      <c r="N83" s="39">
        <v>22</v>
      </c>
      <c r="O83" s="40">
        <f t="shared" si="29"/>
        <v>0</v>
      </c>
      <c r="P83" s="40">
        <f t="shared" si="29"/>
        <v>50.120698499365993</v>
      </c>
      <c r="Q83" s="41">
        <f t="shared" si="30"/>
        <v>0.28999999999999998</v>
      </c>
      <c r="R83" s="41">
        <f t="shared" si="30"/>
        <v>0.45</v>
      </c>
      <c r="S83" s="40">
        <f t="shared" si="31"/>
        <v>0</v>
      </c>
      <c r="T83" s="40">
        <f t="shared" si="31"/>
        <v>22.554314324714696</v>
      </c>
      <c r="U83" s="40">
        <f t="shared" si="32"/>
        <v>22.554314324714696</v>
      </c>
      <c r="V83" s="42">
        <v>0.12000000000000002</v>
      </c>
      <c r="W83" s="42">
        <v>1.4999999999999999E-2</v>
      </c>
      <c r="X83" s="42">
        <v>0.15</v>
      </c>
      <c r="Y83" s="40">
        <f t="shared" si="33"/>
        <v>2.7065177189657641</v>
      </c>
      <c r="Z83" s="40">
        <f t="shared" si="33"/>
        <v>0.3383147148707204</v>
      </c>
      <c r="AA83" s="40">
        <f t="shared" si="33"/>
        <v>3.3831471487072045</v>
      </c>
      <c r="AB83" s="40">
        <f t="shared" si="34"/>
        <v>6.4279795825436885</v>
      </c>
      <c r="AC83" s="40">
        <f t="shared" si="35"/>
        <v>16.126334742171007</v>
      </c>
    </row>
    <row r="84" spans="2:29" ht="12.6" customHeight="1" x14ac:dyDescent="0.2">
      <c r="B84" s="36" t="s">
        <v>62</v>
      </c>
      <c r="C84" s="36" t="s">
        <v>43</v>
      </c>
      <c r="D84" s="36" t="s">
        <v>63</v>
      </c>
      <c r="E84" s="36">
        <v>2019</v>
      </c>
      <c r="F84" s="36" t="s">
        <v>65</v>
      </c>
      <c r="G84" s="36" t="s">
        <v>46</v>
      </c>
      <c r="H84" s="36" t="s">
        <v>51</v>
      </c>
      <c r="I84" s="36" t="s">
        <v>48</v>
      </c>
      <c r="J84" s="37">
        <v>0.9</v>
      </c>
      <c r="K84" s="52" t="str">
        <f t="shared" si="26"/>
        <v>0073708392019</v>
      </c>
      <c r="L84" s="45">
        <f t="shared" si="27"/>
        <v>0</v>
      </c>
      <c r="M84" s="38">
        <f t="shared" si="28"/>
        <v>0.9</v>
      </c>
      <c r="N84" s="39">
        <v>22</v>
      </c>
      <c r="O84" s="40">
        <f t="shared" si="29"/>
        <v>0</v>
      </c>
      <c r="P84" s="40">
        <f t="shared" si="29"/>
        <v>19.8</v>
      </c>
      <c r="Q84" s="41">
        <f t="shared" si="30"/>
        <v>0.28999999999999998</v>
      </c>
      <c r="R84" s="41">
        <f t="shared" si="30"/>
        <v>0.45</v>
      </c>
      <c r="S84" s="40">
        <f t="shared" si="31"/>
        <v>0</v>
      </c>
      <c r="T84" s="40">
        <f t="shared" si="31"/>
        <v>8.91</v>
      </c>
      <c r="U84" s="40">
        <f t="shared" si="32"/>
        <v>8.91</v>
      </c>
      <c r="V84" s="42">
        <v>0.12000000000000002</v>
      </c>
      <c r="W84" s="42">
        <v>1.4999999999999999E-2</v>
      </c>
      <c r="X84" s="42">
        <v>0.15</v>
      </c>
      <c r="Y84" s="40">
        <f t="shared" si="33"/>
        <v>1.0692000000000002</v>
      </c>
      <c r="Z84" s="40">
        <f t="shared" si="33"/>
        <v>0.13364999999999999</v>
      </c>
      <c r="AA84" s="40">
        <f t="shared" si="33"/>
        <v>1.3365</v>
      </c>
      <c r="AB84" s="40">
        <f t="shared" si="34"/>
        <v>2.5393500000000002</v>
      </c>
      <c r="AC84" s="40">
        <f t="shared" si="35"/>
        <v>6.3706499999999995</v>
      </c>
    </row>
    <row r="85" spans="2:29" ht="12.6" customHeight="1" x14ac:dyDescent="0.2">
      <c r="B85" s="36" t="s">
        <v>62</v>
      </c>
      <c r="C85" s="36" t="s">
        <v>43</v>
      </c>
      <c r="D85" s="36" t="s">
        <v>63</v>
      </c>
      <c r="E85" s="36">
        <v>2019</v>
      </c>
      <c r="F85" s="36" t="s">
        <v>65</v>
      </c>
      <c r="G85" s="36" t="s">
        <v>57</v>
      </c>
      <c r="H85" s="36" t="s">
        <v>51</v>
      </c>
      <c r="I85" s="36" t="s">
        <v>58</v>
      </c>
      <c r="J85" s="37">
        <v>28.814370768987999</v>
      </c>
      <c r="K85" s="52" t="str">
        <f t="shared" si="26"/>
        <v>0073708392019</v>
      </c>
      <c r="L85" s="45">
        <f t="shared" si="27"/>
        <v>0</v>
      </c>
      <c r="M85" s="38">
        <f t="shared" si="28"/>
        <v>28.814370768987999</v>
      </c>
      <c r="N85" s="39">
        <v>22</v>
      </c>
      <c r="O85" s="40">
        <f t="shared" si="29"/>
        <v>0</v>
      </c>
      <c r="P85" s="40">
        <f t="shared" si="29"/>
        <v>633.91615691773598</v>
      </c>
      <c r="Q85" s="41">
        <f t="shared" si="30"/>
        <v>0.28999999999999998</v>
      </c>
      <c r="R85" s="41">
        <f t="shared" si="30"/>
        <v>0.45</v>
      </c>
      <c r="S85" s="40">
        <f t="shared" si="31"/>
        <v>0</v>
      </c>
      <c r="T85" s="40">
        <f t="shared" si="31"/>
        <v>285.26227061298118</v>
      </c>
      <c r="U85" s="40">
        <f t="shared" si="32"/>
        <v>285.26227061298118</v>
      </c>
      <c r="V85" s="42">
        <v>0.12000000000000002</v>
      </c>
      <c r="W85" s="42">
        <v>1.4999999999999999E-2</v>
      </c>
      <c r="X85" s="42">
        <v>0.15</v>
      </c>
      <c r="Y85" s="40">
        <f t="shared" si="33"/>
        <v>34.231472473557751</v>
      </c>
      <c r="Z85" s="40">
        <f t="shared" si="33"/>
        <v>4.278934059194718</v>
      </c>
      <c r="AA85" s="40">
        <f t="shared" si="33"/>
        <v>42.789340591947173</v>
      </c>
      <c r="AB85" s="40">
        <f t="shared" si="34"/>
        <v>81.29974712469965</v>
      </c>
      <c r="AC85" s="40">
        <f t="shared" si="35"/>
        <v>203.96252348828153</v>
      </c>
    </row>
    <row r="86" spans="2:29" ht="12.6" customHeight="1" x14ac:dyDescent="0.2">
      <c r="B86" s="36" t="s">
        <v>62</v>
      </c>
      <c r="C86" s="36" t="s">
        <v>43</v>
      </c>
      <c r="D86" s="36" t="s">
        <v>63</v>
      </c>
      <c r="E86" s="36">
        <v>2019</v>
      </c>
      <c r="F86" s="36" t="s">
        <v>65</v>
      </c>
      <c r="G86" s="36" t="s">
        <v>57</v>
      </c>
      <c r="H86" s="36" t="s">
        <v>51</v>
      </c>
      <c r="I86" s="36" t="s">
        <v>59</v>
      </c>
      <c r="J86" s="37">
        <v>0.10869788347999999</v>
      </c>
      <c r="K86" s="52" t="str">
        <f t="shared" si="26"/>
        <v>0073708392019</v>
      </c>
      <c r="L86" s="45">
        <f t="shared" si="27"/>
        <v>0</v>
      </c>
      <c r="M86" s="38">
        <f t="shared" si="28"/>
        <v>0.10869788347999999</v>
      </c>
      <c r="N86" s="39">
        <v>22</v>
      </c>
      <c r="O86" s="40">
        <f t="shared" si="29"/>
        <v>0</v>
      </c>
      <c r="P86" s="40">
        <f t="shared" si="29"/>
        <v>2.3913534365599998</v>
      </c>
      <c r="Q86" s="41">
        <f t="shared" si="30"/>
        <v>0.28999999999999998</v>
      </c>
      <c r="R86" s="41">
        <f t="shared" si="30"/>
        <v>0.45</v>
      </c>
      <c r="S86" s="40">
        <f t="shared" si="31"/>
        <v>0</v>
      </c>
      <c r="T86" s="40">
        <f t="shared" si="31"/>
        <v>1.076109046452</v>
      </c>
      <c r="U86" s="40">
        <f t="shared" si="32"/>
        <v>1.076109046452</v>
      </c>
      <c r="V86" s="42">
        <v>0.12000000000000002</v>
      </c>
      <c r="W86" s="42">
        <v>1.4999999999999999E-2</v>
      </c>
      <c r="X86" s="42">
        <v>0.15</v>
      </c>
      <c r="Y86" s="40">
        <f t="shared" si="33"/>
        <v>0.12913308557424003</v>
      </c>
      <c r="Z86" s="40">
        <f t="shared" si="33"/>
        <v>1.614163569678E-2</v>
      </c>
      <c r="AA86" s="40">
        <f t="shared" si="33"/>
        <v>0.16141635696779999</v>
      </c>
      <c r="AB86" s="40">
        <f t="shared" si="34"/>
        <v>0.30669107823882003</v>
      </c>
      <c r="AC86" s="40">
        <f t="shared" si="35"/>
        <v>0.76941796821317998</v>
      </c>
    </row>
    <row r="87" spans="2:29" ht="12.6" customHeight="1" x14ac:dyDescent="0.2">
      <c r="B87" s="36" t="s">
        <v>62</v>
      </c>
      <c r="C87" s="36" t="s">
        <v>43</v>
      </c>
      <c r="D87" s="36" t="s">
        <v>63</v>
      </c>
      <c r="E87" s="36">
        <v>2019</v>
      </c>
      <c r="F87" s="36" t="s">
        <v>65</v>
      </c>
      <c r="G87" s="36" t="s">
        <v>57</v>
      </c>
      <c r="H87" s="36" t="s">
        <v>51</v>
      </c>
      <c r="I87" s="36" t="s">
        <v>60</v>
      </c>
      <c r="J87" s="37">
        <v>405.46179286084498</v>
      </c>
      <c r="K87" s="52" t="str">
        <f t="shared" si="26"/>
        <v>0073708392019</v>
      </c>
      <c r="L87" s="45">
        <f t="shared" si="27"/>
        <v>0</v>
      </c>
      <c r="M87" s="38">
        <f t="shared" si="28"/>
        <v>405.46179286084498</v>
      </c>
      <c r="N87" s="39">
        <v>22</v>
      </c>
      <c r="O87" s="40">
        <f t="shared" si="29"/>
        <v>0</v>
      </c>
      <c r="P87" s="40">
        <f t="shared" si="29"/>
        <v>8920.1594429385896</v>
      </c>
      <c r="Q87" s="41">
        <f t="shared" si="30"/>
        <v>0.28999999999999998</v>
      </c>
      <c r="R87" s="41">
        <f t="shared" si="30"/>
        <v>0.45</v>
      </c>
      <c r="S87" s="40">
        <f t="shared" si="31"/>
        <v>0</v>
      </c>
      <c r="T87" s="40">
        <f t="shared" si="31"/>
        <v>4014.0717493223656</v>
      </c>
      <c r="U87" s="40">
        <f t="shared" si="32"/>
        <v>4014.0717493223656</v>
      </c>
      <c r="V87" s="42">
        <v>0.12000000000000002</v>
      </c>
      <c r="W87" s="42">
        <v>1.4999999999999999E-2</v>
      </c>
      <c r="X87" s="42">
        <v>0.15</v>
      </c>
      <c r="Y87" s="40">
        <f t="shared" si="33"/>
        <v>481.68860991868394</v>
      </c>
      <c r="Z87" s="40">
        <f t="shared" si="33"/>
        <v>60.211076239835478</v>
      </c>
      <c r="AA87" s="40">
        <f t="shared" si="33"/>
        <v>602.11076239835484</v>
      </c>
      <c r="AB87" s="40">
        <f t="shared" si="34"/>
        <v>1144.0104485568743</v>
      </c>
      <c r="AC87" s="40">
        <f t="shared" si="35"/>
        <v>2870.0613007654911</v>
      </c>
    </row>
    <row r="88" spans="2:29" ht="12.6" customHeight="1" x14ac:dyDescent="0.2">
      <c r="B88" s="36" t="s">
        <v>62</v>
      </c>
      <c r="C88" s="36" t="s">
        <v>43</v>
      </c>
      <c r="D88" s="36" t="s">
        <v>63</v>
      </c>
      <c r="E88" s="36">
        <v>2019</v>
      </c>
      <c r="F88" s="36" t="s">
        <v>65</v>
      </c>
      <c r="G88" s="36" t="s">
        <v>57</v>
      </c>
      <c r="H88" s="36" t="s">
        <v>52</v>
      </c>
      <c r="I88" s="36" t="s">
        <v>58</v>
      </c>
      <c r="J88" s="37">
        <v>14.550164610834001</v>
      </c>
      <c r="K88" s="52" t="str">
        <f t="shared" si="26"/>
        <v>0073708392019</v>
      </c>
      <c r="L88" s="45">
        <f t="shared" si="27"/>
        <v>0</v>
      </c>
      <c r="M88" s="38">
        <f t="shared" si="28"/>
        <v>14.550164610834001</v>
      </c>
      <c r="N88" s="39">
        <v>22</v>
      </c>
      <c r="O88" s="40">
        <f t="shared" si="29"/>
        <v>0</v>
      </c>
      <c r="P88" s="40">
        <f t="shared" si="29"/>
        <v>320.103621438348</v>
      </c>
      <c r="Q88" s="41">
        <f t="shared" si="30"/>
        <v>0.28999999999999998</v>
      </c>
      <c r="R88" s="41">
        <f t="shared" si="30"/>
        <v>0.45</v>
      </c>
      <c r="S88" s="40">
        <f t="shared" si="31"/>
        <v>0</v>
      </c>
      <c r="T88" s="40">
        <f t="shared" si="31"/>
        <v>144.04662964725659</v>
      </c>
      <c r="U88" s="40">
        <f t="shared" si="32"/>
        <v>144.04662964725659</v>
      </c>
      <c r="V88" s="42">
        <v>0.12000000000000002</v>
      </c>
      <c r="W88" s="42">
        <v>1.4999999999999999E-2</v>
      </c>
      <c r="X88" s="42">
        <v>0.15</v>
      </c>
      <c r="Y88" s="40">
        <f t="shared" si="33"/>
        <v>17.285595557670796</v>
      </c>
      <c r="Z88" s="40">
        <f t="shared" si="33"/>
        <v>2.160699444708849</v>
      </c>
      <c r="AA88" s="40">
        <f t="shared" si="33"/>
        <v>21.606994447088489</v>
      </c>
      <c r="AB88" s="40">
        <f t="shared" si="34"/>
        <v>41.053289449468139</v>
      </c>
      <c r="AC88" s="40">
        <f t="shared" si="35"/>
        <v>102.99334019778846</v>
      </c>
    </row>
    <row r="89" spans="2:29" ht="12.6" customHeight="1" x14ac:dyDescent="0.2">
      <c r="B89" s="36" t="s">
        <v>62</v>
      </c>
      <c r="C89" s="36" t="s">
        <v>43</v>
      </c>
      <c r="D89" s="36" t="s">
        <v>63</v>
      </c>
      <c r="E89" s="36">
        <v>2019</v>
      </c>
      <c r="F89" s="36" t="s">
        <v>65</v>
      </c>
      <c r="G89" s="36" t="s">
        <v>57</v>
      </c>
      <c r="H89" s="36" t="s">
        <v>52</v>
      </c>
      <c r="I89" s="36" t="s">
        <v>60</v>
      </c>
      <c r="J89" s="37">
        <v>2.3834600825500001</v>
      </c>
      <c r="K89" s="52" t="str">
        <f t="shared" si="26"/>
        <v>0073708392019</v>
      </c>
      <c r="L89" s="45">
        <f t="shared" si="27"/>
        <v>0</v>
      </c>
      <c r="M89" s="38">
        <f t="shared" si="28"/>
        <v>2.3834600825500001</v>
      </c>
      <c r="N89" s="39">
        <v>22</v>
      </c>
      <c r="O89" s="40">
        <f t="shared" si="29"/>
        <v>0</v>
      </c>
      <c r="P89" s="40">
        <f t="shared" si="29"/>
        <v>52.436121816099998</v>
      </c>
      <c r="Q89" s="41">
        <f t="shared" si="30"/>
        <v>0.28999999999999998</v>
      </c>
      <c r="R89" s="41">
        <f t="shared" si="30"/>
        <v>0.45</v>
      </c>
      <c r="S89" s="40">
        <f t="shared" si="31"/>
        <v>0</v>
      </c>
      <c r="T89" s="40">
        <f t="shared" si="31"/>
        <v>23.596254817245001</v>
      </c>
      <c r="U89" s="40">
        <f t="shared" si="32"/>
        <v>23.596254817245001</v>
      </c>
      <c r="V89" s="42">
        <v>0.12000000000000002</v>
      </c>
      <c r="W89" s="42">
        <v>1.4999999999999999E-2</v>
      </c>
      <c r="X89" s="42">
        <v>0.15</v>
      </c>
      <c r="Y89" s="40">
        <f t="shared" si="33"/>
        <v>2.8315505780694008</v>
      </c>
      <c r="Z89" s="40">
        <f t="shared" si="33"/>
        <v>0.35394382225867499</v>
      </c>
      <c r="AA89" s="40">
        <f t="shared" si="33"/>
        <v>3.53943822258675</v>
      </c>
      <c r="AB89" s="40">
        <f t="shared" si="34"/>
        <v>6.7249326229148263</v>
      </c>
      <c r="AC89" s="40">
        <f t="shared" si="35"/>
        <v>16.871322194330176</v>
      </c>
    </row>
    <row r="90" spans="2:29" ht="12.6" customHeight="1" x14ac:dyDescent="0.2">
      <c r="B90" s="36" t="s">
        <v>62</v>
      </c>
      <c r="C90" s="36" t="s">
        <v>43</v>
      </c>
      <c r="D90" s="36" t="s">
        <v>63</v>
      </c>
      <c r="E90" s="36">
        <v>2019</v>
      </c>
      <c r="F90" s="36" t="s">
        <v>66</v>
      </c>
      <c r="G90" s="36" t="s">
        <v>46</v>
      </c>
      <c r="H90" s="36" t="s">
        <v>51</v>
      </c>
      <c r="I90" s="36" t="s">
        <v>48</v>
      </c>
      <c r="J90" s="37">
        <v>3.6264306999999998</v>
      </c>
      <c r="K90" s="52" t="str">
        <f t="shared" si="26"/>
        <v>0073708392019</v>
      </c>
      <c r="L90" s="45">
        <f t="shared" si="27"/>
        <v>0</v>
      </c>
      <c r="M90" s="38">
        <f t="shared" si="28"/>
        <v>3.6264306999999998</v>
      </c>
      <c r="N90" s="39">
        <v>22</v>
      </c>
      <c r="O90" s="40">
        <f t="shared" si="29"/>
        <v>0</v>
      </c>
      <c r="P90" s="40">
        <f t="shared" si="29"/>
        <v>79.781475399999991</v>
      </c>
      <c r="Q90" s="41">
        <f t="shared" si="30"/>
        <v>0.28999999999999998</v>
      </c>
      <c r="R90" s="41">
        <f t="shared" si="30"/>
        <v>0.45</v>
      </c>
      <c r="S90" s="40">
        <f t="shared" si="31"/>
        <v>0</v>
      </c>
      <c r="T90" s="40">
        <f t="shared" si="31"/>
        <v>35.901663929999998</v>
      </c>
      <c r="U90" s="40">
        <f t="shared" si="32"/>
        <v>35.901663929999998</v>
      </c>
      <c r="V90" s="42">
        <v>0.12000000000000002</v>
      </c>
      <c r="W90" s="42">
        <v>1.4999999999999999E-2</v>
      </c>
      <c r="X90" s="42">
        <v>0.15</v>
      </c>
      <c r="Y90" s="40">
        <f t="shared" si="33"/>
        <v>4.3081996716000006</v>
      </c>
      <c r="Z90" s="40">
        <f t="shared" si="33"/>
        <v>0.53852495894999997</v>
      </c>
      <c r="AA90" s="40">
        <f t="shared" si="33"/>
        <v>5.3852495894999999</v>
      </c>
      <c r="AB90" s="40">
        <f t="shared" si="34"/>
        <v>10.231974220050001</v>
      </c>
      <c r="AC90" s="40">
        <f t="shared" si="35"/>
        <v>25.669689709949999</v>
      </c>
    </row>
    <row r="91" spans="2:29" ht="12.6" customHeight="1" x14ac:dyDescent="0.2">
      <c r="B91" s="36" t="s">
        <v>62</v>
      </c>
      <c r="C91" s="36" t="s">
        <v>43</v>
      </c>
      <c r="D91" s="36" t="s">
        <v>63</v>
      </c>
      <c r="E91" s="36">
        <v>2019</v>
      </c>
      <c r="F91" s="36" t="s">
        <v>66</v>
      </c>
      <c r="G91" s="36" t="s">
        <v>57</v>
      </c>
      <c r="H91" s="36" t="s">
        <v>51</v>
      </c>
      <c r="I91" s="36" t="s">
        <v>58</v>
      </c>
      <c r="J91" s="37">
        <v>74.276411980874101</v>
      </c>
      <c r="K91" s="52" t="str">
        <f t="shared" si="26"/>
        <v>0073708392019</v>
      </c>
      <c r="L91" s="45">
        <f t="shared" si="27"/>
        <v>0</v>
      </c>
      <c r="M91" s="38">
        <f t="shared" si="28"/>
        <v>74.276411980874101</v>
      </c>
      <c r="N91" s="39">
        <v>22</v>
      </c>
      <c r="O91" s="40">
        <f t="shared" si="29"/>
        <v>0</v>
      </c>
      <c r="P91" s="40">
        <f t="shared" si="29"/>
        <v>1634.0810635792302</v>
      </c>
      <c r="Q91" s="41">
        <f t="shared" si="30"/>
        <v>0.28999999999999998</v>
      </c>
      <c r="R91" s="41">
        <f t="shared" si="30"/>
        <v>0.45</v>
      </c>
      <c r="S91" s="40">
        <f t="shared" si="31"/>
        <v>0</v>
      </c>
      <c r="T91" s="40">
        <f t="shared" si="31"/>
        <v>735.33647861065356</v>
      </c>
      <c r="U91" s="40">
        <f t="shared" si="32"/>
        <v>735.33647861065356</v>
      </c>
      <c r="V91" s="42">
        <v>0.12000000000000002</v>
      </c>
      <c r="W91" s="42">
        <v>1.4999999999999999E-2</v>
      </c>
      <c r="X91" s="42">
        <v>0.15</v>
      </c>
      <c r="Y91" s="40">
        <f t="shared" si="33"/>
        <v>88.240377433278439</v>
      </c>
      <c r="Z91" s="40">
        <f t="shared" si="33"/>
        <v>11.030047179159803</v>
      </c>
      <c r="AA91" s="40">
        <f t="shared" si="33"/>
        <v>110.30047179159803</v>
      </c>
      <c r="AB91" s="40">
        <f t="shared" si="34"/>
        <v>209.57089640403626</v>
      </c>
      <c r="AC91" s="40">
        <f t="shared" si="35"/>
        <v>525.7655822066173</v>
      </c>
    </row>
    <row r="92" spans="2:29" ht="12.6" customHeight="1" x14ac:dyDescent="0.2">
      <c r="B92" s="36" t="s">
        <v>62</v>
      </c>
      <c r="C92" s="36" t="s">
        <v>43</v>
      </c>
      <c r="D92" s="36" t="s">
        <v>63</v>
      </c>
      <c r="E92" s="36">
        <v>2019</v>
      </c>
      <c r="F92" s="36" t="s">
        <v>66</v>
      </c>
      <c r="G92" s="36" t="s">
        <v>57</v>
      </c>
      <c r="H92" s="36" t="s">
        <v>51</v>
      </c>
      <c r="I92" s="36" t="s">
        <v>59</v>
      </c>
      <c r="J92" s="37">
        <v>0.23193985337</v>
      </c>
      <c r="K92" s="52" t="str">
        <f t="shared" si="26"/>
        <v>0073708392019</v>
      </c>
      <c r="L92" s="45">
        <f t="shared" si="27"/>
        <v>0</v>
      </c>
      <c r="M92" s="38">
        <f t="shared" si="28"/>
        <v>0.23193985337</v>
      </c>
      <c r="N92" s="39">
        <v>22</v>
      </c>
      <c r="O92" s="40">
        <f t="shared" si="29"/>
        <v>0</v>
      </c>
      <c r="P92" s="40">
        <f t="shared" si="29"/>
        <v>5.1026767741399999</v>
      </c>
      <c r="Q92" s="41">
        <f t="shared" si="30"/>
        <v>0.28999999999999998</v>
      </c>
      <c r="R92" s="41">
        <f t="shared" si="30"/>
        <v>0.45</v>
      </c>
      <c r="S92" s="40">
        <f t="shared" si="31"/>
        <v>0</v>
      </c>
      <c r="T92" s="40">
        <f t="shared" si="31"/>
        <v>2.2962045483629998</v>
      </c>
      <c r="U92" s="40">
        <f t="shared" si="32"/>
        <v>2.2962045483629998</v>
      </c>
      <c r="V92" s="42">
        <v>0.12000000000000002</v>
      </c>
      <c r="W92" s="42">
        <v>1.4999999999999999E-2</v>
      </c>
      <c r="X92" s="42">
        <v>0.15</v>
      </c>
      <c r="Y92" s="40">
        <f t="shared" si="33"/>
        <v>0.27554454580356003</v>
      </c>
      <c r="Z92" s="40">
        <f t="shared" si="33"/>
        <v>3.4443068225444996E-2</v>
      </c>
      <c r="AA92" s="40">
        <f t="shared" si="33"/>
        <v>0.34443068225444995</v>
      </c>
      <c r="AB92" s="40">
        <f t="shared" si="34"/>
        <v>0.65441829628345505</v>
      </c>
      <c r="AC92" s="40">
        <f t="shared" si="35"/>
        <v>1.6417862520795448</v>
      </c>
    </row>
    <row r="93" spans="2:29" ht="12.6" customHeight="1" x14ac:dyDescent="0.2">
      <c r="B93" s="36" t="s">
        <v>62</v>
      </c>
      <c r="C93" s="36" t="s">
        <v>43</v>
      </c>
      <c r="D93" s="36" t="s">
        <v>63</v>
      </c>
      <c r="E93" s="36">
        <v>2019</v>
      </c>
      <c r="F93" s="36" t="s">
        <v>66</v>
      </c>
      <c r="G93" s="36" t="s">
        <v>57</v>
      </c>
      <c r="H93" s="36" t="s">
        <v>51</v>
      </c>
      <c r="I93" s="36" t="s">
        <v>60</v>
      </c>
      <c r="J93" s="37">
        <v>1114.4820494037001</v>
      </c>
      <c r="K93" s="52" t="str">
        <f t="shared" si="26"/>
        <v>0073708392019</v>
      </c>
      <c r="L93" s="45">
        <f t="shared" si="27"/>
        <v>0</v>
      </c>
      <c r="M93" s="38">
        <f t="shared" si="28"/>
        <v>1114.4820494037001</v>
      </c>
      <c r="N93" s="39">
        <v>22</v>
      </c>
      <c r="O93" s="40">
        <f t="shared" si="29"/>
        <v>0</v>
      </c>
      <c r="P93" s="40">
        <f t="shared" si="29"/>
        <v>24518.605086881402</v>
      </c>
      <c r="Q93" s="41">
        <f t="shared" si="30"/>
        <v>0.28999999999999998</v>
      </c>
      <c r="R93" s="41">
        <f t="shared" si="30"/>
        <v>0.45</v>
      </c>
      <c r="S93" s="40">
        <f t="shared" si="31"/>
        <v>0</v>
      </c>
      <c r="T93" s="40">
        <f t="shared" si="31"/>
        <v>11033.372289096631</v>
      </c>
      <c r="U93" s="40">
        <f t="shared" si="32"/>
        <v>11033.372289096631</v>
      </c>
      <c r="V93" s="42">
        <v>0.12000000000000002</v>
      </c>
      <c r="W93" s="42">
        <v>1.4999999999999999E-2</v>
      </c>
      <c r="X93" s="42">
        <v>0.15</v>
      </c>
      <c r="Y93" s="40">
        <f t="shared" si="33"/>
        <v>1324.0046746915959</v>
      </c>
      <c r="Z93" s="40">
        <f t="shared" si="33"/>
        <v>165.50058433644946</v>
      </c>
      <c r="AA93" s="40">
        <f t="shared" si="33"/>
        <v>1655.0058433644947</v>
      </c>
      <c r="AB93" s="40">
        <f t="shared" si="34"/>
        <v>3144.5111023925401</v>
      </c>
      <c r="AC93" s="40">
        <f t="shared" si="35"/>
        <v>7888.8611867040909</v>
      </c>
    </row>
    <row r="94" spans="2:29" ht="12.6" customHeight="1" x14ac:dyDescent="0.2">
      <c r="B94" s="36" t="s">
        <v>62</v>
      </c>
      <c r="C94" s="36" t="s">
        <v>43</v>
      </c>
      <c r="D94" s="36" t="s">
        <v>63</v>
      </c>
      <c r="E94" s="36">
        <v>2019</v>
      </c>
      <c r="F94" s="36" t="s">
        <v>66</v>
      </c>
      <c r="G94" s="36" t="s">
        <v>57</v>
      </c>
      <c r="H94" s="36" t="s">
        <v>52</v>
      </c>
      <c r="I94" s="36" t="s">
        <v>58</v>
      </c>
      <c r="J94" s="37">
        <v>81.723294792405994</v>
      </c>
      <c r="K94" s="52" t="str">
        <f t="shared" si="26"/>
        <v>0073708392019</v>
      </c>
      <c r="L94" s="45">
        <f t="shared" si="27"/>
        <v>0</v>
      </c>
      <c r="M94" s="38">
        <f t="shared" si="28"/>
        <v>81.723294792405994</v>
      </c>
      <c r="N94" s="39">
        <v>22</v>
      </c>
      <c r="O94" s="40">
        <f t="shared" si="29"/>
        <v>0</v>
      </c>
      <c r="P94" s="40">
        <f t="shared" si="29"/>
        <v>1797.9124854329318</v>
      </c>
      <c r="Q94" s="41">
        <f t="shared" si="30"/>
        <v>0.28999999999999998</v>
      </c>
      <c r="R94" s="41">
        <f t="shared" si="30"/>
        <v>0.45</v>
      </c>
      <c r="S94" s="40">
        <f t="shared" si="31"/>
        <v>0</v>
      </c>
      <c r="T94" s="40">
        <f t="shared" si="31"/>
        <v>809.06061844481928</v>
      </c>
      <c r="U94" s="40">
        <f t="shared" si="32"/>
        <v>809.06061844481928</v>
      </c>
      <c r="V94" s="42">
        <v>0.12000000000000002</v>
      </c>
      <c r="W94" s="42">
        <v>1.4999999999999999E-2</v>
      </c>
      <c r="X94" s="42">
        <v>0.15</v>
      </c>
      <c r="Y94" s="40">
        <f t="shared" si="33"/>
        <v>97.087274213378336</v>
      </c>
      <c r="Z94" s="40">
        <f t="shared" si="33"/>
        <v>12.135909276672288</v>
      </c>
      <c r="AA94" s="40">
        <f t="shared" si="33"/>
        <v>121.35909276672288</v>
      </c>
      <c r="AB94" s="40">
        <f t="shared" si="34"/>
        <v>230.58227625677353</v>
      </c>
      <c r="AC94" s="40">
        <f t="shared" si="35"/>
        <v>578.47834218804576</v>
      </c>
    </row>
    <row r="95" spans="2:29" ht="12.6" customHeight="1" x14ac:dyDescent="0.2">
      <c r="B95" s="36" t="s">
        <v>62</v>
      </c>
      <c r="C95" s="36" t="s">
        <v>43</v>
      </c>
      <c r="D95" s="36" t="s">
        <v>63</v>
      </c>
      <c r="E95" s="36">
        <v>2019</v>
      </c>
      <c r="F95" s="36" t="s">
        <v>66</v>
      </c>
      <c r="G95" s="36" t="s">
        <v>57</v>
      </c>
      <c r="H95" s="36" t="s">
        <v>52</v>
      </c>
      <c r="I95" s="36" t="s">
        <v>60</v>
      </c>
      <c r="J95" s="37">
        <v>15.375933069042</v>
      </c>
      <c r="K95" s="52" t="str">
        <f t="shared" si="26"/>
        <v>0073708392019</v>
      </c>
      <c r="L95" s="45">
        <f t="shared" si="27"/>
        <v>0</v>
      </c>
      <c r="M95" s="38">
        <f t="shared" si="28"/>
        <v>15.375933069042</v>
      </c>
      <c r="N95" s="39">
        <v>22</v>
      </c>
      <c r="O95" s="40">
        <f t="shared" si="29"/>
        <v>0</v>
      </c>
      <c r="P95" s="40">
        <f t="shared" si="29"/>
        <v>338.27052751892398</v>
      </c>
      <c r="Q95" s="41">
        <f t="shared" si="30"/>
        <v>0.28999999999999998</v>
      </c>
      <c r="R95" s="41">
        <f t="shared" si="30"/>
        <v>0.45</v>
      </c>
      <c r="S95" s="40">
        <f t="shared" si="31"/>
        <v>0</v>
      </c>
      <c r="T95" s="40">
        <f t="shared" si="31"/>
        <v>152.2217373835158</v>
      </c>
      <c r="U95" s="40">
        <f t="shared" si="32"/>
        <v>152.2217373835158</v>
      </c>
      <c r="V95" s="42">
        <v>0.12000000000000002</v>
      </c>
      <c r="W95" s="42">
        <v>1.4999999999999999E-2</v>
      </c>
      <c r="X95" s="42">
        <v>0.15</v>
      </c>
      <c r="Y95" s="40">
        <f t="shared" si="33"/>
        <v>18.266608486021898</v>
      </c>
      <c r="Z95" s="40">
        <f t="shared" si="33"/>
        <v>2.2833260607527368</v>
      </c>
      <c r="AA95" s="40">
        <f t="shared" si="33"/>
        <v>22.833260607527368</v>
      </c>
      <c r="AB95" s="40">
        <f t="shared" si="34"/>
        <v>43.383195154302001</v>
      </c>
      <c r="AC95" s="40">
        <f t="shared" si="35"/>
        <v>108.8385422292138</v>
      </c>
    </row>
    <row r="96" spans="2:29" ht="12.6" customHeight="1" x14ac:dyDescent="0.2">
      <c r="B96" s="36" t="s">
        <v>62</v>
      </c>
      <c r="C96" s="36" t="s">
        <v>43</v>
      </c>
      <c r="D96" s="36" t="s">
        <v>63</v>
      </c>
      <c r="E96" s="36">
        <v>2019</v>
      </c>
      <c r="F96" s="36" t="s">
        <v>67</v>
      </c>
      <c r="G96" s="36" t="s">
        <v>46</v>
      </c>
      <c r="H96" s="36" t="s">
        <v>51</v>
      </c>
      <c r="I96" s="36" t="s">
        <v>48</v>
      </c>
      <c r="J96" s="37">
        <v>29.14512023</v>
      </c>
      <c r="K96" s="52" t="str">
        <f t="shared" si="26"/>
        <v>0073708392019</v>
      </c>
      <c r="L96" s="45">
        <f t="shared" si="27"/>
        <v>0</v>
      </c>
      <c r="M96" s="38">
        <f t="shared" si="28"/>
        <v>29.14512023</v>
      </c>
      <c r="N96" s="39">
        <v>22</v>
      </c>
      <c r="O96" s="40">
        <f t="shared" si="29"/>
        <v>0</v>
      </c>
      <c r="P96" s="40">
        <f t="shared" si="29"/>
        <v>641.19264506000002</v>
      </c>
      <c r="Q96" s="41">
        <f t="shared" si="30"/>
        <v>0.28999999999999998</v>
      </c>
      <c r="R96" s="41">
        <f t="shared" si="30"/>
        <v>0.45</v>
      </c>
      <c r="S96" s="40">
        <f t="shared" si="31"/>
        <v>0</v>
      </c>
      <c r="T96" s="40">
        <f t="shared" si="31"/>
        <v>288.53669027699999</v>
      </c>
      <c r="U96" s="40">
        <f t="shared" si="32"/>
        <v>288.53669027699999</v>
      </c>
      <c r="V96" s="42">
        <v>0.12000000000000002</v>
      </c>
      <c r="W96" s="42">
        <v>1.4999999999999999E-2</v>
      </c>
      <c r="X96" s="42">
        <v>0.15</v>
      </c>
      <c r="Y96" s="40">
        <f t="shared" si="33"/>
        <v>34.624402833240005</v>
      </c>
      <c r="Z96" s="40">
        <f t="shared" si="33"/>
        <v>4.3280503541549997</v>
      </c>
      <c r="AA96" s="40">
        <f t="shared" si="33"/>
        <v>43.280503541549997</v>
      </c>
      <c r="AB96" s="40">
        <f t="shared" si="34"/>
        <v>82.232956728944998</v>
      </c>
      <c r="AC96" s="40">
        <f t="shared" si="35"/>
        <v>206.30373354805499</v>
      </c>
    </row>
    <row r="97" spans="2:29" ht="12.6" customHeight="1" x14ac:dyDescent="0.2">
      <c r="B97" s="36" t="s">
        <v>62</v>
      </c>
      <c r="C97" s="36" t="s">
        <v>43</v>
      </c>
      <c r="D97" s="36" t="s">
        <v>63</v>
      </c>
      <c r="E97" s="36">
        <v>2019</v>
      </c>
      <c r="F97" s="36" t="s">
        <v>67</v>
      </c>
      <c r="G97" s="36" t="s">
        <v>53</v>
      </c>
      <c r="H97" s="36" t="s">
        <v>51</v>
      </c>
      <c r="I97" s="36" t="s">
        <v>54</v>
      </c>
      <c r="J97" s="37">
        <v>2.0584069199999999</v>
      </c>
      <c r="K97" s="52" t="str">
        <f t="shared" si="26"/>
        <v>0073708392019</v>
      </c>
      <c r="L97" s="45">
        <f t="shared" si="27"/>
        <v>0</v>
      </c>
      <c r="M97" s="38">
        <f t="shared" si="28"/>
        <v>2.0584069199999999</v>
      </c>
      <c r="N97" s="39">
        <v>22</v>
      </c>
      <c r="O97" s="40">
        <f t="shared" si="29"/>
        <v>0</v>
      </c>
      <c r="P97" s="40">
        <f t="shared" si="29"/>
        <v>45.284952239999996</v>
      </c>
      <c r="Q97" s="41">
        <f t="shared" si="30"/>
        <v>0.28999999999999998</v>
      </c>
      <c r="R97" s="41">
        <f t="shared" si="30"/>
        <v>0.45</v>
      </c>
      <c r="S97" s="40">
        <f t="shared" si="31"/>
        <v>0</v>
      </c>
      <c r="T97" s="40">
        <f t="shared" si="31"/>
        <v>20.378228507999999</v>
      </c>
      <c r="U97" s="40">
        <f t="shared" si="32"/>
        <v>20.378228507999999</v>
      </c>
      <c r="V97" s="42">
        <v>0.12000000000000002</v>
      </c>
      <c r="W97" s="42">
        <v>1.4999999999999999E-2</v>
      </c>
      <c r="X97" s="42">
        <v>0.15</v>
      </c>
      <c r="Y97" s="40">
        <f t="shared" si="33"/>
        <v>2.4453874209600004</v>
      </c>
      <c r="Z97" s="40">
        <f t="shared" si="33"/>
        <v>0.30567342761999999</v>
      </c>
      <c r="AA97" s="40">
        <f t="shared" si="33"/>
        <v>3.0567342761999998</v>
      </c>
      <c r="AB97" s="40">
        <f t="shared" si="34"/>
        <v>5.8077951247800002</v>
      </c>
      <c r="AC97" s="40">
        <f t="shared" si="35"/>
        <v>14.570433383219999</v>
      </c>
    </row>
    <row r="98" spans="2:29" ht="12.6" customHeight="1" x14ac:dyDescent="0.2">
      <c r="B98" s="36" t="s">
        <v>62</v>
      </c>
      <c r="C98" s="36" t="s">
        <v>43</v>
      </c>
      <c r="D98" s="36" t="s">
        <v>63</v>
      </c>
      <c r="E98" s="36">
        <v>2019</v>
      </c>
      <c r="F98" s="36" t="s">
        <v>67</v>
      </c>
      <c r="G98" s="36" t="s">
        <v>57</v>
      </c>
      <c r="H98" s="36" t="s">
        <v>51</v>
      </c>
      <c r="I98" s="36" t="s">
        <v>58</v>
      </c>
      <c r="J98" s="37">
        <v>525.461374924692</v>
      </c>
      <c r="K98" s="52" t="str">
        <f t="shared" si="26"/>
        <v>0073708392019</v>
      </c>
      <c r="L98" s="45">
        <f t="shared" si="27"/>
        <v>0</v>
      </c>
      <c r="M98" s="38">
        <f t="shared" si="28"/>
        <v>525.461374924692</v>
      </c>
      <c r="N98" s="39">
        <v>22</v>
      </c>
      <c r="O98" s="40">
        <f t="shared" si="29"/>
        <v>0</v>
      </c>
      <c r="P98" s="40">
        <f t="shared" si="29"/>
        <v>11560.150248343223</v>
      </c>
      <c r="Q98" s="41">
        <f t="shared" si="30"/>
        <v>0.28999999999999998</v>
      </c>
      <c r="R98" s="41">
        <f t="shared" si="30"/>
        <v>0.45</v>
      </c>
      <c r="S98" s="40">
        <f t="shared" si="31"/>
        <v>0</v>
      </c>
      <c r="T98" s="40">
        <f t="shared" si="31"/>
        <v>5202.0676117544508</v>
      </c>
      <c r="U98" s="40">
        <f t="shared" si="32"/>
        <v>5202.0676117544508</v>
      </c>
      <c r="V98" s="42">
        <v>0.12000000000000002</v>
      </c>
      <c r="W98" s="42">
        <v>1.4999999999999999E-2</v>
      </c>
      <c r="X98" s="42">
        <v>0.15</v>
      </c>
      <c r="Y98" s="40">
        <f t="shared" si="33"/>
        <v>624.24811341053419</v>
      </c>
      <c r="Z98" s="40">
        <f t="shared" si="33"/>
        <v>78.031014176316759</v>
      </c>
      <c r="AA98" s="40">
        <f t="shared" si="33"/>
        <v>780.31014176316762</v>
      </c>
      <c r="AB98" s="40">
        <f t="shared" si="34"/>
        <v>1482.5892693500186</v>
      </c>
      <c r="AC98" s="40">
        <f t="shared" si="35"/>
        <v>3719.4783424044322</v>
      </c>
    </row>
    <row r="99" spans="2:29" ht="12.6" customHeight="1" x14ac:dyDescent="0.2">
      <c r="B99" s="36" t="s">
        <v>62</v>
      </c>
      <c r="C99" s="36" t="s">
        <v>43</v>
      </c>
      <c r="D99" s="36" t="s">
        <v>63</v>
      </c>
      <c r="E99" s="36">
        <v>2019</v>
      </c>
      <c r="F99" s="36" t="s">
        <v>67</v>
      </c>
      <c r="G99" s="36" t="s">
        <v>57</v>
      </c>
      <c r="H99" s="36" t="s">
        <v>51</v>
      </c>
      <c r="I99" s="36" t="s">
        <v>59</v>
      </c>
      <c r="J99" s="37">
        <v>0.61977449153599995</v>
      </c>
      <c r="K99" s="52" t="str">
        <f t="shared" si="26"/>
        <v>0073708392019</v>
      </c>
      <c r="L99" s="45">
        <f t="shared" si="27"/>
        <v>0</v>
      </c>
      <c r="M99" s="38">
        <f t="shared" si="28"/>
        <v>0.61977449153599995</v>
      </c>
      <c r="N99" s="39">
        <v>22</v>
      </c>
      <c r="O99" s="40">
        <f t="shared" si="29"/>
        <v>0</v>
      </c>
      <c r="P99" s="40">
        <f t="shared" si="29"/>
        <v>13.635038813791999</v>
      </c>
      <c r="Q99" s="41">
        <f t="shared" si="30"/>
        <v>0.28999999999999998</v>
      </c>
      <c r="R99" s="41">
        <f t="shared" si="30"/>
        <v>0.45</v>
      </c>
      <c r="S99" s="40">
        <f t="shared" si="31"/>
        <v>0</v>
      </c>
      <c r="T99" s="40">
        <f t="shared" si="31"/>
        <v>6.1357674662063992</v>
      </c>
      <c r="U99" s="40">
        <f t="shared" si="32"/>
        <v>6.1357674662063992</v>
      </c>
      <c r="V99" s="42">
        <v>0.12000000000000002</v>
      </c>
      <c r="W99" s="42">
        <v>1.4999999999999999E-2</v>
      </c>
      <c r="X99" s="42">
        <v>0.15</v>
      </c>
      <c r="Y99" s="40">
        <f t="shared" si="33"/>
        <v>0.73629209594476808</v>
      </c>
      <c r="Z99" s="40">
        <f t="shared" si="33"/>
        <v>9.2036511993095982E-2</v>
      </c>
      <c r="AA99" s="40">
        <f t="shared" si="33"/>
        <v>0.92036511993095982</v>
      </c>
      <c r="AB99" s="40">
        <f t="shared" si="34"/>
        <v>1.7486937278688237</v>
      </c>
      <c r="AC99" s="40">
        <f t="shared" si="35"/>
        <v>4.3870737383375751</v>
      </c>
    </row>
    <row r="100" spans="2:29" ht="12.6" customHeight="1" x14ac:dyDescent="0.2">
      <c r="B100" s="36" t="s">
        <v>62</v>
      </c>
      <c r="C100" s="36" t="s">
        <v>43</v>
      </c>
      <c r="D100" s="36" t="s">
        <v>63</v>
      </c>
      <c r="E100" s="36">
        <v>2019</v>
      </c>
      <c r="F100" s="36" t="s">
        <v>67</v>
      </c>
      <c r="G100" s="36" t="s">
        <v>57</v>
      </c>
      <c r="H100" s="36" t="s">
        <v>51</v>
      </c>
      <c r="I100" s="36" t="s">
        <v>60</v>
      </c>
      <c r="J100" s="37">
        <v>5757.6778927659097</v>
      </c>
      <c r="K100" s="52" t="str">
        <f t="shared" si="26"/>
        <v>0073708392019</v>
      </c>
      <c r="L100" s="45">
        <f t="shared" si="27"/>
        <v>0</v>
      </c>
      <c r="M100" s="38">
        <f t="shared" si="28"/>
        <v>5757.6778927659097</v>
      </c>
      <c r="N100" s="39">
        <v>22</v>
      </c>
      <c r="O100" s="40">
        <f t="shared" si="29"/>
        <v>0</v>
      </c>
      <c r="P100" s="40">
        <f t="shared" si="29"/>
        <v>126668.91364085002</v>
      </c>
      <c r="Q100" s="41">
        <f t="shared" si="30"/>
        <v>0.28999999999999998</v>
      </c>
      <c r="R100" s="41">
        <f t="shared" si="30"/>
        <v>0.45</v>
      </c>
      <c r="S100" s="40">
        <f t="shared" si="31"/>
        <v>0</v>
      </c>
      <c r="T100" s="40">
        <f t="shared" si="31"/>
        <v>57001.011138382513</v>
      </c>
      <c r="U100" s="40">
        <f t="shared" si="32"/>
        <v>57001.011138382513</v>
      </c>
      <c r="V100" s="42">
        <v>0.12000000000000002</v>
      </c>
      <c r="W100" s="42">
        <v>1.4999999999999999E-2</v>
      </c>
      <c r="X100" s="42">
        <v>0.15</v>
      </c>
      <c r="Y100" s="40">
        <f t="shared" si="33"/>
        <v>6840.1213366059028</v>
      </c>
      <c r="Z100" s="40">
        <f t="shared" si="33"/>
        <v>855.01516707573762</v>
      </c>
      <c r="AA100" s="40">
        <f t="shared" si="33"/>
        <v>8550.1516707573774</v>
      </c>
      <c r="AB100" s="40">
        <f t="shared" si="34"/>
        <v>16245.288174439018</v>
      </c>
      <c r="AC100" s="40">
        <f t="shared" si="35"/>
        <v>40755.722963943495</v>
      </c>
    </row>
    <row r="101" spans="2:29" ht="12.6" customHeight="1" x14ac:dyDescent="0.2">
      <c r="B101" s="36" t="s">
        <v>62</v>
      </c>
      <c r="C101" s="36" t="s">
        <v>43</v>
      </c>
      <c r="D101" s="36" t="s">
        <v>63</v>
      </c>
      <c r="E101" s="36">
        <v>2019</v>
      </c>
      <c r="F101" s="36" t="s">
        <v>67</v>
      </c>
      <c r="G101" s="36" t="s">
        <v>57</v>
      </c>
      <c r="H101" s="36" t="s">
        <v>52</v>
      </c>
      <c r="I101" s="36" t="s">
        <v>58</v>
      </c>
      <c r="J101" s="37">
        <v>1042.58125927641</v>
      </c>
      <c r="K101" s="52" t="str">
        <f t="shared" si="26"/>
        <v>0073708392019</v>
      </c>
      <c r="L101" s="45">
        <f t="shared" si="27"/>
        <v>0</v>
      </c>
      <c r="M101" s="38">
        <f t="shared" si="28"/>
        <v>1042.58125927641</v>
      </c>
      <c r="N101" s="39">
        <v>22</v>
      </c>
      <c r="O101" s="40">
        <f t="shared" si="29"/>
        <v>0</v>
      </c>
      <c r="P101" s="40">
        <f t="shared" si="29"/>
        <v>22936.78770408102</v>
      </c>
      <c r="Q101" s="41">
        <f t="shared" si="30"/>
        <v>0.28999999999999998</v>
      </c>
      <c r="R101" s="41">
        <f t="shared" si="30"/>
        <v>0.45</v>
      </c>
      <c r="S101" s="40">
        <f t="shared" si="31"/>
        <v>0</v>
      </c>
      <c r="T101" s="40">
        <f t="shared" si="31"/>
        <v>10321.55446683646</v>
      </c>
      <c r="U101" s="40">
        <f t="shared" si="32"/>
        <v>10321.55446683646</v>
      </c>
      <c r="V101" s="42">
        <v>0.12000000000000002</v>
      </c>
      <c r="W101" s="42">
        <v>1.4999999999999999E-2</v>
      </c>
      <c r="X101" s="42">
        <v>0.15</v>
      </c>
      <c r="Y101" s="40">
        <f t="shared" ref="Y101:AA132" si="36">IFERROR($U101*V101,0)</f>
        <v>1238.5865360203754</v>
      </c>
      <c r="Z101" s="40">
        <f t="shared" si="36"/>
        <v>154.8233170025469</v>
      </c>
      <c r="AA101" s="40">
        <f t="shared" si="36"/>
        <v>1548.233170025469</v>
      </c>
      <c r="AB101" s="40">
        <f t="shared" si="34"/>
        <v>2941.6430230483911</v>
      </c>
      <c r="AC101" s="40">
        <f t="shared" si="35"/>
        <v>7379.9114437880689</v>
      </c>
    </row>
    <row r="102" spans="2:29" ht="12.6" customHeight="1" x14ac:dyDescent="0.2">
      <c r="B102" s="36" t="s">
        <v>62</v>
      </c>
      <c r="C102" s="36" t="s">
        <v>43</v>
      </c>
      <c r="D102" s="36" t="s">
        <v>63</v>
      </c>
      <c r="E102" s="36">
        <v>2019</v>
      </c>
      <c r="F102" s="36" t="s">
        <v>67</v>
      </c>
      <c r="G102" s="36" t="s">
        <v>57</v>
      </c>
      <c r="H102" s="36" t="s">
        <v>52</v>
      </c>
      <c r="I102" s="36" t="s">
        <v>59</v>
      </c>
      <c r="J102" s="37">
        <v>9.1960499000000003E-4</v>
      </c>
      <c r="K102" s="52" t="str">
        <f t="shared" si="26"/>
        <v>0073708392019</v>
      </c>
      <c r="L102" s="45">
        <f t="shared" si="27"/>
        <v>0</v>
      </c>
      <c r="M102" s="38">
        <f t="shared" si="28"/>
        <v>9.1960499000000003E-4</v>
      </c>
      <c r="N102" s="39">
        <v>22</v>
      </c>
      <c r="O102" s="40">
        <f t="shared" si="29"/>
        <v>0</v>
      </c>
      <c r="P102" s="40">
        <f t="shared" si="29"/>
        <v>2.0231309780000001E-2</v>
      </c>
      <c r="Q102" s="41">
        <f t="shared" si="30"/>
        <v>0.28999999999999998</v>
      </c>
      <c r="R102" s="41">
        <f t="shared" si="30"/>
        <v>0.45</v>
      </c>
      <c r="S102" s="40">
        <f t="shared" si="31"/>
        <v>0</v>
      </c>
      <c r="T102" s="40">
        <f t="shared" si="31"/>
        <v>9.1040894010000015E-3</v>
      </c>
      <c r="U102" s="40">
        <f t="shared" si="32"/>
        <v>9.1040894010000015E-3</v>
      </c>
      <c r="V102" s="42">
        <v>0.12000000000000002</v>
      </c>
      <c r="W102" s="42">
        <v>1.4999999999999999E-2</v>
      </c>
      <c r="X102" s="42">
        <v>0.15</v>
      </c>
      <c r="Y102" s="40">
        <f t="shared" si="36"/>
        <v>1.0924907281200005E-3</v>
      </c>
      <c r="Z102" s="40">
        <f t="shared" si="36"/>
        <v>1.3656134101500001E-4</v>
      </c>
      <c r="AA102" s="40">
        <f t="shared" si="36"/>
        <v>1.3656134101500002E-3</v>
      </c>
      <c r="AB102" s="40">
        <f t="shared" si="34"/>
        <v>2.5946654792850009E-3</v>
      </c>
      <c r="AC102" s="40">
        <f t="shared" si="35"/>
        <v>6.5094239217150006E-3</v>
      </c>
    </row>
    <row r="103" spans="2:29" ht="12.6" customHeight="1" x14ac:dyDescent="0.2">
      <c r="B103" s="36" t="s">
        <v>62</v>
      </c>
      <c r="C103" s="36" t="s">
        <v>43</v>
      </c>
      <c r="D103" s="36" t="s">
        <v>63</v>
      </c>
      <c r="E103" s="36">
        <v>2019</v>
      </c>
      <c r="F103" s="36" t="s">
        <v>67</v>
      </c>
      <c r="G103" s="36" t="s">
        <v>57</v>
      </c>
      <c r="H103" s="36" t="s">
        <v>52</v>
      </c>
      <c r="I103" s="36" t="s">
        <v>60</v>
      </c>
      <c r="J103" s="37">
        <v>206.65754895928501</v>
      </c>
      <c r="K103" s="52" t="str">
        <f t="shared" si="26"/>
        <v>0073708392019</v>
      </c>
      <c r="L103" s="45">
        <f t="shared" si="27"/>
        <v>0</v>
      </c>
      <c r="M103" s="38">
        <f t="shared" si="28"/>
        <v>206.65754895928501</v>
      </c>
      <c r="N103" s="39">
        <v>22</v>
      </c>
      <c r="O103" s="40">
        <f t="shared" si="29"/>
        <v>0</v>
      </c>
      <c r="P103" s="40">
        <f t="shared" si="29"/>
        <v>4546.46607710427</v>
      </c>
      <c r="Q103" s="41">
        <f t="shared" si="30"/>
        <v>0.28999999999999998</v>
      </c>
      <c r="R103" s="41">
        <f t="shared" si="30"/>
        <v>0.45</v>
      </c>
      <c r="S103" s="40">
        <f t="shared" si="31"/>
        <v>0</v>
      </c>
      <c r="T103" s="40">
        <f t="shared" si="31"/>
        <v>2045.9097346969215</v>
      </c>
      <c r="U103" s="40">
        <f t="shared" si="32"/>
        <v>2045.9097346969215</v>
      </c>
      <c r="V103" s="42">
        <v>0.12000000000000002</v>
      </c>
      <c r="W103" s="42">
        <v>1.4999999999999999E-2</v>
      </c>
      <c r="X103" s="42">
        <v>0.15</v>
      </c>
      <c r="Y103" s="40">
        <f t="shared" si="36"/>
        <v>245.50916816363062</v>
      </c>
      <c r="Z103" s="40">
        <f t="shared" si="36"/>
        <v>30.68864602045382</v>
      </c>
      <c r="AA103" s="40">
        <f t="shared" si="36"/>
        <v>306.8864602045382</v>
      </c>
      <c r="AB103" s="40">
        <f t="shared" si="34"/>
        <v>583.08427438862259</v>
      </c>
      <c r="AC103" s="40">
        <f t="shared" si="35"/>
        <v>1462.8254603082989</v>
      </c>
    </row>
    <row r="104" spans="2:29" ht="12.6" customHeight="1" x14ac:dyDescent="0.2">
      <c r="B104" s="36" t="s">
        <v>62</v>
      </c>
      <c r="C104" s="36" t="s">
        <v>43</v>
      </c>
      <c r="D104" s="36" t="s">
        <v>63</v>
      </c>
      <c r="E104" s="36">
        <v>2019</v>
      </c>
      <c r="F104" s="36" t="s">
        <v>68</v>
      </c>
      <c r="G104" s="36" t="s">
        <v>46</v>
      </c>
      <c r="H104" s="36" t="s">
        <v>47</v>
      </c>
      <c r="I104" s="36" t="s">
        <v>48</v>
      </c>
      <c r="J104" s="37">
        <v>0.91849999999999998</v>
      </c>
      <c r="K104" s="52" t="str">
        <f t="shared" si="26"/>
        <v>0073708392019</v>
      </c>
      <c r="L104" s="45">
        <f t="shared" si="27"/>
        <v>0</v>
      </c>
      <c r="M104" s="38">
        <f t="shared" si="28"/>
        <v>0.91849999999999998</v>
      </c>
      <c r="N104" s="39">
        <v>22</v>
      </c>
      <c r="O104" s="40">
        <f t="shared" si="29"/>
        <v>0</v>
      </c>
      <c r="P104" s="40">
        <f t="shared" si="29"/>
        <v>20.207000000000001</v>
      </c>
      <c r="Q104" s="41">
        <f t="shared" si="30"/>
        <v>0.28999999999999998</v>
      </c>
      <c r="R104" s="41">
        <f t="shared" si="30"/>
        <v>0.45</v>
      </c>
      <c r="S104" s="40">
        <f t="shared" si="31"/>
        <v>0</v>
      </c>
      <c r="T104" s="40">
        <f t="shared" si="31"/>
        <v>9.0931500000000014</v>
      </c>
      <c r="U104" s="40">
        <f t="shared" si="32"/>
        <v>9.0931500000000014</v>
      </c>
      <c r="V104" s="42">
        <v>0.12000000000000002</v>
      </c>
      <c r="W104" s="42">
        <v>1.4999999999999999E-2</v>
      </c>
      <c r="X104" s="42">
        <v>0.15</v>
      </c>
      <c r="Y104" s="40">
        <f t="shared" si="36"/>
        <v>1.0911780000000004</v>
      </c>
      <c r="Z104" s="40">
        <f t="shared" si="36"/>
        <v>0.13639725000000003</v>
      </c>
      <c r="AA104" s="40">
        <f t="shared" si="36"/>
        <v>1.3639725000000003</v>
      </c>
      <c r="AB104" s="40">
        <f t="shared" si="34"/>
        <v>2.591547750000001</v>
      </c>
      <c r="AC104" s="40">
        <f t="shared" si="35"/>
        <v>6.5016022500000004</v>
      </c>
    </row>
    <row r="105" spans="2:29" ht="12.6" customHeight="1" x14ac:dyDescent="0.2">
      <c r="B105" s="36" t="s">
        <v>62</v>
      </c>
      <c r="C105" s="36" t="s">
        <v>43</v>
      </c>
      <c r="D105" s="36" t="s">
        <v>63</v>
      </c>
      <c r="E105" s="36">
        <v>2019</v>
      </c>
      <c r="F105" s="36" t="s">
        <v>68</v>
      </c>
      <c r="G105" s="36" t="s">
        <v>46</v>
      </c>
      <c r="H105" s="36" t="s">
        <v>51</v>
      </c>
      <c r="I105" s="36" t="s">
        <v>48</v>
      </c>
      <c r="J105" s="37">
        <v>28.285602860000001</v>
      </c>
      <c r="K105" s="52" t="str">
        <f t="shared" si="26"/>
        <v>0073708392019</v>
      </c>
      <c r="L105" s="45">
        <f t="shared" si="27"/>
        <v>0</v>
      </c>
      <c r="M105" s="38">
        <f t="shared" si="28"/>
        <v>28.285602860000001</v>
      </c>
      <c r="N105" s="39">
        <v>22</v>
      </c>
      <c r="O105" s="40">
        <f t="shared" si="29"/>
        <v>0</v>
      </c>
      <c r="P105" s="40">
        <f t="shared" si="29"/>
        <v>622.28326291999997</v>
      </c>
      <c r="Q105" s="41">
        <f t="shared" si="30"/>
        <v>0.28999999999999998</v>
      </c>
      <c r="R105" s="41">
        <f t="shared" si="30"/>
        <v>0.45</v>
      </c>
      <c r="S105" s="40">
        <f t="shared" si="31"/>
        <v>0</v>
      </c>
      <c r="T105" s="40">
        <f t="shared" si="31"/>
        <v>280.02746831399998</v>
      </c>
      <c r="U105" s="40">
        <f t="shared" si="32"/>
        <v>280.02746831399998</v>
      </c>
      <c r="V105" s="42">
        <v>0.12000000000000002</v>
      </c>
      <c r="W105" s="42">
        <v>1.4999999999999999E-2</v>
      </c>
      <c r="X105" s="42">
        <v>0.15</v>
      </c>
      <c r="Y105" s="40">
        <f t="shared" si="36"/>
        <v>33.603296197680002</v>
      </c>
      <c r="Z105" s="40">
        <f t="shared" si="36"/>
        <v>4.2004120247099994</v>
      </c>
      <c r="AA105" s="40">
        <f t="shared" si="36"/>
        <v>42.004120247099998</v>
      </c>
      <c r="AB105" s="40">
        <f t="shared" si="34"/>
        <v>79.807828469490005</v>
      </c>
      <c r="AC105" s="40">
        <f t="shared" si="35"/>
        <v>200.21963984450997</v>
      </c>
    </row>
    <row r="106" spans="2:29" ht="12.6" customHeight="1" x14ac:dyDescent="0.2">
      <c r="B106" s="36" t="s">
        <v>62</v>
      </c>
      <c r="C106" s="36" t="s">
        <v>43</v>
      </c>
      <c r="D106" s="36" t="s">
        <v>63</v>
      </c>
      <c r="E106" s="36">
        <v>2019</v>
      </c>
      <c r="F106" s="36" t="s">
        <v>68</v>
      </c>
      <c r="G106" s="36" t="s">
        <v>46</v>
      </c>
      <c r="H106" s="36" t="s">
        <v>52</v>
      </c>
      <c r="I106" s="36" t="s">
        <v>48</v>
      </c>
      <c r="J106" s="37">
        <v>1.1623299</v>
      </c>
      <c r="K106" s="52" t="str">
        <f t="shared" si="26"/>
        <v>0073708392019</v>
      </c>
      <c r="L106" s="45">
        <f t="shared" si="27"/>
        <v>0</v>
      </c>
      <c r="M106" s="38">
        <f t="shared" si="28"/>
        <v>1.1623299</v>
      </c>
      <c r="N106" s="39">
        <v>22</v>
      </c>
      <c r="O106" s="40">
        <f t="shared" si="29"/>
        <v>0</v>
      </c>
      <c r="P106" s="40">
        <f t="shared" si="29"/>
        <v>25.571257800000001</v>
      </c>
      <c r="Q106" s="41">
        <f t="shared" si="30"/>
        <v>0.28999999999999998</v>
      </c>
      <c r="R106" s="41">
        <f t="shared" si="30"/>
        <v>0.45</v>
      </c>
      <c r="S106" s="40">
        <f t="shared" si="31"/>
        <v>0</v>
      </c>
      <c r="T106" s="40">
        <f t="shared" si="31"/>
        <v>11.507066010000001</v>
      </c>
      <c r="U106" s="40">
        <f t="shared" si="32"/>
        <v>11.507066010000001</v>
      </c>
      <c r="V106" s="42">
        <v>0.12000000000000002</v>
      </c>
      <c r="W106" s="42">
        <v>1.4999999999999999E-2</v>
      </c>
      <c r="X106" s="42">
        <v>0.15</v>
      </c>
      <c r="Y106" s="40">
        <f t="shared" si="36"/>
        <v>1.3808479212000004</v>
      </c>
      <c r="Z106" s="40">
        <f t="shared" si="36"/>
        <v>0.17260599015</v>
      </c>
      <c r="AA106" s="40">
        <f t="shared" si="36"/>
        <v>1.7260599015</v>
      </c>
      <c r="AB106" s="40">
        <f t="shared" si="34"/>
        <v>3.2795138128500003</v>
      </c>
      <c r="AC106" s="40">
        <f t="shared" si="35"/>
        <v>8.2275521971500005</v>
      </c>
    </row>
    <row r="107" spans="2:29" ht="12.6" customHeight="1" x14ac:dyDescent="0.2">
      <c r="B107" s="36" t="s">
        <v>62</v>
      </c>
      <c r="C107" s="36" t="s">
        <v>43</v>
      </c>
      <c r="D107" s="36" t="s">
        <v>63</v>
      </c>
      <c r="E107" s="36">
        <v>2019</v>
      </c>
      <c r="F107" s="36" t="s">
        <v>68</v>
      </c>
      <c r="G107" s="36" t="s">
        <v>53</v>
      </c>
      <c r="H107" s="36" t="s">
        <v>51</v>
      </c>
      <c r="I107" s="36" t="s">
        <v>54</v>
      </c>
      <c r="J107" s="37">
        <v>0.31084724000000002</v>
      </c>
      <c r="K107" s="52" t="str">
        <f t="shared" si="26"/>
        <v>0073708392019</v>
      </c>
      <c r="L107" s="45">
        <f t="shared" si="27"/>
        <v>0</v>
      </c>
      <c r="M107" s="38">
        <f t="shared" si="28"/>
        <v>0.31084724000000002</v>
      </c>
      <c r="N107" s="39">
        <v>22</v>
      </c>
      <c r="O107" s="40">
        <f t="shared" si="29"/>
        <v>0</v>
      </c>
      <c r="P107" s="40">
        <f t="shared" si="29"/>
        <v>6.8386392800000007</v>
      </c>
      <c r="Q107" s="41">
        <f t="shared" si="30"/>
        <v>0.28999999999999998</v>
      </c>
      <c r="R107" s="41">
        <f t="shared" si="30"/>
        <v>0.45</v>
      </c>
      <c r="S107" s="40">
        <f t="shared" si="31"/>
        <v>0</v>
      </c>
      <c r="T107" s="40">
        <f t="shared" si="31"/>
        <v>3.0773876760000003</v>
      </c>
      <c r="U107" s="40">
        <f t="shared" si="32"/>
        <v>3.0773876760000003</v>
      </c>
      <c r="V107" s="42">
        <v>0.12000000000000002</v>
      </c>
      <c r="W107" s="42">
        <v>1.4999999999999999E-2</v>
      </c>
      <c r="X107" s="42">
        <v>0.15</v>
      </c>
      <c r="Y107" s="40">
        <f t="shared" si="36"/>
        <v>0.3692865211200001</v>
      </c>
      <c r="Z107" s="40">
        <f t="shared" si="36"/>
        <v>4.6160815140000006E-2</v>
      </c>
      <c r="AA107" s="40">
        <f t="shared" si="36"/>
        <v>0.4616081514</v>
      </c>
      <c r="AB107" s="40">
        <f t="shared" si="34"/>
        <v>0.87705548766000008</v>
      </c>
      <c r="AC107" s="40">
        <f t="shared" si="35"/>
        <v>2.20033218834</v>
      </c>
    </row>
    <row r="108" spans="2:29" ht="12.6" customHeight="1" x14ac:dyDescent="0.2">
      <c r="B108" s="36" t="s">
        <v>62</v>
      </c>
      <c r="C108" s="36" t="s">
        <v>43</v>
      </c>
      <c r="D108" s="36" t="s">
        <v>63</v>
      </c>
      <c r="E108" s="36">
        <v>2019</v>
      </c>
      <c r="F108" s="36" t="s">
        <v>68</v>
      </c>
      <c r="G108" s="36" t="s">
        <v>57</v>
      </c>
      <c r="H108" s="36" t="s">
        <v>51</v>
      </c>
      <c r="I108" s="36" t="s">
        <v>58</v>
      </c>
      <c r="J108" s="37">
        <v>141.79786635094601</v>
      </c>
      <c r="K108" s="52" t="str">
        <f t="shared" si="26"/>
        <v>0073708392019</v>
      </c>
      <c r="L108" s="45">
        <f t="shared" si="27"/>
        <v>0</v>
      </c>
      <c r="M108" s="38">
        <f t="shared" si="28"/>
        <v>141.79786635094601</v>
      </c>
      <c r="N108" s="39">
        <v>22</v>
      </c>
      <c r="O108" s="40">
        <f t="shared" si="29"/>
        <v>0</v>
      </c>
      <c r="P108" s="40">
        <f t="shared" si="29"/>
        <v>3119.5530597208121</v>
      </c>
      <c r="Q108" s="41">
        <f t="shared" si="30"/>
        <v>0.28999999999999998</v>
      </c>
      <c r="R108" s="41">
        <f t="shared" si="30"/>
        <v>0.45</v>
      </c>
      <c r="S108" s="40">
        <f t="shared" si="31"/>
        <v>0</v>
      </c>
      <c r="T108" s="40">
        <f t="shared" si="31"/>
        <v>1403.7988768743655</v>
      </c>
      <c r="U108" s="40">
        <f t="shared" si="32"/>
        <v>1403.7988768743655</v>
      </c>
      <c r="V108" s="42">
        <v>0.12000000000000002</v>
      </c>
      <c r="W108" s="42">
        <v>1.4999999999999999E-2</v>
      </c>
      <c r="X108" s="42">
        <v>0.15</v>
      </c>
      <c r="Y108" s="40">
        <f t="shared" si="36"/>
        <v>168.45586522492388</v>
      </c>
      <c r="Z108" s="40">
        <f t="shared" si="36"/>
        <v>21.056983153115482</v>
      </c>
      <c r="AA108" s="40">
        <f t="shared" si="36"/>
        <v>210.56983153115482</v>
      </c>
      <c r="AB108" s="40">
        <f t="shared" si="34"/>
        <v>400.08267990919421</v>
      </c>
      <c r="AC108" s="40">
        <f t="shared" si="35"/>
        <v>1003.7161969651713</v>
      </c>
    </row>
    <row r="109" spans="2:29" ht="12.6" customHeight="1" x14ac:dyDescent="0.2">
      <c r="B109" s="36" t="s">
        <v>62</v>
      </c>
      <c r="C109" s="36" t="s">
        <v>43</v>
      </c>
      <c r="D109" s="36" t="s">
        <v>63</v>
      </c>
      <c r="E109" s="36">
        <v>2019</v>
      </c>
      <c r="F109" s="36" t="s">
        <v>68</v>
      </c>
      <c r="G109" s="36" t="s">
        <v>57</v>
      </c>
      <c r="H109" s="36" t="s">
        <v>51</v>
      </c>
      <c r="I109" s="36" t="s">
        <v>59</v>
      </c>
      <c r="J109" s="37">
        <v>0.39749779954999997</v>
      </c>
      <c r="K109" s="52" t="str">
        <f t="shared" si="26"/>
        <v>0073708392019</v>
      </c>
      <c r="L109" s="45">
        <f t="shared" si="27"/>
        <v>0</v>
      </c>
      <c r="M109" s="38">
        <f t="shared" si="28"/>
        <v>0.39749779954999997</v>
      </c>
      <c r="N109" s="39">
        <v>22</v>
      </c>
      <c r="O109" s="40">
        <f t="shared" si="29"/>
        <v>0</v>
      </c>
      <c r="P109" s="40">
        <f t="shared" si="29"/>
        <v>8.7449515900999994</v>
      </c>
      <c r="Q109" s="41">
        <f t="shared" si="30"/>
        <v>0.28999999999999998</v>
      </c>
      <c r="R109" s="41">
        <f t="shared" si="30"/>
        <v>0.45</v>
      </c>
      <c r="S109" s="40">
        <f t="shared" si="31"/>
        <v>0</v>
      </c>
      <c r="T109" s="40">
        <f t="shared" si="31"/>
        <v>3.935228215545</v>
      </c>
      <c r="U109" s="40">
        <f t="shared" si="32"/>
        <v>3.935228215545</v>
      </c>
      <c r="V109" s="42">
        <v>0.12000000000000002</v>
      </c>
      <c r="W109" s="42">
        <v>1.4999999999999999E-2</v>
      </c>
      <c r="X109" s="42">
        <v>0.15</v>
      </c>
      <c r="Y109" s="40">
        <f t="shared" si="36"/>
        <v>0.47222738586540008</v>
      </c>
      <c r="Z109" s="40">
        <f t="shared" si="36"/>
        <v>5.9028423233174997E-2</v>
      </c>
      <c r="AA109" s="40">
        <f t="shared" si="36"/>
        <v>0.59028423233174998</v>
      </c>
      <c r="AB109" s="40">
        <f t="shared" si="34"/>
        <v>1.1215400414303249</v>
      </c>
      <c r="AC109" s="40">
        <f t="shared" si="35"/>
        <v>2.8136881741146751</v>
      </c>
    </row>
    <row r="110" spans="2:29" ht="12.6" customHeight="1" x14ac:dyDescent="0.2">
      <c r="B110" s="36" t="s">
        <v>62</v>
      </c>
      <c r="C110" s="36" t="s">
        <v>43</v>
      </c>
      <c r="D110" s="36" t="s">
        <v>63</v>
      </c>
      <c r="E110" s="36">
        <v>2019</v>
      </c>
      <c r="F110" s="36" t="s">
        <v>68</v>
      </c>
      <c r="G110" s="36" t="s">
        <v>57</v>
      </c>
      <c r="H110" s="36" t="s">
        <v>51</v>
      </c>
      <c r="I110" s="36" t="s">
        <v>60</v>
      </c>
      <c r="J110" s="37">
        <v>1861.1666199205799</v>
      </c>
      <c r="K110" s="52" t="str">
        <f t="shared" si="26"/>
        <v>0073708392019</v>
      </c>
      <c r="L110" s="45">
        <f t="shared" si="27"/>
        <v>0</v>
      </c>
      <c r="M110" s="38">
        <f t="shared" si="28"/>
        <v>1861.1666199205799</v>
      </c>
      <c r="N110" s="39">
        <v>22</v>
      </c>
      <c r="O110" s="40">
        <f t="shared" si="29"/>
        <v>0</v>
      </c>
      <c r="P110" s="40">
        <f t="shared" si="29"/>
        <v>40945.665638252758</v>
      </c>
      <c r="Q110" s="41">
        <f t="shared" si="30"/>
        <v>0.28999999999999998</v>
      </c>
      <c r="R110" s="41">
        <f t="shared" si="30"/>
        <v>0.45</v>
      </c>
      <c r="S110" s="40">
        <f t="shared" si="31"/>
        <v>0</v>
      </c>
      <c r="T110" s="40">
        <f t="shared" si="31"/>
        <v>18425.549537213741</v>
      </c>
      <c r="U110" s="40">
        <f t="shared" si="32"/>
        <v>18425.549537213741</v>
      </c>
      <c r="V110" s="42">
        <v>0.12000000000000002</v>
      </c>
      <c r="W110" s="42">
        <v>1.4999999999999999E-2</v>
      </c>
      <c r="X110" s="42">
        <v>0.15</v>
      </c>
      <c r="Y110" s="40">
        <f t="shared" si="36"/>
        <v>2211.0659444656494</v>
      </c>
      <c r="Z110" s="40">
        <f t="shared" si="36"/>
        <v>276.38324305820612</v>
      </c>
      <c r="AA110" s="40">
        <f t="shared" si="36"/>
        <v>2763.8324305820611</v>
      </c>
      <c r="AB110" s="40">
        <f t="shared" si="34"/>
        <v>5251.281618105917</v>
      </c>
      <c r="AC110" s="40">
        <f t="shared" si="35"/>
        <v>13174.267919107824</v>
      </c>
    </row>
    <row r="111" spans="2:29" ht="12.6" customHeight="1" x14ac:dyDescent="0.2">
      <c r="B111" s="36" t="s">
        <v>62</v>
      </c>
      <c r="C111" s="36" t="s">
        <v>43</v>
      </c>
      <c r="D111" s="36" t="s">
        <v>63</v>
      </c>
      <c r="E111" s="36">
        <v>2019</v>
      </c>
      <c r="F111" s="36" t="s">
        <v>68</v>
      </c>
      <c r="G111" s="36" t="s">
        <v>57</v>
      </c>
      <c r="H111" s="36" t="s">
        <v>52</v>
      </c>
      <c r="I111" s="36" t="s">
        <v>58</v>
      </c>
      <c r="J111" s="37">
        <v>285.27554373237399</v>
      </c>
      <c r="K111" s="52" t="str">
        <f t="shared" si="26"/>
        <v>0073708392019</v>
      </c>
      <c r="L111" s="45">
        <f t="shared" si="27"/>
        <v>0</v>
      </c>
      <c r="M111" s="38">
        <f t="shared" si="28"/>
        <v>285.27554373237399</v>
      </c>
      <c r="N111" s="39">
        <v>22</v>
      </c>
      <c r="O111" s="40">
        <f t="shared" si="29"/>
        <v>0</v>
      </c>
      <c r="P111" s="40">
        <f t="shared" si="29"/>
        <v>6276.0619621122278</v>
      </c>
      <c r="Q111" s="41">
        <f t="shared" si="30"/>
        <v>0.28999999999999998</v>
      </c>
      <c r="R111" s="41">
        <f t="shared" si="30"/>
        <v>0.45</v>
      </c>
      <c r="S111" s="40">
        <f t="shared" si="31"/>
        <v>0</v>
      </c>
      <c r="T111" s="40">
        <f t="shared" si="31"/>
        <v>2824.2278829505026</v>
      </c>
      <c r="U111" s="40">
        <f t="shared" si="32"/>
        <v>2824.2278829505026</v>
      </c>
      <c r="V111" s="42">
        <v>0.12000000000000002</v>
      </c>
      <c r="W111" s="42">
        <v>1.4999999999999999E-2</v>
      </c>
      <c r="X111" s="42">
        <v>0.15</v>
      </c>
      <c r="Y111" s="40">
        <f t="shared" si="36"/>
        <v>338.90734595406036</v>
      </c>
      <c r="Z111" s="40">
        <f t="shared" si="36"/>
        <v>42.363418244257538</v>
      </c>
      <c r="AA111" s="40">
        <f t="shared" si="36"/>
        <v>423.63418244257537</v>
      </c>
      <c r="AB111" s="40">
        <f t="shared" si="34"/>
        <v>804.90494664089329</v>
      </c>
      <c r="AC111" s="40">
        <f t="shared" si="35"/>
        <v>2019.3229363096093</v>
      </c>
    </row>
    <row r="112" spans="2:29" ht="12.6" customHeight="1" x14ac:dyDescent="0.2">
      <c r="B112" s="36" t="s">
        <v>62</v>
      </c>
      <c r="C112" s="36" t="s">
        <v>43</v>
      </c>
      <c r="D112" s="36" t="s">
        <v>63</v>
      </c>
      <c r="E112" s="36">
        <v>2019</v>
      </c>
      <c r="F112" s="36" t="s">
        <v>68</v>
      </c>
      <c r="G112" s="36" t="s">
        <v>57</v>
      </c>
      <c r="H112" s="36" t="s">
        <v>52</v>
      </c>
      <c r="I112" s="36" t="s">
        <v>59</v>
      </c>
      <c r="J112" s="37">
        <v>7.8156992199999997E-3</v>
      </c>
      <c r="K112" s="52" t="str">
        <f t="shared" si="26"/>
        <v>0073708392019</v>
      </c>
      <c r="L112" s="45">
        <f t="shared" si="27"/>
        <v>0</v>
      </c>
      <c r="M112" s="38">
        <f t="shared" si="28"/>
        <v>7.8156992199999997E-3</v>
      </c>
      <c r="N112" s="39">
        <v>22</v>
      </c>
      <c r="O112" s="40">
        <f t="shared" si="29"/>
        <v>0</v>
      </c>
      <c r="P112" s="40">
        <f t="shared" si="29"/>
        <v>0.17194538283999999</v>
      </c>
      <c r="Q112" s="41">
        <f t="shared" si="30"/>
        <v>0.28999999999999998</v>
      </c>
      <c r="R112" s="41">
        <f t="shared" si="30"/>
        <v>0.45</v>
      </c>
      <c r="S112" s="40">
        <f t="shared" si="31"/>
        <v>0</v>
      </c>
      <c r="T112" s="40">
        <f t="shared" si="31"/>
        <v>7.7375422277999997E-2</v>
      </c>
      <c r="U112" s="40">
        <f t="shared" si="32"/>
        <v>7.7375422277999997E-2</v>
      </c>
      <c r="V112" s="42">
        <v>0.12000000000000002</v>
      </c>
      <c r="W112" s="42">
        <v>1.4999999999999999E-2</v>
      </c>
      <c r="X112" s="42">
        <v>0.15</v>
      </c>
      <c r="Y112" s="40">
        <f t="shared" si="36"/>
        <v>9.285050673360001E-3</v>
      </c>
      <c r="Z112" s="40">
        <f t="shared" si="36"/>
        <v>1.1606313341699999E-3</v>
      </c>
      <c r="AA112" s="40">
        <f t="shared" si="36"/>
        <v>1.16063133417E-2</v>
      </c>
      <c r="AB112" s="40">
        <f t="shared" si="34"/>
        <v>2.205199534923E-2</v>
      </c>
      <c r="AC112" s="40">
        <f t="shared" si="35"/>
        <v>5.532342692877E-2</v>
      </c>
    </row>
    <row r="113" spans="2:29" ht="12.6" customHeight="1" x14ac:dyDescent="0.2">
      <c r="B113" s="36" t="s">
        <v>62</v>
      </c>
      <c r="C113" s="36" t="s">
        <v>43</v>
      </c>
      <c r="D113" s="36" t="s">
        <v>63</v>
      </c>
      <c r="E113" s="36">
        <v>2019</v>
      </c>
      <c r="F113" s="36" t="s">
        <v>68</v>
      </c>
      <c r="G113" s="36" t="s">
        <v>57</v>
      </c>
      <c r="H113" s="36" t="s">
        <v>52</v>
      </c>
      <c r="I113" s="36" t="s">
        <v>60</v>
      </c>
      <c r="J113" s="37">
        <v>68.242856066082993</v>
      </c>
      <c r="K113" s="52" t="str">
        <f t="shared" si="26"/>
        <v>0073708392019</v>
      </c>
      <c r="L113" s="45">
        <f t="shared" si="27"/>
        <v>0</v>
      </c>
      <c r="M113" s="38">
        <f t="shared" si="28"/>
        <v>68.242856066082993</v>
      </c>
      <c r="N113" s="39">
        <v>22</v>
      </c>
      <c r="O113" s="40">
        <f t="shared" si="29"/>
        <v>0</v>
      </c>
      <c r="P113" s="40">
        <f t="shared" si="29"/>
        <v>1501.3428334538257</v>
      </c>
      <c r="Q113" s="41">
        <f t="shared" si="30"/>
        <v>0.28999999999999998</v>
      </c>
      <c r="R113" s="41">
        <f t="shared" si="30"/>
        <v>0.45</v>
      </c>
      <c r="S113" s="40">
        <f t="shared" si="31"/>
        <v>0</v>
      </c>
      <c r="T113" s="40">
        <f t="shared" si="31"/>
        <v>675.6042750542216</v>
      </c>
      <c r="U113" s="40">
        <f t="shared" si="32"/>
        <v>675.6042750542216</v>
      </c>
      <c r="V113" s="42">
        <v>0.12000000000000002</v>
      </c>
      <c r="W113" s="42">
        <v>1.4999999999999999E-2</v>
      </c>
      <c r="X113" s="42">
        <v>0.15</v>
      </c>
      <c r="Y113" s="40">
        <f t="shared" si="36"/>
        <v>81.072513006506611</v>
      </c>
      <c r="Z113" s="40">
        <f t="shared" si="36"/>
        <v>10.134064125813323</v>
      </c>
      <c r="AA113" s="40">
        <f t="shared" si="36"/>
        <v>101.34064125813323</v>
      </c>
      <c r="AB113" s="40">
        <f t="shared" si="34"/>
        <v>192.54721839045317</v>
      </c>
      <c r="AC113" s="40">
        <f t="shared" si="35"/>
        <v>483.05705666376844</v>
      </c>
    </row>
    <row r="114" spans="2:29" ht="12.6" customHeight="1" x14ac:dyDescent="0.2">
      <c r="B114" s="36" t="s">
        <v>62</v>
      </c>
      <c r="C114" s="36" t="s">
        <v>43</v>
      </c>
      <c r="D114" s="36" t="s">
        <v>63</v>
      </c>
      <c r="E114" s="36">
        <v>2019</v>
      </c>
      <c r="F114" s="36" t="s">
        <v>69</v>
      </c>
      <c r="G114" s="36" t="s">
        <v>46</v>
      </c>
      <c r="H114" s="36" t="s">
        <v>51</v>
      </c>
      <c r="I114" s="36" t="s">
        <v>48</v>
      </c>
      <c r="J114" s="37">
        <v>1.5209178999999999</v>
      </c>
      <c r="K114" s="52" t="str">
        <f t="shared" si="26"/>
        <v>0073708392019</v>
      </c>
      <c r="L114" s="45">
        <f t="shared" si="27"/>
        <v>0</v>
      </c>
      <c r="M114" s="38">
        <f t="shared" si="28"/>
        <v>1.5209178999999999</v>
      </c>
      <c r="N114" s="39">
        <v>22</v>
      </c>
      <c r="O114" s="40">
        <f t="shared" si="29"/>
        <v>0</v>
      </c>
      <c r="P114" s="40">
        <f t="shared" si="29"/>
        <v>33.460193799999999</v>
      </c>
      <c r="Q114" s="41">
        <f t="shared" si="30"/>
        <v>0.28999999999999998</v>
      </c>
      <c r="R114" s="41">
        <f t="shared" si="30"/>
        <v>0.45</v>
      </c>
      <c r="S114" s="40">
        <f t="shared" si="31"/>
        <v>0</v>
      </c>
      <c r="T114" s="40">
        <f t="shared" si="31"/>
        <v>15.057087210000001</v>
      </c>
      <c r="U114" s="40">
        <f t="shared" si="32"/>
        <v>15.057087210000001</v>
      </c>
      <c r="V114" s="42">
        <v>0.12000000000000002</v>
      </c>
      <c r="W114" s="42">
        <v>1.4999999999999999E-2</v>
      </c>
      <c r="X114" s="42">
        <v>0.15</v>
      </c>
      <c r="Y114" s="40">
        <f t="shared" si="36"/>
        <v>1.8068504652000004</v>
      </c>
      <c r="Z114" s="40">
        <f t="shared" si="36"/>
        <v>0.22585630814999999</v>
      </c>
      <c r="AA114" s="40">
        <f t="shared" si="36"/>
        <v>2.2585630815000002</v>
      </c>
      <c r="AB114" s="40">
        <f t="shared" si="34"/>
        <v>4.2912698548500003</v>
      </c>
      <c r="AC114" s="40">
        <f t="shared" si="35"/>
        <v>10.76581735515</v>
      </c>
    </row>
    <row r="115" spans="2:29" ht="12.6" customHeight="1" x14ac:dyDescent="0.2">
      <c r="B115" s="36" t="s">
        <v>62</v>
      </c>
      <c r="C115" s="36" t="s">
        <v>43</v>
      </c>
      <c r="D115" s="36" t="s">
        <v>63</v>
      </c>
      <c r="E115" s="36">
        <v>2019</v>
      </c>
      <c r="F115" s="36" t="s">
        <v>69</v>
      </c>
      <c r="G115" s="36" t="s">
        <v>57</v>
      </c>
      <c r="H115" s="36" t="s">
        <v>51</v>
      </c>
      <c r="I115" s="36" t="s">
        <v>58</v>
      </c>
      <c r="J115" s="37">
        <v>59.629398782441001</v>
      </c>
      <c r="K115" s="52" t="str">
        <f t="shared" si="26"/>
        <v>0073708392019</v>
      </c>
      <c r="L115" s="45">
        <f t="shared" si="27"/>
        <v>0</v>
      </c>
      <c r="M115" s="38">
        <f t="shared" si="28"/>
        <v>59.629398782441001</v>
      </c>
      <c r="N115" s="39">
        <v>22</v>
      </c>
      <c r="O115" s="40">
        <f t="shared" si="29"/>
        <v>0</v>
      </c>
      <c r="P115" s="40">
        <f t="shared" si="29"/>
        <v>1311.8467732137019</v>
      </c>
      <c r="Q115" s="41">
        <f t="shared" si="30"/>
        <v>0.28999999999999998</v>
      </c>
      <c r="R115" s="41">
        <f t="shared" si="30"/>
        <v>0.45</v>
      </c>
      <c r="S115" s="40">
        <f t="shared" si="31"/>
        <v>0</v>
      </c>
      <c r="T115" s="40">
        <f t="shared" si="31"/>
        <v>590.33104794616588</v>
      </c>
      <c r="U115" s="40">
        <f t="shared" si="32"/>
        <v>590.33104794616588</v>
      </c>
      <c r="V115" s="42">
        <v>0.12000000000000002</v>
      </c>
      <c r="W115" s="42">
        <v>1.4999999999999999E-2</v>
      </c>
      <c r="X115" s="42">
        <v>0.15</v>
      </c>
      <c r="Y115" s="40">
        <f t="shared" si="36"/>
        <v>70.839725753539923</v>
      </c>
      <c r="Z115" s="40">
        <f t="shared" si="36"/>
        <v>8.8549657191924886</v>
      </c>
      <c r="AA115" s="40">
        <f t="shared" si="36"/>
        <v>88.549657191924879</v>
      </c>
      <c r="AB115" s="40">
        <f t="shared" si="34"/>
        <v>168.24434866465731</v>
      </c>
      <c r="AC115" s="40">
        <f t="shared" si="35"/>
        <v>422.08669928150857</v>
      </c>
    </row>
    <row r="116" spans="2:29" ht="12.6" customHeight="1" x14ac:dyDescent="0.2">
      <c r="B116" s="36" t="s">
        <v>62</v>
      </c>
      <c r="C116" s="36" t="s">
        <v>43</v>
      </c>
      <c r="D116" s="36" t="s">
        <v>63</v>
      </c>
      <c r="E116" s="36">
        <v>2019</v>
      </c>
      <c r="F116" s="36" t="s">
        <v>69</v>
      </c>
      <c r="G116" s="36" t="s">
        <v>57</v>
      </c>
      <c r="H116" s="36" t="s">
        <v>51</v>
      </c>
      <c r="I116" s="36" t="s">
        <v>59</v>
      </c>
      <c r="J116" s="37">
        <v>0.10626232625</v>
      </c>
      <c r="K116" s="52" t="str">
        <f t="shared" si="26"/>
        <v>0073708392019</v>
      </c>
      <c r="L116" s="45">
        <f t="shared" si="27"/>
        <v>0</v>
      </c>
      <c r="M116" s="38">
        <f t="shared" si="28"/>
        <v>0.10626232625</v>
      </c>
      <c r="N116" s="39">
        <v>22</v>
      </c>
      <c r="O116" s="40">
        <f t="shared" si="29"/>
        <v>0</v>
      </c>
      <c r="P116" s="40">
        <f t="shared" si="29"/>
        <v>2.3377711775000001</v>
      </c>
      <c r="Q116" s="41">
        <f t="shared" si="30"/>
        <v>0.28999999999999998</v>
      </c>
      <c r="R116" s="41">
        <f t="shared" si="30"/>
        <v>0.45</v>
      </c>
      <c r="S116" s="40">
        <f t="shared" si="31"/>
        <v>0</v>
      </c>
      <c r="T116" s="40">
        <f t="shared" si="31"/>
        <v>1.0519970298750001</v>
      </c>
      <c r="U116" s="40">
        <f t="shared" si="32"/>
        <v>1.0519970298750001</v>
      </c>
      <c r="V116" s="42">
        <v>0.12000000000000002</v>
      </c>
      <c r="W116" s="42">
        <v>1.4999999999999999E-2</v>
      </c>
      <c r="X116" s="42">
        <v>0.15</v>
      </c>
      <c r="Y116" s="40">
        <f t="shared" si="36"/>
        <v>0.12623964358500003</v>
      </c>
      <c r="Z116" s="40">
        <f t="shared" si="36"/>
        <v>1.5779955448125001E-2</v>
      </c>
      <c r="AA116" s="40">
        <f t="shared" si="36"/>
        <v>0.15779955448125002</v>
      </c>
      <c r="AB116" s="40">
        <f t="shared" si="34"/>
        <v>0.29981915351437505</v>
      </c>
      <c r="AC116" s="40">
        <f t="shared" si="35"/>
        <v>0.75217787636062505</v>
      </c>
    </row>
    <row r="117" spans="2:29" ht="12.6" customHeight="1" x14ac:dyDescent="0.2">
      <c r="B117" s="36" t="s">
        <v>62</v>
      </c>
      <c r="C117" s="36" t="s">
        <v>43</v>
      </c>
      <c r="D117" s="36" t="s">
        <v>63</v>
      </c>
      <c r="E117" s="36">
        <v>2019</v>
      </c>
      <c r="F117" s="36" t="s">
        <v>69</v>
      </c>
      <c r="G117" s="36" t="s">
        <v>57</v>
      </c>
      <c r="H117" s="36" t="s">
        <v>51</v>
      </c>
      <c r="I117" s="36" t="s">
        <v>60</v>
      </c>
      <c r="J117" s="37">
        <v>450.124899273165</v>
      </c>
      <c r="K117" s="52" t="str">
        <f t="shared" si="26"/>
        <v>0073708392019</v>
      </c>
      <c r="L117" s="45">
        <f t="shared" si="27"/>
        <v>0</v>
      </c>
      <c r="M117" s="38">
        <f t="shared" si="28"/>
        <v>450.124899273165</v>
      </c>
      <c r="N117" s="39">
        <v>22</v>
      </c>
      <c r="O117" s="40">
        <f t="shared" si="29"/>
        <v>0</v>
      </c>
      <c r="P117" s="40">
        <f t="shared" si="29"/>
        <v>9902.7477840096308</v>
      </c>
      <c r="Q117" s="41">
        <f t="shared" si="30"/>
        <v>0.28999999999999998</v>
      </c>
      <c r="R117" s="41">
        <f t="shared" si="30"/>
        <v>0.45</v>
      </c>
      <c r="S117" s="40">
        <f t="shared" si="31"/>
        <v>0</v>
      </c>
      <c r="T117" s="40">
        <f t="shared" si="31"/>
        <v>4456.2365028043341</v>
      </c>
      <c r="U117" s="40">
        <f t="shared" si="32"/>
        <v>4456.2365028043341</v>
      </c>
      <c r="V117" s="42">
        <v>0.12000000000000002</v>
      </c>
      <c r="W117" s="42">
        <v>1.4999999999999999E-2</v>
      </c>
      <c r="X117" s="42">
        <v>0.15</v>
      </c>
      <c r="Y117" s="40">
        <f t="shared" si="36"/>
        <v>534.7483803365202</v>
      </c>
      <c r="Z117" s="40">
        <f t="shared" si="36"/>
        <v>66.843547542065011</v>
      </c>
      <c r="AA117" s="40">
        <f t="shared" si="36"/>
        <v>668.43547542065005</v>
      </c>
      <c r="AB117" s="40">
        <f t="shared" si="34"/>
        <v>1270.0274032992352</v>
      </c>
      <c r="AC117" s="40">
        <f t="shared" si="35"/>
        <v>3186.2090995050989</v>
      </c>
    </row>
    <row r="118" spans="2:29" ht="12.6" customHeight="1" x14ac:dyDescent="0.2">
      <c r="B118" s="36" t="s">
        <v>62</v>
      </c>
      <c r="C118" s="36" t="s">
        <v>43</v>
      </c>
      <c r="D118" s="36" t="s">
        <v>63</v>
      </c>
      <c r="E118" s="36">
        <v>2019</v>
      </c>
      <c r="F118" s="36" t="s">
        <v>69</v>
      </c>
      <c r="G118" s="36" t="s">
        <v>57</v>
      </c>
      <c r="H118" s="36" t="s">
        <v>52</v>
      </c>
      <c r="I118" s="36" t="s">
        <v>58</v>
      </c>
      <c r="J118" s="37">
        <v>22.494818277204001</v>
      </c>
      <c r="K118" s="52" t="str">
        <f t="shared" si="26"/>
        <v>0073708392019</v>
      </c>
      <c r="L118" s="45">
        <f t="shared" si="27"/>
        <v>0</v>
      </c>
      <c r="M118" s="38">
        <f t="shared" si="28"/>
        <v>22.494818277204001</v>
      </c>
      <c r="N118" s="39">
        <v>22</v>
      </c>
      <c r="O118" s="40">
        <f t="shared" si="29"/>
        <v>0</v>
      </c>
      <c r="P118" s="40">
        <f t="shared" si="29"/>
        <v>494.88600209848801</v>
      </c>
      <c r="Q118" s="41">
        <f t="shared" si="30"/>
        <v>0.28999999999999998</v>
      </c>
      <c r="R118" s="41">
        <f t="shared" si="30"/>
        <v>0.45</v>
      </c>
      <c r="S118" s="40">
        <f t="shared" si="31"/>
        <v>0</v>
      </c>
      <c r="T118" s="40">
        <f t="shared" si="31"/>
        <v>222.6987009443196</v>
      </c>
      <c r="U118" s="40">
        <f t="shared" si="32"/>
        <v>222.6987009443196</v>
      </c>
      <c r="V118" s="42">
        <v>0.12000000000000002</v>
      </c>
      <c r="W118" s="42">
        <v>1.4999999999999999E-2</v>
      </c>
      <c r="X118" s="42">
        <v>0.15</v>
      </c>
      <c r="Y118" s="40">
        <f t="shared" si="36"/>
        <v>26.723844113318357</v>
      </c>
      <c r="Z118" s="40">
        <f t="shared" si="36"/>
        <v>3.3404805141647937</v>
      </c>
      <c r="AA118" s="40">
        <f t="shared" si="36"/>
        <v>33.404805141647941</v>
      </c>
      <c r="AB118" s="40">
        <f t="shared" si="34"/>
        <v>63.469129769131094</v>
      </c>
      <c r="AC118" s="40">
        <f t="shared" si="35"/>
        <v>159.22957117518851</v>
      </c>
    </row>
    <row r="119" spans="2:29" ht="12.6" customHeight="1" x14ac:dyDescent="0.2">
      <c r="B119" s="36" t="s">
        <v>62</v>
      </c>
      <c r="C119" s="36" t="s">
        <v>43</v>
      </c>
      <c r="D119" s="36" t="s">
        <v>63</v>
      </c>
      <c r="E119" s="36">
        <v>2019</v>
      </c>
      <c r="F119" s="36" t="s">
        <v>69</v>
      </c>
      <c r="G119" s="36" t="s">
        <v>57</v>
      </c>
      <c r="H119" s="36" t="s">
        <v>52</v>
      </c>
      <c r="I119" s="36" t="s">
        <v>60</v>
      </c>
      <c r="J119" s="37">
        <v>3.9876291202059999</v>
      </c>
      <c r="K119" s="52" t="str">
        <f t="shared" si="26"/>
        <v>0073708392019</v>
      </c>
      <c r="L119" s="45">
        <f t="shared" si="27"/>
        <v>0</v>
      </c>
      <c r="M119" s="38">
        <f t="shared" si="28"/>
        <v>3.9876291202059999</v>
      </c>
      <c r="N119" s="39">
        <v>22</v>
      </c>
      <c r="O119" s="40">
        <f t="shared" si="29"/>
        <v>0</v>
      </c>
      <c r="P119" s="40">
        <f t="shared" si="29"/>
        <v>87.727840644531994</v>
      </c>
      <c r="Q119" s="41">
        <f t="shared" si="30"/>
        <v>0.28999999999999998</v>
      </c>
      <c r="R119" s="41">
        <f t="shared" si="30"/>
        <v>0.45</v>
      </c>
      <c r="S119" s="40">
        <f t="shared" si="31"/>
        <v>0</v>
      </c>
      <c r="T119" s="40">
        <f t="shared" si="31"/>
        <v>39.477528290039402</v>
      </c>
      <c r="U119" s="40">
        <f t="shared" si="32"/>
        <v>39.477528290039402</v>
      </c>
      <c r="V119" s="42">
        <v>0.12000000000000002</v>
      </c>
      <c r="W119" s="42">
        <v>1.4999999999999999E-2</v>
      </c>
      <c r="X119" s="42">
        <v>0.15</v>
      </c>
      <c r="Y119" s="40">
        <f t="shared" si="36"/>
        <v>4.7373033948047292</v>
      </c>
      <c r="Z119" s="40">
        <f t="shared" si="36"/>
        <v>0.59216292435059104</v>
      </c>
      <c r="AA119" s="40">
        <f t="shared" si="36"/>
        <v>5.9216292435059099</v>
      </c>
      <c r="AB119" s="40">
        <f t="shared" si="34"/>
        <v>11.251095562661231</v>
      </c>
      <c r="AC119" s="40">
        <f t="shared" si="35"/>
        <v>28.226432727378171</v>
      </c>
    </row>
    <row r="120" spans="2:29" ht="12.6" customHeight="1" x14ac:dyDescent="0.2">
      <c r="B120" s="36" t="s">
        <v>62</v>
      </c>
      <c r="C120" s="36" t="s">
        <v>43</v>
      </c>
      <c r="D120" s="36" t="s">
        <v>63</v>
      </c>
      <c r="E120" s="36">
        <v>2019</v>
      </c>
      <c r="F120" s="36" t="s">
        <v>70</v>
      </c>
      <c r="G120" s="36" t="s">
        <v>46</v>
      </c>
      <c r="H120" s="36" t="s">
        <v>47</v>
      </c>
      <c r="I120" s="36" t="s">
        <v>50</v>
      </c>
      <c r="J120" s="37">
        <v>270.21117800000002</v>
      </c>
      <c r="K120" s="52" t="str">
        <f t="shared" si="26"/>
        <v>0073708392019</v>
      </c>
      <c r="L120" s="45">
        <f t="shared" si="27"/>
        <v>0</v>
      </c>
      <c r="M120" s="38">
        <f t="shared" si="28"/>
        <v>270.21117800000002</v>
      </c>
      <c r="N120" s="39">
        <v>22</v>
      </c>
      <c r="O120" s="40">
        <f t="shared" ref="O120:P168" si="37">IFERROR(L120*$N120,0)</f>
        <v>0</v>
      </c>
      <c r="P120" s="40">
        <f t="shared" si="37"/>
        <v>5944.6459160000004</v>
      </c>
      <c r="Q120" s="41">
        <f t="shared" si="30"/>
        <v>0.28999999999999998</v>
      </c>
      <c r="R120" s="41">
        <f t="shared" si="30"/>
        <v>0.45</v>
      </c>
      <c r="S120" s="40">
        <f t="shared" ref="S120:T168" si="38">IFERROR(O120*Q120,0)</f>
        <v>0</v>
      </c>
      <c r="T120" s="40">
        <f t="shared" si="38"/>
        <v>2675.0906622000002</v>
      </c>
      <c r="U120" s="40">
        <f t="shared" si="32"/>
        <v>2675.0906622000002</v>
      </c>
      <c r="V120" s="42">
        <v>0.12000000000000002</v>
      </c>
      <c r="W120" s="42">
        <v>1.4999999999999999E-2</v>
      </c>
      <c r="X120" s="42">
        <v>0.15</v>
      </c>
      <c r="Y120" s="40">
        <f t="shared" si="36"/>
        <v>321.01087946400008</v>
      </c>
      <c r="Z120" s="40">
        <f t="shared" si="36"/>
        <v>40.126359933000003</v>
      </c>
      <c r="AA120" s="40">
        <f t="shared" si="36"/>
        <v>401.26359933000003</v>
      </c>
      <c r="AB120" s="40">
        <f t="shared" si="34"/>
        <v>762.40083872700006</v>
      </c>
      <c r="AC120" s="40">
        <f t="shared" si="35"/>
        <v>1912.6898234730002</v>
      </c>
    </row>
    <row r="121" spans="2:29" ht="12.6" customHeight="1" x14ac:dyDescent="0.2">
      <c r="B121" s="36" t="s">
        <v>62</v>
      </c>
      <c r="C121" s="36" t="s">
        <v>43</v>
      </c>
      <c r="D121" s="36" t="s">
        <v>63</v>
      </c>
      <c r="E121" s="36">
        <v>2019</v>
      </c>
      <c r="F121" s="36" t="s">
        <v>70</v>
      </c>
      <c r="G121" s="36" t="s">
        <v>46</v>
      </c>
      <c r="H121" s="36" t="s">
        <v>51</v>
      </c>
      <c r="I121" s="36" t="s">
        <v>48</v>
      </c>
      <c r="J121" s="37">
        <v>12.9913717</v>
      </c>
      <c r="K121" s="52" t="str">
        <f t="shared" si="26"/>
        <v>0073708392019</v>
      </c>
      <c r="L121" s="45">
        <f t="shared" si="27"/>
        <v>0</v>
      </c>
      <c r="M121" s="38">
        <f t="shared" si="28"/>
        <v>12.9913717</v>
      </c>
      <c r="N121" s="39">
        <v>22</v>
      </c>
      <c r="O121" s="40">
        <f t="shared" si="37"/>
        <v>0</v>
      </c>
      <c r="P121" s="40">
        <f t="shared" si="37"/>
        <v>285.81017739999999</v>
      </c>
      <c r="Q121" s="41">
        <f t="shared" ref="Q121:R169" si="39">Q$4</f>
        <v>0.28999999999999998</v>
      </c>
      <c r="R121" s="41">
        <f t="shared" si="39"/>
        <v>0.45</v>
      </c>
      <c r="S121" s="40">
        <f t="shared" si="38"/>
        <v>0</v>
      </c>
      <c r="T121" s="40">
        <f t="shared" si="38"/>
        <v>128.61457983</v>
      </c>
      <c r="U121" s="40">
        <f t="shared" si="32"/>
        <v>128.61457983</v>
      </c>
      <c r="V121" s="42">
        <v>0.12000000000000002</v>
      </c>
      <c r="W121" s="42">
        <v>1.4999999999999999E-2</v>
      </c>
      <c r="X121" s="42">
        <v>0.15</v>
      </c>
      <c r="Y121" s="40">
        <f t="shared" si="36"/>
        <v>15.433749579600002</v>
      </c>
      <c r="Z121" s="40">
        <f t="shared" si="36"/>
        <v>1.9292186974499999</v>
      </c>
      <c r="AA121" s="40">
        <f t="shared" si="36"/>
        <v>19.292186974499998</v>
      </c>
      <c r="AB121" s="40">
        <f t="shared" si="34"/>
        <v>36.655155251549999</v>
      </c>
      <c r="AC121" s="40">
        <f t="shared" si="35"/>
        <v>91.959424578449998</v>
      </c>
    </row>
    <row r="122" spans="2:29" ht="12.6" customHeight="1" x14ac:dyDescent="0.2">
      <c r="B122" s="36" t="s">
        <v>62</v>
      </c>
      <c r="C122" s="36" t="s">
        <v>43</v>
      </c>
      <c r="D122" s="36" t="s">
        <v>63</v>
      </c>
      <c r="E122" s="36">
        <v>2019</v>
      </c>
      <c r="F122" s="36" t="s">
        <v>70</v>
      </c>
      <c r="G122" s="36" t="s">
        <v>46</v>
      </c>
      <c r="H122" s="36" t="s">
        <v>52</v>
      </c>
      <c r="I122" s="36" t="s">
        <v>48</v>
      </c>
      <c r="J122" s="37">
        <v>0.56620269999999995</v>
      </c>
      <c r="K122" s="52" t="str">
        <f t="shared" si="26"/>
        <v>0073708392019</v>
      </c>
      <c r="L122" s="45">
        <f t="shared" si="27"/>
        <v>0</v>
      </c>
      <c r="M122" s="38">
        <f t="shared" si="28"/>
        <v>0.56620269999999995</v>
      </c>
      <c r="N122" s="39">
        <v>22</v>
      </c>
      <c r="O122" s="40">
        <f t="shared" si="37"/>
        <v>0</v>
      </c>
      <c r="P122" s="40">
        <f t="shared" si="37"/>
        <v>12.456459399999998</v>
      </c>
      <c r="Q122" s="41">
        <f t="shared" si="39"/>
        <v>0.28999999999999998</v>
      </c>
      <c r="R122" s="41">
        <f t="shared" si="39"/>
        <v>0.45</v>
      </c>
      <c r="S122" s="40">
        <f t="shared" si="38"/>
        <v>0</v>
      </c>
      <c r="T122" s="40">
        <f t="shared" si="38"/>
        <v>5.6054067299999994</v>
      </c>
      <c r="U122" s="40">
        <f t="shared" si="32"/>
        <v>5.6054067299999994</v>
      </c>
      <c r="V122" s="42">
        <v>0.12000000000000002</v>
      </c>
      <c r="W122" s="42">
        <v>1.4999999999999999E-2</v>
      </c>
      <c r="X122" s="42">
        <v>0.15</v>
      </c>
      <c r="Y122" s="40">
        <f t="shared" si="36"/>
        <v>0.67264880760000001</v>
      </c>
      <c r="Z122" s="40">
        <f t="shared" si="36"/>
        <v>8.4081100949999987E-2</v>
      </c>
      <c r="AA122" s="40">
        <f t="shared" si="36"/>
        <v>0.84081100949999987</v>
      </c>
      <c r="AB122" s="40">
        <f t="shared" si="34"/>
        <v>1.59754091805</v>
      </c>
      <c r="AC122" s="40">
        <f t="shared" si="35"/>
        <v>4.0078658119499995</v>
      </c>
    </row>
    <row r="123" spans="2:29" ht="12.6" customHeight="1" x14ac:dyDescent="0.2">
      <c r="B123" s="36" t="s">
        <v>62</v>
      </c>
      <c r="C123" s="36" t="s">
        <v>43</v>
      </c>
      <c r="D123" s="36" t="s">
        <v>63</v>
      </c>
      <c r="E123" s="36">
        <v>2019</v>
      </c>
      <c r="F123" s="36" t="s">
        <v>70</v>
      </c>
      <c r="G123" s="36" t="s">
        <v>55</v>
      </c>
      <c r="H123" s="36" t="s">
        <v>56</v>
      </c>
      <c r="I123" s="36" t="s">
        <v>56</v>
      </c>
      <c r="J123" s="37">
        <v>416.622928</v>
      </c>
      <c r="K123" s="52" t="str">
        <f t="shared" si="26"/>
        <v>0073708392019</v>
      </c>
      <c r="L123" s="45">
        <f t="shared" si="27"/>
        <v>416.622928</v>
      </c>
      <c r="M123" s="38">
        <f t="shared" si="28"/>
        <v>0</v>
      </c>
      <c r="N123" s="39">
        <v>22</v>
      </c>
      <c r="O123" s="40">
        <f t="shared" si="37"/>
        <v>9165.7044160000005</v>
      </c>
      <c r="P123" s="40">
        <f t="shared" si="37"/>
        <v>0</v>
      </c>
      <c r="Q123" s="41">
        <f t="shared" si="39"/>
        <v>0.28999999999999998</v>
      </c>
      <c r="R123" s="41">
        <f t="shared" si="39"/>
        <v>0.45</v>
      </c>
      <c r="S123" s="40">
        <f t="shared" si="38"/>
        <v>2658.0542806399999</v>
      </c>
      <c r="T123" s="40">
        <f t="shared" si="38"/>
        <v>0</v>
      </c>
      <c r="U123" s="40">
        <f t="shared" si="32"/>
        <v>2658.0542806399999</v>
      </c>
      <c r="V123" s="42">
        <v>0.12000000000000002</v>
      </c>
      <c r="W123" s="42">
        <v>1.4999999999999999E-2</v>
      </c>
      <c r="X123" s="42">
        <v>0.15</v>
      </c>
      <c r="Y123" s="40">
        <f t="shared" si="36"/>
        <v>318.96651367680005</v>
      </c>
      <c r="Z123" s="40">
        <f t="shared" si="36"/>
        <v>39.870814209599999</v>
      </c>
      <c r="AA123" s="40">
        <f t="shared" si="36"/>
        <v>398.70814209599996</v>
      </c>
      <c r="AB123" s="40">
        <f t="shared" si="34"/>
        <v>757.54546998239994</v>
      </c>
      <c r="AC123" s="40">
        <f t="shared" si="35"/>
        <v>1900.5088106576</v>
      </c>
    </row>
    <row r="124" spans="2:29" ht="12.6" customHeight="1" x14ac:dyDescent="0.2">
      <c r="B124" s="36" t="s">
        <v>62</v>
      </c>
      <c r="C124" s="36" t="s">
        <v>43</v>
      </c>
      <c r="D124" s="36" t="s">
        <v>63</v>
      </c>
      <c r="E124" s="36">
        <v>2019</v>
      </c>
      <c r="F124" s="36" t="s">
        <v>70</v>
      </c>
      <c r="G124" s="36" t="s">
        <v>57</v>
      </c>
      <c r="H124" s="36" t="s">
        <v>51</v>
      </c>
      <c r="I124" s="36" t="s">
        <v>58</v>
      </c>
      <c r="J124" s="37">
        <v>124.073947982728</v>
      </c>
      <c r="K124" s="52" t="str">
        <f t="shared" si="26"/>
        <v>0073708392019</v>
      </c>
      <c r="L124" s="45">
        <f t="shared" si="27"/>
        <v>0</v>
      </c>
      <c r="M124" s="38">
        <f t="shared" si="28"/>
        <v>124.073947982728</v>
      </c>
      <c r="N124" s="39">
        <v>22</v>
      </c>
      <c r="O124" s="40">
        <f t="shared" si="37"/>
        <v>0</v>
      </c>
      <c r="P124" s="40">
        <f t="shared" si="37"/>
        <v>2729.6268556200162</v>
      </c>
      <c r="Q124" s="41">
        <f t="shared" si="39"/>
        <v>0.28999999999999998</v>
      </c>
      <c r="R124" s="41">
        <f t="shared" si="39"/>
        <v>0.45</v>
      </c>
      <c r="S124" s="40">
        <f t="shared" si="38"/>
        <v>0</v>
      </c>
      <c r="T124" s="40">
        <f t="shared" si="38"/>
        <v>1228.3320850290072</v>
      </c>
      <c r="U124" s="40">
        <f t="shared" si="32"/>
        <v>1228.3320850290072</v>
      </c>
      <c r="V124" s="42">
        <v>0.12000000000000002</v>
      </c>
      <c r="W124" s="42">
        <v>1.4999999999999999E-2</v>
      </c>
      <c r="X124" s="42">
        <v>0.15</v>
      </c>
      <c r="Y124" s="40">
        <f t="shared" si="36"/>
        <v>147.3998502034809</v>
      </c>
      <c r="Z124" s="40">
        <f t="shared" si="36"/>
        <v>18.424981275435108</v>
      </c>
      <c r="AA124" s="40">
        <f t="shared" si="36"/>
        <v>184.24981275435107</v>
      </c>
      <c r="AB124" s="40">
        <f t="shared" si="34"/>
        <v>350.07464423326707</v>
      </c>
      <c r="AC124" s="40">
        <f t="shared" si="35"/>
        <v>878.25744079574019</v>
      </c>
    </row>
    <row r="125" spans="2:29" ht="12.6" customHeight="1" x14ac:dyDescent="0.2">
      <c r="B125" s="36" t="s">
        <v>62</v>
      </c>
      <c r="C125" s="36" t="s">
        <v>43</v>
      </c>
      <c r="D125" s="36" t="s">
        <v>63</v>
      </c>
      <c r="E125" s="36">
        <v>2019</v>
      </c>
      <c r="F125" s="36" t="s">
        <v>70</v>
      </c>
      <c r="G125" s="36" t="s">
        <v>57</v>
      </c>
      <c r="H125" s="36" t="s">
        <v>51</v>
      </c>
      <c r="I125" s="36" t="s">
        <v>59</v>
      </c>
      <c r="J125" s="37">
        <v>0.38139866898000002</v>
      </c>
      <c r="K125" s="52" t="str">
        <f t="shared" si="26"/>
        <v>0073708392019</v>
      </c>
      <c r="L125" s="45">
        <f t="shared" si="27"/>
        <v>0</v>
      </c>
      <c r="M125" s="38">
        <f t="shared" si="28"/>
        <v>0.38139866898000002</v>
      </c>
      <c r="N125" s="39">
        <v>22</v>
      </c>
      <c r="O125" s="40">
        <f t="shared" si="37"/>
        <v>0</v>
      </c>
      <c r="P125" s="40">
        <f t="shared" si="37"/>
        <v>8.3907707175600006</v>
      </c>
      <c r="Q125" s="41">
        <f t="shared" si="39"/>
        <v>0.28999999999999998</v>
      </c>
      <c r="R125" s="41">
        <f t="shared" si="39"/>
        <v>0.45</v>
      </c>
      <c r="S125" s="40">
        <f t="shared" si="38"/>
        <v>0</v>
      </c>
      <c r="T125" s="40">
        <f t="shared" si="38"/>
        <v>3.7758468229020004</v>
      </c>
      <c r="U125" s="40">
        <f t="shared" si="32"/>
        <v>3.7758468229020004</v>
      </c>
      <c r="V125" s="42">
        <v>0.12000000000000002</v>
      </c>
      <c r="W125" s="42">
        <v>1.4999999999999999E-2</v>
      </c>
      <c r="X125" s="42">
        <v>0.15</v>
      </c>
      <c r="Y125" s="40">
        <f t="shared" si="36"/>
        <v>0.45310161874824012</v>
      </c>
      <c r="Z125" s="40">
        <f t="shared" si="36"/>
        <v>5.6637702343530001E-2</v>
      </c>
      <c r="AA125" s="40">
        <f t="shared" si="36"/>
        <v>0.56637702343530005</v>
      </c>
      <c r="AB125" s="40">
        <f t="shared" si="34"/>
        <v>1.0761163445270703</v>
      </c>
      <c r="AC125" s="40">
        <f t="shared" si="35"/>
        <v>2.6997304783749301</v>
      </c>
    </row>
    <row r="126" spans="2:29" ht="12.6" customHeight="1" x14ac:dyDescent="0.2">
      <c r="B126" s="36" t="s">
        <v>62</v>
      </c>
      <c r="C126" s="36" t="s">
        <v>43</v>
      </c>
      <c r="D126" s="36" t="s">
        <v>63</v>
      </c>
      <c r="E126" s="36">
        <v>2019</v>
      </c>
      <c r="F126" s="36" t="s">
        <v>70</v>
      </c>
      <c r="G126" s="36" t="s">
        <v>57</v>
      </c>
      <c r="H126" s="36" t="s">
        <v>51</v>
      </c>
      <c r="I126" s="36" t="s">
        <v>60</v>
      </c>
      <c r="J126" s="37">
        <v>1665.95969548684</v>
      </c>
      <c r="K126" s="52" t="str">
        <f t="shared" si="26"/>
        <v>0073708392019</v>
      </c>
      <c r="L126" s="45">
        <f t="shared" si="27"/>
        <v>0</v>
      </c>
      <c r="M126" s="38">
        <f t="shared" si="28"/>
        <v>1665.95969548684</v>
      </c>
      <c r="N126" s="39">
        <v>22</v>
      </c>
      <c r="O126" s="40">
        <f t="shared" si="37"/>
        <v>0</v>
      </c>
      <c r="P126" s="40">
        <f t="shared" si="37"/>
        <v>36651.11330071048</v>
      </c>
      <c r="Q126" s="41">
        <f t="shared" si="39"/>
        <v>0.28999999999999998</v>
      </c>
      <c r="R126" s="41">
        <f t="shared" si="39"/>
        <v>0.45</v>
      </c>
      <c r="S126" s="40">
        <f t="shared" si="38"/>
        <v>0</v>
      </c>
      <c r="T126" s="40">
        <f t="shared" si="38"/>
        <v>16493.000985319715</v>
      </c>
      <c r="U126" s="40">
        <f t="shared" si="32"/>
        <v>16493.000985319715</v>
      </c>
      <c r="V126" s="42">
        <v>0.12000000000000002</v>
      </c>
      <c r="W126" s="42">
        <v>1.4999999999999999E-2</v>
      </c>
      <c r="X126" s="42">
        <v>0.15</v>
      </c>
      <c r="Y126" s="40">
        <f t="shared" si="36"/>
        <v>1979.1601182383663</v>
      </c>
      <c r="Z126" s="40">
        <f t="shared" si="36"/>
        <v>247.39501477979573</v>
      </c>
      <c r="AA126" s="40">
        <f t="shared" si="36"/>
        <v>2473.950147797957</v>
      </c>
      <c r="AB126" s="40">
        <f t="shared" si="34"/>
        <v>4700.505280816119</v>
      </c>
      <c r="AC126" s="40">
        <f t="shared" si="35"/>
        <v>11792.495704503595</v>
      </c>
    </row>
    <row r="127" spans="2:29" ht="12.6" customHeight="1" x14ac:dyDescent="0.2">
      <c r="B127" s="36" t="s">
        <v>62</v>
      </c>
      <c r="C127" s="36" t="s">
        <v>43</v>
      </c>
      <c r="D127" s="36" t="s">
        <v>63</v>
      </c>
      <c r="E127" s="36">
        <v>2019</v>
      </c>
      <c r="F127" s="36" t="s">
        <v>70</v>
      </c>
      <c r="G127" s="36" t="s">
        <v>57</v>
      </c>
      <c r="H127" s="36" t="s">
        <v>52</v>
      </c>
      <c r="I127" s="36" t="s">
        <v>58</v>
      </c>
      <c r="J127" s="37">
        <v>69.936127440204004</v>
      </c>
      <c r="K127" s="52" t="str">
        <f t="shared" si="26"/>
        <v>0073708392019</v>
      </c>
      <c r="L127" s="45">
        <f t="shared" si="27"/>
        <v>0</v>
      </c>
      <c r="M127" s="38">
        <f t="shared" si="28"/>
        <v>69.936127440204004</v>
      </c>
      <c r="N127" s="39">
        <v>22</v>
      </c>
      <c r="O127" s="40">
        <f t="shared" si="37"/>
        <v>0</v>
      </c>
      <c r="P127" s="40">
        <f t="shared" si="37"/>
        <v>1538.5948036844882</v>
      </c>
      <c r="Q127" s="41">
        <f t="shared" si="39"/>
        <v>0.28999999999999998</v>
      </c>
      <c r="R127" s="41">
        <f t="shared" si="39"/>
        <v>0.45</v>
      </c>
      <c r="S127" s="40">
        <f t="shared" si="38"/>
        <v>0</v>
      </c>
      <c r="T127" s="40">
        <f t="shared" si="38"/>
        <v>692.36766165801964</v>
      </c>
      <c r="U127" s="40">
        <f t="shared" si="32"/>
        <v>692.36766165801964</v>
      </c>
      <c r="V127" s="42">
        <v>0.12000000000000002</v>
      </c>
      <c r="W127" s="42">
        <v>1.4999999999999999E-2</v>
      </c>
      <c r="X127" s="42">
        <v>0.15</v>
      </c>
      <c r="Y127" s="40">
        <f t="shared" si="36"/>
        <v>83.084119398962372</v>
      </c>
      <c r="Z127" s="40">
        <f t="shared" si="36"/>
        <v>10.385514924870295</v>
      </c>
      <c r="AA127" s="40">
        <f t="shared" si="36"/>
        <v>103.85514924870294</v>
      </c>
      <c r="AB127" s="40">
        <f t="shared" si="34"/>
        <v>197.32478357253561</v>
      </c>
      <c r="AC127" s="40">
        <f t="shared" si="35"/>
        <v>495.04287808548406</v>
      </c>
    </row>
    <row r="128" spans="2:29" ht="12.6" customHeight="1" x14ac:dyDescent="0.2">
      <c r="B128" s="36" t="s">
        <v>62</v>
      </c>
      <c r="C128" s="36" t="s">
        <v>43</v>
      </c>
      <c r="D128" s="36" t="s">
        <v>63</v>
      </c>
      <c r="E128" s="36">
        <v>2019</v>
      </c>
      <c r="F128" s="36" t="s">
        <v>70</v>
      </c>
      <c r="G128" s="36" t="s">
        <v>57</v>
      </c>
      <c r="H128" s="36" t="s">
        <v>52</v>
      </c>
      <c r="I128" s="36" t="s">
        <v>59</v>
      </c>
      <c r="J128" s="37">
        <v>3.6983894999999999E-4</v>
      </c>
      <c r="K128" s="52" t="str">
        <f t="shared" si="26"/>
        <v>0073708392019</v>
      </c>
      <c r="L128" s="45">
        <f t="shared" si="27"/>
        <v>0</v>
      </c>
      <c r="M128" s="38">
        <f t="shared" si="28"/>
        <v>3.6983894999999999E-4</v>
      </c>
      <c r="N128" s="39">
        <v>22</v>
      </c>
      <c r="O128" s="40">
        <f t="shared" si="37"/>
        <v>0</v>
      </c>
      <c r="P128" s="40">
        <f t="shared" si="37"/>
        <v>8.1364569000000001E-3</v>
      </c>
      <c r="Q128" s="41">
        <f t="shared" si="39"/>
        <v>0.28999999999999998</v>
      </c>
      <c r="R128" s="41">
        <f t="shared" si="39"/>
        <v>0.45</v>
      </c>
      <c r="S128" s="40">
        <f t="shared" si="38"/>
        <v>0</v>
      </c>
      <c r="T128" s="40">
        <f t="shared" si="38"/>
        <v>3.6614056050000001E-3</v>
      </c>
      <c r="U128" s="40">
        <f t="shared" si="32"/>
        <v>3.6614056050000001E-3</v>
      </c>
      <c r="V128" s="42">
        <v>0.12000000000000002</v>
      </c>
      <c r="W128" s="42">
        <v>1.4999999999999999E-2</v>
      </c>
      <c r="X128" s="42">
        <v>0.15</v>
      </c>
      <c r="Y128" s="40">
        <f t="shared" si="36"/>
        <v>4.3936867260000009E-4</v>
      </c>
      <c r="Z128" s="40">
        <f t="shared" si="36"/>
        <v>5.4921084074999998E-5</v>
      </c>
      <c r="AA128" s="40">
        <f t="shared" si="36"/>
        <v>5.4921084074999996E-4</v>
      </c>
      <c r="AB128" s="40">
        <f t="shared" si="34"/>
        <v>1.043500597425E-3</v>
      </c>
      <c r="AC128" s="40">
        <f t="shared" si="35"/>
        <v>2.6179050075749999E-3</v>
      </c>
    </row>
    <row r="129" spans="2:29" ht="12.6" customHeight="1" x14ac:dyDescent="0.2">
      <c r="B129" s="36" t="s">
        <v>62</v>
      </c>
      <c r="C129" s="36" t="s">
        <v>43</v>
      </c>
      <c r="D129" s="36" t="s">
        <v>63</v>
      </c>
      <c r="E129" s="36">
        <v>2019</v>
      </c>
      <c r="F129" s="36" t="s">
        <v>70</v>
      </c>
      <c r="G129" s="36" t="s">
        <v>57</v>
      </c>
      <c r="H129" s="36" t="s">
        <v>52</v>
      </c>
      <c r="I129" s="36" t="s">
        <v>60</v>
      </c>
      <c r="J129" s="37">
        <v>13.531754026782</v>
      </c>
      <c r="K129" s="52" t="str">
        <f t="shared" si="26"/>
        <v>0073708392019</v>
      </c>
      <c r="L129" s="45">
        <f t="shared" si="27"/>
        <v>0</v>
      </c>
      <c r="M129" s="38">
        <f t="shared" si="28"/>
        <v>13.531754026782</v>
      </c>
      <c r="N129" s="39">
        <v>22</v>
      </c>
      <c r="O129" s="40">
        <f t="shared" si="37"/>
        <v>0</v>
      </c>
      <c r="P129" s="40">
        <f t="shared" si="37"/>
        <v>297.69858858920401</v>
      </c>
      <c r="Q129" s="41">
        <f t="shared" si="39"/>
        <v>0.28999999999999998</v>
      </c>
      <c r="R129" s="41">
        <f t="shared" si="39"/>
        <v>0.45</v>
      </c>
      <c r="S129" s="40">
        <f t="shared" si="38"/>
        <v>0</v>
      </c>
      <c r="T129" s="40">
        <f t="shared" si="38"/>
        <v>133.96436486514182</v>
      </c>
      <c r="U129" s="40">
        <f t="shared" si="32"/>
        <v>133.96436486514182</v>
      </c>
      <c r="V129" s="42">
        <v>0.12000000000000002</v>
      </c>
      <c r="W129" s="42">
        <v>1.4999999999999999E-2</v>
      </c>
      <c r="X129" s="42">
        <v>0.15</v>
      </c>
      <c r="Y129" s="40">
        <f t="shared" si="36"/>
        <v>16.075723783817022</v>
      </c>
      <c r="Z129" s="40">
        <f t="shared" si="36"/>
        <v>2.0094654729771273</v>
      </c>
      <c r="AA129" s="40">
        <f t="shared" si="36"/>
        <v>20.094654729771271</v>
      </c>
      <c r="AB129" s="40">
        <f t="shared" si="34"/>
        <v>38.179843986565416</v>
      </c>
      <c r="AC129" s="40">
        <f t="shared" si="35"/>
        <v>95.784520878576402</v>
      </c>
    </row>
    <row r="130" spans="2:29" ht="12.6" customHeight="1" x14ac:dyDescent="0.2">
      <c r="B130" s="36" t="s">
        <v>62</v>
      </c>
      <c r="C130" s="36" t="s">
        <v>43</v>
      </c>
      <c r="D130" s="36" t="s">
        <v>63</v>
      </c>
      <c r="E130" s="36">
        <v>2018</v>
      </c>
      <c r="F130" s="36" t="s">
        <v>64</v>
      </c>
      <c r="G130" s="36" t="s">
        <v>46</v>
      </c>
      <c r="H130" s="36" t="s">
        <v>51</v>
      </c>
      <c r="I130" s="36" t="s">
        <v>48</v>
      </c>
      <c r="J130" s="37">
        <v>0.51319987</v>
      </c>
      <c r="K130" s="52" t="str">
        <f t="shared" si="26"/>
        <v>0073708392018</v>
      </c>
      <c r="L130" s="45">
        <f t="shared" si="27"/>
        <v>0</v>
      </c>
      <c r="M130" s="38">
        <f t="shared" si="28"/>
        <v>0.51319987</v>
      </c>
      <c r="N130" s="39">
        <v>22</v>
      </c>
      <c r="O130" s="40">
        <f t="shared" si="37"/>
        <v>0</v>
      </c>
      <c r="P130" s="40">
        <f t="shared" si="37"/>
        <v>11.29039714</v>
      </c>
      <c r="Q130" s="41">
        <f t="shared" si="39"/>
        <v>0.28999999999999998</v>
      </c>
      <c r="R130" s="41">
        <f t="shared" si="39"/>
        <v>0.45</v>
      </c>
      <c r="S130" s="40">
        <f t="shared" si="38"/>
        <v>0</v>
      </c>
      <c r="T130" s="40">
        <f t="shared" si="38"/>
        <v>5.0806787130000002</v>
      </c>
      <c r="U130" s="40">
        <f t="shared" si="32"/>
        <v>5.0806787130000002</v>
      </c>
      <c r="V130" s="42">
        <v>0.12000000000000002</v>
      </c>
      <c r="W130" s="42">
        <v>1.4999999999999999E-2</v>
      </c>
      <c r="X130" s="42">
        <v>0.15</v>
      </c>
      <c r="Y130" s="40">
        <f t="shared" si="36"/>
        <v>0.60968144556000015</v>
      </c>
      <c r="Z130" s="40">
        <f t="shared" si="36"/>
        <v>7.6210180695000004E-2</v>
      </c>
      <c r="AA130" s="40">
        <f t="shared" si="36"/>
        <v>0.76210180694999996</v>
      </c>
      <c r="AB130" s="40">
        <f t="shared" si="34"/>
        <v>1.4479934332050002</v>
      </c>
      <c r="AC130" s="40">
        <f t="shared" si="35"/>
        <v>3.632685279795</v>
      </c>
    </row>
    <row r="131" spans="2:29" ht="12.6" customHeight="1" x14ac:dyDescent="0.2">
      <c r="B131" s="36" t="s">
        <v>62</v>
      </c>
      <c r="C131" s="36" t="s">
        <v>43</v>
      </c>
      <c r="D131" s="36" t="s">
        <v>63</v>
      </c>
      <c r="E131" s="36">
        <v>2018</v>
      </c>
      <c r="F131" s="36" t="s">
        <v>64</v>
      </c>
      <c r="G131" s="36" t="s">
        <v>57</v>
      </c>
      <c r="H131" s="36" t="s">
        <v>51</v>
      </c>
      <c r="I131" s="36" t="s">
        <v>58</v>
      </c>
      <c r="J131" s="37">
        <v>26.075767721504</v>
      </c>
      <c r="K131" s="52" t="str">
        <f t="shared" si="26"/>
        <v>0073708392018</v>
      </c>
      <c r="L131" s="45">
        <f t="shared" si="27"/>
        <v>0</v>
      </c>
      <c r="M131" s="38">
        <f t="shared" si="28"/>
        <v>26.075767721504</v>
      </c>
      <c r="N131" s="39">
        <v>22</v>
      </c>
      <c r="O131" s="40">
        <f t="shared" si="37"/>
        <v>0</v>
      </c>
      <c r="P131" s="40">
        <f t="shared" si="37"/>
        <v>573.66688987308805</v>
      </c>
      <c r="Q131" s="41">
        <f t="shared" si="39"/>
        <v>0.28999999999999998</v>
      </c>
      <c r="R131" s="41">
        <f t="shared" si="39"/>
        <v>0.45</v>
      </c>
      <c r="S131" s="40">
        <f t="shared" si="38"/>
        <v>0</v>
      </c>
      <c r="T131" s="40">
        <f t="shared" si="38"/>
        <v>258.15010044288965</v>
      </c>
      <c r="U131" s="40">
        <f t="shared" si="32"/>
        <v>258.15010044288965</v>
      </c>
      <c r="V131" s="42">
        <v>0.12000000000000002</v>
      </c>
      <c r="W131" s="42">
        <v>1.4999999999999999E-2</v>
      </c>
      <c r="X131" s="42">
        <v>0.15</v>
      </c>
      <c r="Y131" s="40">
        <f t="shared" si="36"/>
        <v>30.978012053146763</v>
      </c>
      <c r="Z131" s="40">
        <f t="shared" si="36"/>
        <v>3.8722515066433445</v>
      </c>
      <c r="AA131" s="40">
        <f t="shared" si="36"/>
        <v>38.722515066433445</v>
      </c>
      <c r="AB131" s="40">
        <f t="shared" si="34"/>
        <v>73.572778626223553</v>
      </c>
      <c r="AC131" s="40">
        <f t="shared" si="35"/>
        <v>184.57732181666609</v>
      </c>
    </row>
    <row r="132" spans="2:29" ht="12.6" customHeight="1" x14ac:dyDescent="0.2">
      <c r="B132" s="36" t="s">
        <v>62</v>
      </c>
      <c r="C132" s="36" t="s">
        <v>43</v>
      </c>
      <c r="D132" s="36" t="s">
        <v>63</v>
      </c>
      <c r="E132" s="36">
        <v>2018</v>
      </c>
      <c r="F132" s="36" t="s">
        <v>64</v>
      </c>
      <c r="G132" s="36" t="s">
        <v>57</v>
      </c>
      <c r="H132" s="36" t="s">
        <v>51</v>
      </c>
      <c r="I132" s="36" t="s">
        <v>59</v>
      </c>
      <c r="J132" s="37">
        <v>0.19679114415999999</v>
      </c>
      <c r="K132" s="52" t="str">
        <f t="shared" si="26"/>
        <v>0073708392018</v>
      </c>
      <c r="L132" s="45">
        <f t="shared" si="27"/>
        <v>0</v>
      </c>
      <c r="M132" s="38">
        <f t="shared" si="28"/>
        <v>0.19679114415999999</v>
      </c>
      <c r="N132" s="39">
        <v>22</v>
      </c>
      <c r="O132" s="40">
        <f t="shared" si="37"/>
        <v>0</v>
      </c>
      <c r="P132" s="40">
        <f t="shared" si="37"/>
        <v>4.3294051715199995</v>
      </c>
      <c r="Q132" s="41">
        <f t="shared" si="39"/>
        <v>0.28999999999999998</v>
      </c>
      <c r="R132" s="41">
        <f t="shared" si="39"/>
        <v>0.45</v>
      </c>
      <c r="S132" s="40">
        <f t="shared" si="38"/>
        <v>0</v>
      </c>
      <c r="T132" s="40">
        <f t="shared" si="38"/>
        <v>1.9482323271839999</v>
      </c>
      <c r="U132" s="40">
        <f t="shared" si="32"/>
        <v>1.9482323271839999</v>
      </c>
      <c r="V132" s="42">
        <v>0.12000000000000002</v>
      </c>
      <c r="W132" s="42">
        <v>1.4999999999999999E-2</v>
      </c>
      <c r="X132" s="42">
        <v>0.15</v>
      </c>
      <c r="Y132" s="40">
        <f t="shared" si="36"/>
        <v>0.23378787926208003</v>
      </c>
      <c r="Z132" s="40">
        <f t="shared" si="36"/>
        <v>2.9223484907759997E-2</v>
      </c>
      <c r="AA132" s="40">
        <f t="shared" si="36"/>
        <v>0.29223484907759995</v>
      </c>
      <c r="AB132" s="40">
        <f t="shared" si="34"/>
        <v>0.55524621324743995</v>
      </c>
      <c r="AC132" s="40">
        <f t="shared" si="35"/>
        <v>1.3929861139365598</v>
      </c>
    </row>
    <row r="133" spans="2:29" ht="12.6" customHeight="1" x14ac:dyDescent="0.2">
      <c r="B133" s="36" t="s">
        <v>62</v>
      </c>
      <c r="C133" s="36" t="s">
        <v>43</v>
      </c>
      <c r="D133" s="36" t="s">
        <v>63</v>
      </c>
      <c r="E133" s="36">
        <v>2018</v>
      </c>
      <c r="F133" s="36" t="s">
        <v>64</v>
      </c>
      <c r="G133" s="36" t="s">
        <v>57</v>
      </c>
      <c r="H133" s="36" t="s">
        <v>51</v>
      </c>
      <c r="I133" s="36" t="s">
        <v>60</v>
      </c>
      <c r="J133" s="37">
        <v>503.96244923078001</v>
      </c>
      <c r="K133" s="52" t="str">
        <f t="shared" si="26"/>
        <v>0073708392018</v>
      </c>
      <c r="L133" s="45">
        <f t="shared" si="27"/>
        <v>0</v>
      </c>
      <c r="M133" s="38">
        <f t="shared" si="28"/>
        <v>503.96244923078001</v>
      </c>
      <c r="N133" s="39">
        <v>22</v>
      </c>
      <c r="O133" s="40">
        <f t="shared" si="37"/>
        <v>0</v>
      </c>
      <c r="P133" s="40">
        <f t="shared" si="37"/>
        <v>11087.173883077161</v>
      </c>
      <c r="Q133" s="41">
        <f t="shared" si="39"/>
        <v>0.28999999999999998</v>
      </c>
      <c r="R133" s="41">
        <f t="shared" si="39"/>
        <v>0.45</v>
      </c>
      <c r="S133" s="40">
        <f t="shared" si="38"/>
        <v>0</v>
      </c>
      <c r="T133" s="40">
        <f t="shared" si="38"/>
        <v>4989.2282473847226</v>
      </c>
      <c r="U133" s="40">
        <f t="shared" si="32"/>
        <v>4989.2282473847226</v>
      </c>
      <c r="V133" s="42">
        <v>0.12000000000000002</v>
      </c>
      <c r="W133" s="42">
        <v>1.4999999999999999E-2</v>
      </c>
      <c r="X133" s="42">
        <v>0.15</v>
      </c>
      <c r="Y133" s="40">
        <f t="shared" ref="Y133:AA168" si="40">IFERROR($U133*V133,0)</f>
        <v>598.70738968616683</v>
      </c>
      <c r="Z133" s="40">
        <f t="shared" si="40"/>
        <v>74.83842371077084</v>
      </c>
      <c r="AA133" s="40">
        <f t="shared" si="40"/>
        <v>748.38423710770837</v>
      </c>
      <c r="AB133" s="40">
        <f t="shared" ref="AB133:AB168" si="41">SUM(Y133:AA133)</f>
        <v>1421.930050504646</v>
      </c>
      <c r="AC133" s="40">
        <f t="shared" ref="AC133:AC168" si="42">(U133-AB133)</f>
        <v>3567.2981968800768</v>
      </c>
    </row>
    <row r="134" spans="2:29" ht="12.6" customHeight="1" x14ac:dyDescent="0.2">
      <c r="B134" s="36" t="s">
        <v>62</v>
      </c>
      <c r="C134" s="36" t="s">
        <v>43</v>
      </c>
      <c r="D134" s="36" t="s">
        <v>63</v>
      </c>
      <c r="E134" s="36">
        <v>2018</v>
      </c>
      <c r="F134" s="36" t="s">
        <v>64</v>
      </c>
      <c r="G134" s="36" t="s">
        <v>57</v>
      </c>
      <c r="H134" s="36" t="s">
        <v>52</v>
      </c>
      <c r="I134" s="36" t="s">
        <v>58</v>
      </c>
      <c r="J134" s="37">
        <v>21.179723133901</v>
      </c>
      <c r="K134" s="52" t="str">
        <f t="shared" ref="K134:K197" si="43">B134&amp;E134</f>
        <v>0073708392018</v>
      </c>
      <c r="L134" s="45">
        <f t="shared" ref="L134:L168" si="44">IF(I134="Physical",J134,0)</f>
        <v>0</v>
      </c>
      <c r="M134" s="38">
        <f t="shared" ref="M134:M168" si="45">(J134-L134)</f>
        <v>21.179723133901</v>
      </c>
      <c r="N134" s="39">
        <v>22</v>
      </c>
      <c r="O134" s="40">
        <f t="shared" si="37"/>
        <v>0</v>
      </c>
      <c r="P134" s="40">
        <f t="shared" si="37"/>
        <v>465.95390894582198</v>
      </c>
      <c r="Q134" s="41">
        <f t="shared" si="39"/>
        <v>0.28999999999999998</v>
      </c>
      <c r="R134" s="41">
        <f t="shared" si="39"/>
        <v>0.45</v>
      </c>
      <c r="S134" s="40">
        <f t="shared" si="38"/>
        <v>0</v>
      </c>
      <c r="T134" s="40">
        <f t="shared" si="38"/>
        <v>209.6792590256199</v>
      </c>
      <c r="U134" s="40">
        <f t="shared" ref="U134:U168" si="46">(S134+T134)</f>
        <v>209.6792590256199</v>
      </c>
      <c r="V134" s="42">
        <v>0.12000000000000002</v>
      </c>
      <c r="W134" s="42">
        <v>1.4999999999999999E-2</v>
      </c>
      <c r="X134" s="42">
        <v>0.15</v>
      </c>
      <c r="Y134" s="40">
        <f t="shared" si="40"/>
        <v>25.161511083074394</v>
      </c>
      <c r="Z134" s="40">
        <f t="shared" si="40"/>
        <v>3.1451888853842984</v>
      </c>
      <c r="AA134" s="40">
        <f t="shared" si="40"/>
        <v>31.451888853842984</v>
      </c>
      <c r="AB134" s="40">
        <f t="shared" si="41"/>
        <v>59.758588822301675</v>
      </c>
      <c r="AC134" s="40">
        <f t="shared" si="42"/>
        <v>149.92067020331822</v>
      </c>
    </row>
    <row r="135" spans="2:29" ht="12.6" customHeight="1" x14ac:dyDescent="0.2">
      <c r="B135" s="36" t="s">
        <v>62</v>
      </c>
      <c r="C135" s="36" t="s">
        <v>43</v>
      </c>
      <c r="D135" s="36" t="s">
        <v>63</v>
      </c>
      <c r="E135" s="36">
        <v>2018</v>
      </c>
      <c r="F135" s="36" t="s">
        <v>64</v>
      </c>
      <c r="G135" s="36" t="s">
        <v>57</v>
      </c>
      <c r="H135" s="36" t="s">
        <v>52</v>
      </c>
      <c r="I135" s="36" t="s">
        <v>60</v>
      </c>
      <c r="J135" s="37">
        <v>0.67056354091399994</v>
      </c>
      <c r="K135" s="52" t="str">
        <f t="shared" si="43"/>
        <v>0073708392018</v>
      </c>
      <c r="L135" s="45">
        <f t="shared" si="44"/>
        <v>0</v>
      </c>
      <c r="M135" s="38">
        <f t="shared" si="45"/>
        <v>0.67056354091399994</v>
      </c>
      <c r="N135" s="39">
        <v>22</v>
      </c>
      <c r="O135" s="40">
        <f t="shared" si="37"/>
        <v>0</v>
      </c>
      <c r="P135" s="40">
        <f t="shared" si="37"/>
        <v>14.752397900107999</v>
      </c>
      <c r="Q135" s="41">
        <f t="shared" si="39"/>
        <v>0.28999999999999998</v>
      </c>
      <c r="R135" s="41">
        <f t="shared" si="39"/>
        <v>0.45</v>
      </c>
      <c r="S135" s="40">
        <f t="shared" si="38"/>
        <v>0</v>
      </c>
      <c r="T135" s="40">
        <f t="shared" si="38"/>
        <v>6.6385790550485995</v>
      </c>
      <c r="U135" s="40">
        <f t="shared" si="46"/>
        <v>6.6385790550485995</v>
      </c>
      <c r="V135" s="42">
        <v>0.12000000000000002</v>
      </c>
      <c r="W135" s="42">
        <v>1.4999999999999999E-2</v>
      </c>
      <c r="X135" s="42">
        <v>0.15</v>
      </c>
      <c r="Y135" s="40">
        <f t="shared" si="40"/>
        <v>0.7966294866058321</v>
      </c>
      <c r="Z135" s="40">
        <f t="shared" si="40"/>
        <v>9.9578685825728985E-2</v>
      </c>
      <c r="AA135" s="40">
        <f t="shared" si="40"/>
        <v>0.99578685825728985</v>
      </c>
      <c r="AB135" s="40">
        <f t="shared" si="41"/>
        <v>1.8919950306888511</v>
      </c>
      <c r="AC135" s="40">
        <f t="shared" si="42"/>
        <v>4.7465840243597484</v>
      </c>
    </row>
    <row r="136" spans="2:29" ht="12.6" customHeight="1" x14ac:dyDescent="0.2">
      <c r="B136" s="36" t="s">
        <v>62</v>
      </c>
      <c r="C136" s="36" t="s">
        <v>43</v>
      </c>
      <c r="D136" s="36" t="s">
        <v>63</v>
      </c>
      <c r="E136" s="36">
        <v>2018</v>
      </c>
      <c r="F136" s="36" t="s">
        <v>65</v>
      </c>
      <c r="G136" s="36" t="s">
        <v>57</v>
      </c>
      <c r="H136" s="36" t="s">
        <v>51</v>
      </c>
      <c r="I136" s="36" t="s">
        <v>58</v>
      </c>
      <c r="J136" s="37">
        <v>23.890790741364</v>
      </c>
      <c r="K136" s="52" t="str">
        <f t="shared" si="43"/>
        <v>0073708392018</v>
      </c>
      <c r="L136" s="45">
        <f t="shared" si="44"/>
        <v>0</v>
      </c>
      <c r="M136" s="38">
        <f t="shared" si="45"/>
        <v>23.890790741364</v>
      </c>
      <c r="N136" s="39">
        <v>22</v>
      </c>
      <c r="O136" s="40">
        <f t="shared" si="37"/>
        <v>0</v>
      </c>
      <c r="P136" s="40">
        <f t="shared" si="37"/>
        <v>525.59739631000798</v>
      </c>
      <c r="Q136" s="41">
        <f t="shared" si="39"/>
        <v>0.28999999999999998</v>
      </c>
      <c r="R136" s="41">
        <f t="shared" si="39"/>
        <v>0.45</v>
      </c>
      <c r="S136" s="40">
        <f t="shared" si="38"/>
        <v>0</v>
      </c>
      <c r="T136" s="40">
        <f t="shared" si="38"/>
        <v>236.51882833950359</v>
      </c>
      <c r="U136" s="40">
        <f t="shared" si="46"/>
        <v>236.51882833950359</v>
      </c>
      <c r="V136" s="42">
        <v>0.12000000000000002</v>
      </c>
      <c r="W136" s="42">
        <v>1.4999999999999999E-2</v>
      </c>
      <c r="X136" s="42">
        <v>0.15</v>
      </c>
      <c r="Y136" s="40">
        <f t="shared" si="40"/>
        <v>28.382259400740434</v>
      </c>
      <c r="Z136" s="40">
        <f t="shared" si="40"/>
        <v>3.5477824250925538</v>
      </c>
      <c r="AA136" s="40">
        <f t="shared" si="40"/>
        <v>35.477824250925536</v>
      </c>
      <c r="AB136" s="40">
        <f t="shared" si="41"/>
        <v>67.407866076758523</v>
      </c>
      <c r="AC136" s="40">
        <f t="shared" si="42"/>
        <v>169.11096226274506</v>
      </c>
    </row>
    <row r="137" spans="2:29" ht="12.6" customHeight="1" x14ac:dyDescent="0.2">
      <c r="B137" s="36" t="s">
        <v>62</v>
      </c>
      <c r="C137" s="36" t="s">
        <v>43</v>
      </c>
      <c r="D137" s="36" t="s">
        <v>63</v>
      </c>
      <c r="E137" s="36">
        <v>2018</v>
      </c>
      <c r="F137" s="36" t="s">
        <v>65</v>
      </c>
      <c r="G137" s="36" t="s">
        <v>57</v>
      </c>
      <c r="H137" s="36" t="s">
        <v>51</v>
      </c>
      <c r="I137" s="36" t="s">
        <v>59</v>
      </c>
      <c r="J137" s="37">
        <v>0.18978917461</v>
      </c>
      <c r="K137" s="52" t="str">
        <f t="shared" si="43"/>
        <v>0073708392018</v>
      </c>
      <c r="L137" s="45">
        <f t="shared" si="44"/>
        <v>0</v>
      </c>
      <c r="M137" s="38">
        <f t="shared" si="45"/>
        <v>0.18978917461</v>
      </c>
      <c r="N137" s="39">
        <v>22</v>
      </c>
      <c r="O137" s="40">
        <f t="shared" si="37"/>
        <v>0</v>
      </c>
      <c r="P137" s="40">
        <f t="shared" si="37"/>
        <v>4.17536184142</v>
      </c>
      <c r="Q137" s="41">
        <f t="shared" si="39"/>
        <v>0.28999999999999998</v>
      </c>
      <c r="R137" s="41">
        <f t="shared" si="39"/>
        <v>0.45</v>
      </c>
      <c r="S137" s="40">
        <f t="shared" si="38"/>
        <v>0</v>
      </c>
      <c r="T137" s="40">
        <f t="shared" si="38"/>
        <v>1.878912828639</v>
      </c>
      <c r="U137" s="40">
        <f t="shared" si="46"/>
        <v>1.878912828639</v>
      </c>
      <c r="V137" s="42">
        <v>0.12000000000000002</v>
      </c>
      <c r="W137" s="42">
        <v>1.4999999999999999E-2</v>
      </c>
      <c r="X137" s="42">
        <v>0.15</v>
      </c>
      <c r="Y137" s="40">
        <f t="shared" si="40"/>
        <v>0.22546953943668005</v>
      </c>
      <c r="Z137" s="40">
        <f t="shared" si="40"/>
        <v>2.8183692429584999E-2</v>
      </c>
      <c r="AA137" s="40">
        <f t="shared" si="40"/>
        <v>0.28183692429585</v>
      </c>
      <c r="AB137" s="40">
        <f t="shared" si="41"/>
        <v>0.53549015616211504</v>
      </c>
      <c r="AC137" s="40">
        <f t="shared" si="42"/>
        <v>1.343422672476885</v>
      </c>
    </row>
    <row r="138" spans="2:29" ht="12.6" customHeight="1" x14ac:dyDescent="0.2">
      <c r="B138" s="36" t="s">
        <v>62</v>
      </c>
      <c r="C138" s="36" t="s">
        <v>43</v>
      </c>
      <c r="D138" s="36" t="s">
        <v>63</v>
      </c>
      <c r="E138" s="36">
        <v>2018</v>
      </c>
      <c r="F138" s="36" t="s">
        <v>65</v>
      </c>
      <c r="G138" s="36" t="s">
        <v>57</v>
      </c>
      <c r="H138" s="36" t="s">
        <v>51</v>
      </c>
      <c r="I138" s="36" t="s">
        <v>60</v>
      </c>
      <c r="J138" s="37">
        <v>446.01366913173098</v>
      </c>
      <c r="K138" s="52" t="str">
        <f t="shared" si="43"/>
        <v>0073708392018</v>
      </c>
      <c r="L138" s="45">
        <f t="shared" si="44"/>
        <v>0</v>
      </c>
      <c r="M138" s="38">
        <f t="shared" si="45"/>
        <v>446.01366913173098</v>
      </c>
      <c r="N138" s="39">
        <v>22</v>
      </c>
      <c r="O138" s="40">
        <f t="shared" si="37"/>
        <v>0</v>
      </c>
      <c r="P138" s="40">
        <f t="shared" si="37"/>
        <v>9812.3007208980816</v>
      </c>
      <c r="Q138" s="41">
        <f t="shared" si="39"/>
        <v>0.28999999999999998</v>
      </c>
      <c r="R138" s="41">
        <f t="shared" si="39"/>
        <v>0.45</v>
      </c>
      <c r="S138" s="40">
        <f t="shared" si="38"/>
        <v>0</v>
      </c>
      <c r="T138" s="40">
        <f t="shared" si="38"/>
        <v>4415.5353244041371</v>
      </c>
      <c r="U138" s="40">
        <f t="shared" si="46"/>
        <v>4415.5353244041371</v>
      </c>
      <c r="V138" s="42">
        <v>0.12000000000000002</v>
      </c>
      <c r="W138" s="42">
        <v>1.4999999999999999E-2</v>
      </c>
      <c r="X138" s="42">
        <v>0.15</v>
      </c>
      <c r="Y138" s="40">
        <f t="shared" si="40"/>
        <v>529.86423892849655</v>
      </c>
      <c r="Z138" s="40">
        <f t="shared" si="40"/>
        <v>66.233029866062054</v>
      </c>
      <c r="AA138" s="40">
        <f t="shared" si="40"/>
        <v>662.33029866062054</v>
      </c>
      <c r="AB138" s="40">
        <f t="shared" si="41"/>
        <v>1258.4275674551791</v>
      </c>
      <c r="AC138" s="40">
        <f t="shared" si="42"/>
        <v>3157.107756948958</v>
      </c>
    </row>
    <row r="139" spans="2:29" ht="12.6" customHeight="1" x14ac:dyDescent="0.2">
      <c r="B139" s="36" t="s">
        <v>62</v>
      </c>
      <c r="C139" s="36" t="s">
        <v>43</v>
      </c>
      <c r="D139" s="36" t="s">
        <v>63</v>
      </c>
      <c r="E139" s="36">
        <v>2018</v>
      </c>
      <c r="F139" s="36" t="s">
        <v>65</v>
      </c>
      <c r="G139" s="36" t="s">
        <v>57</v>
      </c>
      <c r="H139" s="36" t="s">
        <v>52</v>
      </c>
      <c r="I139" s="36" t="s">
        <v>58</v>
      </c>
      <c r="J139" s="37">
        <v>21.308968654158999</v>
      </c>
      <c r="K139" s="52" t="str">
        <f t="shared" si="43"/>
        <v>0073708392018</v>
      </c>
      <c r="L139" s="45">
        <f t="shared" si="44"/>
        <v>0</v>
      </c>
      <c r="M139" s="38">
        <f t="shared" si="45"/>
        <v>21.308968654158999</v>
      </c>
      <c r="N139" s="39">
        <v>22</v>
      </c>
      <c r="O139" s="40">
        <f t="shared" si="37"/>
        <v>0</v>
      </c>
      <c r="P139" s="40">
        <f t="shared" si="37"/>
        <v>468.797310391498</v>
      </c>
      <c r="Q139" s="41">
        <f t="shared" si="39"/>
        <v>0.28999999999999998</v>
      </c>
      <c r="R139" s="41">
        <f t="shared" si="39"/>
        <v>0.45</v>
      </c>
      <c r="S139" s="40">
        <f t="shared" si="38"/>
        <v>0</v>
      </c>
      <c r="T139" s="40">
        <f t="shared" si="38"/>
        <v>210.95878967617409</v>
      </c>
      <c r="U139" s="40">
        <f t="shared" si="46"/>
        <v>210.95878967617409</v>
      </c>
      <c r="V139" s="42">
        <v>0.12000000000000002</v>
      </c>
      <c r="W139" s="42">
        <v>1.4999999999999999E-2</v>
      </c>
      <c r="X139" s="42">
        <v>0.15</v>
      </c>
      <c r="Y139" s="40">
        <f t="shared" si="40"/>
        <v>25.315054761140896</v>
      </c>
      <c r="Z139" s="40">
        <f t="shared" si="40"/>
        <v>3.1643818451426111</v>
      </c>
      <c r="AA139" s="40">
        <f t="shared" si="40"/>
        <v>31.643818451426114</v>
      </c>
      <c r="AB139" s="40">
        <f t="shared" si="41"/>
        <v>60.123255057709621</v>
      </c>
      <c r="AC139" s="40">
        <f t="shared" si="42"/>
        <v>150.83553461846446</v>
      </c>
    </row>
    <row r="140" spans="2:29" ht="12.6" customHeight="1" x14ac:dyDescent="0.2">
      <c r="B140" s="36" t="s">
        <v>62</v>
      </c>
      <c r="C140" s="36" t="s">
        <v>43</v>
      </c>
      <c r="D140" s="36" t="s">
        <v>63</v>
      </c>
      <c r="E140" s="36">
        <v>2018</v>
      </c>
      <c r="F140" s="36" t="s">
        <v>65</v>
      </c>
      <c r="G140" s="36" t="s">
        <v>57</v>
      </c>
      <c r="H140" s="36" t="s">
        <v>52</v>
      </c>
      <c r="I140" s="36" t="s">
        <v>60</v>
      </c>
      <c r="J140" s="37">
        <v>0.49296488979999997</v>
      </c>
      <c r="K140" s="52" t="str">
        <f t="shared" si="43"/>
        <v>0073708392018</v>
      </c>
      <c r="L140" s="45">
        <f t="shared" si="44"/>
        <v>0</v>
      </c>
      <c r="M140" s="38">
        <f t="shared" si="45"/>
        <v>0.49296488979999997</v>
      </c>
      <c r="N140" s="39">
        <v>22</v>
      </c>
      <c r="O140" s="40">
        <f t="shared" si="37"/>
        <v>0</v>
      </c>
      <c r="P140" s="40">
        <f t="shared" si="37"/>
        <v>10.845227575599999</v>
      </c>
      <c r="Q140" s="41">
        <f t="shared" si="39"/>
        <v>0.28999999999999998</v>
      </c>
      <c r="R140" s="41">
        <f t="shared" si="39"/>
        <v>0.45</v>
      </c>
      <c r="S140" s="40">
        <f t="shared" si="38"/>
        <v>0</v>
      </c>
      <c r="T140" s="40">
        <f t="shared" si="38"/>
        <v>4.8803524090199994</v>
      </c>
      <c r="U140" s="40">
        <f t="shared" si="46"/>
        <v>4.8803524090199994</v>
      </c>
      <c r="V140" s="42">
        <v>0.12000000000000002</v>
      </c>
      <c r="W140" s="42">
        <v>1.4999999999999999E-2</v>
      </c>
      <c r="X140" s="42">
        <v>0.15</v>
      </c>
      <c r="Y140" s="40">
        <f t="shared" si="40"/>
        <v>0.58564228908240001</v>
      </c>
      <c r="Z140" s="40">
        <f t="shared" si="40"/>
        <v>7.3205286135299988E-2</v>
      </c>
      <c r="AA140" s="40">
        <f t="shared" si="40"/>
        <v>0.73205286135299985</v>
      </c>
      <c r="AB140" s="40">
        <f t="shared" si="41"/>
        <v>1.3909004365706998</v>
      </c>
      <c r="AC140" s="40">
        <f t="shared" si="42"/>
        <v>3.4894519724492996</v>
      </c>
    </row>
    <row r="141" spans="2:29" ht="12.6" customHeight="1" x14ac:dyDescent="0.2">
      <c r="B141" s="36" t="s">
        <v>62</v>
      </c>
      <c r="C141" s="36" t="s">
        <v>43</v>
      </c>
      <c r="D141" s="36" t="s">
        <v>63</v>
      </c>
      <c r="E141" s="36">
        <v>2018</v>
      </c>
      <c r="F141" s="36" t="s">
        <v>66</v>
      </c>
      <c r="G141" s="36" t="s">
        <v>46</v>
      </c>
      <c r="H141" s="36" t="s">
        <v>51</v>
      </c>
      <c r="I141" s="36" t="s">
        <v>48</v>
      </c>
      <c r="J141" s="37">
        <v>8.2827253600000006</v>
      </c>
      <c r="K141" s="52" t="str">
        <f t="shared" si="43"/>
        <v>0073708392018</v>
      </c>
      <c r="L141" s="45">
        <f t="shared" si="44"/>
        <v>0</v>
      </c>
      <c r="M141" s="38">
        <f t="shared" si="45"/>
        <v>8.2827253600000006</v>
      </c>
      <c r="N141" s="39">
        <v>22</v>
      </c>
      <c r="O141" s="40">
        <f t="shared" si="37"/>
        <v>0</v>
      </c>
      <c r="P141" s="40">
        <f t="shared" si="37"/>
        <v>182.21995792000001</v>
      </c>
      <c r="Q141" s="41">
        <f t="shared" si="39"/>
        <v>0.28999999999999998</v>
      </c>
      <c r="R141" s="41">
        <f t="shared" si="39"/>
        <v>0.45</v>
      </c>
      <c r="S141" s="40">
        <f t="shared" si="38"/>
        <v>0</v>
      </c>
      <c r="T141" s="40">
        <f t="shared" si="38"/>
        <v>81.998981064000006</v>
      </c>
      <c r="U141" s="40">
        <f t="shared" si="46"/>
        <v>81.998981064000006</v>
      </c>
      <c r="V141" s="42">
        <v>0.12000000000000002</v>
      </c>
      <c r="W141" s="42">
        <v>1.4999999999999999E-2</v>
      </c>
      <c r="X141" s="42">
        <v>0.15</v>
      </c>
      <c r="Y141" s="40">
        <f t="shared" si="40"/>
        <v>9.8398777276800029</v>
      </c>
      <c r="Z141" s="40">
        <f t="shared" si="40"/>
        <v>1.2299847159600001</v>
      </c>
      <c r="AA141" s="40">
        <f t="shared" si="40"/>
        <v>12.299847159600001</v>
      </c>
      <c r="AB141" s="40">
        <f t="shared" si="41"/>
        <v>23.369709603240004</v>
      </c>
      <c r="AC141" s="40">
        <f t="shared" si="42"/>
        <v>58.629271460760002</v>
      </c>
    </row>
    <row r="142" spans="2:29" ht="12.6" customHeight="1" x14ac:dyDescent="0.2">
      <c r="B142" s="36" t="s">
        <v>62</v>
      </c>
      <c r="C142" s="36" t="s">
        <v>43</v>
      </c>
      <c r="D142" s="36" t="s">
        <v>63</v>
      </c>
      <c r="E142" s="36">
        <v>2018</v>
      </c>
      <c r="F142" s="36" t="s">
        <v>66</v>
      </c>
      <c r="G142" s="36" t="s">
        <v>57</v>
      </c>
      <c r="H142" s="36" t="s">
        <v>51</v>
      </c>
      <c r="I142" s="36" t="s">
        <v>58</v>
      </c>
      <c r="J142" s="37">
        <v>81.412154070189999</v>
      </c>
      <c r="K142" s="52" t="str">
        <f t="shared" si="43"/>
        <v>0073708392018</v>
      </c>
      <c r="L142" s="45">
        <f t="shared" si="44"/>
        <v>0</v>
      </c>
      <c r="M142" s="38">
        <f t="shared" si="45"/>
        <v>81.412154070189999</v>
      </c>
      <c r="N142" s="39">
        <v>22</v>
      </c>
      <c r="O142" s="40">
        <f t="shared" si="37"/>
        <v>0</v>
      </c>
      <c r="P142" s="40">
        <f t="shared" si="37"/>
        <v>1791.0673895441801</v>
      </c>
      <c r="Q142" s="41">
        <f t="shared" si="39"/>
        <v>0.28999999999999998</v>
      </c>
      <c r="R142" s="41">
        <f t="shared" si="39"/>
        <v>0.45</v>
      </c>
      <c r="S142" s="40">
        <f t="shared" si="38"/>
        <v>0</v>
      </c>
      <c r="T142" s="40">
        <f t="shared" si="38"/>
        <v>805.98032529488103</v>
      </c>
      <c r="U142" s="40">
        <f t="shared" si="46"/>
        <v>805.98032529488103</v>
      </c>
      <c r="V142" s="42">
        <v>0.12000000000000002</v>
      </c>
      <c r="W142" s="42">
        <v>1.4999999999999999E-2</v>
      </c>
      <c r="X142" s="42">
        <v>0.15</v>
      </c>
      <c r="Y142" s="40">
        <f t="shared" si="40"/>
        <v>96.717639035385744</v>
      </c>
      <c r="Z142" s="40">
        <f t="shared" si="40"/>
        <v>12.089704879423214</v>
      </c>
      <c r="AA142" s="40">
        <f t="shared" si="40"/>
        <v>120.89704879423215</v>
      </c>
      <c r="AB142" s="40">
        <f t="shared" si="41"/>
        <v>229.70439270904109</v>
      </c>
      <c r="AC142" s="40">
        <f t="shared" si="42"/>
        <v>576.27593258583988</v>
      </c>
    </row>
    <row r="143" spans="2:29" ht="12.6" customHeight="1" x14ac:dyDescent="0.2">
      <c r="B143" s="36" t="s">
        <v>62</v>
      </c>
      <c r="C143" s="36" t="s">
        <v>43</v>
      </c>
      <c r="D143" s="36" t="s">
        <v>63</v>
      </c>
      <c r="E143" s="36">
        <v>2018</v>
      </c>
      <c r="F143" s="36" t="s">
        <v>66</v>
      </c>
      <c r="G143" s="36" t="s">
        <v>57</v>
      </c>
      <c r="H143" s="36" t="s">
        <v>51</v>
      </c>
      <c r="I143" s="36" t="s">
        <v>59</v>
      </c>
      <c r="J143" s="37">
        <v>0.40132210942000002</v>
      </c>
      <c r="K143" s="52" t="str">
        <f t="shared" si="43"/>
        <v>0073708392018</v>
      </c>
      <c r="L143" s="45">
        <f t="shared" si="44"/>
        <v>0</v>
      </c>
      <c r="M143" s="38">
        <f t="shared" si="45"/>
        <v>0.40132210942000002</v>
      </c>
      <c r="N143" s="39">
        <v>22</v>
      </c>
      <c r="O143" s="40">
        <f t="shared" si="37"/>
        <v>0</v>
      </c>
      <c r="P143" s="40">
        <f t="shared" si="37"/>
        <v>8.8290864072400002</v>
      </c>
      <c r="Q143" s="41">
        <f t="shared" si="39"/>
        <v>0.28999999999999998</v>
      </c>
      <c r="R143" s="41">
        <f t="shared" si="39"/>
        <v>0.45</v>
      </c>
      <c r="S143" s="40">
        <f t="shared" si="38"/>
        <v>0</v>
      </c>
      <c r="T143" s="40">
        <f t="shared" si="38"/>
        <v>3.9730888832580002</v>
      </c>
      <c r="U143" s="40">
        <f t="shared" si="46"/>
        <v>3.9730888832580002</v>
      </c>
      <c r="V143" s="42">
        <v>0.12000000000000002</v>
      </c>
      <c r="W143" s="42">
        <v>1.4999999999999999E-2</v>
      </c>
      <c r="X143" s="42">
        <v>0.15</v>
      </c>
      <c r="Y143" s="40">
        <f t="shared" si="40"/>
        <v>0.47677066599096013</v>
      </c>
      <c r="Z143" s="40">
        <f t="shared" si="40"/>
        <v>5.9596333248870002E-2</v>
      </c>
      <c r="AA143" s="40">
        <f t="shared" si="40"/>
        <v>0.59596333248870004</v>
      </c>
      <c r="AB143" s="40">
        <f t="shared" si="41"/>
        <v>1.13233033172853</v>
      </c>
      <c r="AC143" s="40">
        <f t="shared" si="42"/>
        <v>2.8407585515294702</v>
      </c>
    </row>
    <row r="144" spans="2:29" ht="12.6" customHeight="1" x14ac:dyDescent="0.2">
      <c r="B144" s="36" t="s">
        <v>62</v>
      </c>
      <c r="C144" s="36" t="s">
        <v>43</v>
      </c>
      <c r="D144" s="36" t="s">
        <v>63</v>
      </c>
      <c r="E144" s="36">
        <v>2018</v>
      </c>
      <c r="F144" s="36" t="s">
        <v>66</v>
      </c>
      <c r="G144" s="36" t="s">
        <v>57</v>
      </c>
      <c r="H144" s="36" t="s">
        <v>51</v>
      </c>
      <c r="I144" s="36" t="s">
        <v>60</v>
      </c>
      <c r="J144" s="37">
        <v>1319.8773657868401</v>
      </c>
      <c r="K144" s="52" t="str">
        <f t="shared" si="43"/>
        <v>0073708392018</v>
      </c>
      <c r="L144" s="45">
        <f t="shared" si="44"/>
        <v>0</v>
      </c>
      <c r="M144" s="38">
        <f t="shared" si="45"/>
        <v>1319.8773657868401</v>
      </c>
      <c r="N144" s="39">
        <v>22</v>
      </c>
      <c r="O144" s="40">
        <f t="shared" si="37"/>
        <v>0</v>
      </c>
      <c r="P144" s="40">
        <f t="shared" si="37"/>
        <v>29037.302047310481</v>
      </c>
      <c r="Q144" s="41">
        <f t="shared" si="39"/>
        <v>0.28999999999999998</v>
      </c>
      <c r="R144" s="41">
        <f t="shared" si="39"/>
        <v>0.45</v>
      </c>
      <c r="S144" s="40">
        <f t="shared" si="38"/>
        <v>0</v>
      </c>
      <c r="T144" s="40">
        <f t="shared" si="38"/>
        <v>13066.785921289716</v>
      </c>
      <c r="U144" s="40">
        <f t="shared" si="46"/>
        <v>13066.785921289716</v>
      </c>
      <c r="V144" s="42">
        <v>0.12000000000000002</v>
      </c>
      <c r="W144" s="42">
        <v>1.4999999999999999E-2</v>
      </c>
      <c r="X144" s="42">
        <v>0.15</v>
      </c>
      <c r="Y144" s="40">
        <f t="shared" si="40"/>
        <v>1568.0143105547663</v>
      </c>
      <c r="Z144" s="40">
        <f t="shared" si="40"/>
        <v>196.00178881934573</v>
      </c>
      <c r="AA144" s="40">
        <f t="shared" si="40"/>
        <v>1960.0178881934573</v>
      </c>
      <c r="AB144" s="40">
        <f t="shared" si="41"/>
        <v>3724.0339875675691</v>
      </c>
      <c r="AC144" s="40">
        <f t="shared" si="42"/>
        <v>9342.7519337221474</v>
      </c>
    </row>
    <row r="145" spans="2:29" ht="12.6" customHeight="1" x14ac:dyDescent="0.2">
      <c r="B145" s="36" t="s">
        <v>62</v>
      </c>
      <c r="C145" s="36" t="s">
        <v>43</v>
      </c>
      <c r="D145" s="36" t="s">
        <v>63</v>
      </c>
      <c r="E145" s="36">
        <v>2018</v>
      </c>
      <c r="F145" s="36" t="s">
        <v>66</v>
      </c>
      <c r="G145" s="36" t="s">
        <v>57</v>
      </c>
      <c r="H145" s="36" t="s">
        <v>52</v>
      </c>
      <c r="I145" s="36" t="s">
        <v>58</v>
      </c>
      <c r="J145" s="37">
        <v>71.158482690836195</v>
      </c>
      <c r="K145" s="52" t="str">
        <f t="shared" si="43"/>
        <v>0073708392018</v>
      </c>
      <c r="L145" s="45">
        <f t="shared" si="44"/>
        <v>0</v>
      </c>
      <c r="M145" s="38">
        <f t="shared" si="45"/>
        <v>71.158482690836195</v>
      </c>
      <c r="N145" s="39">
        <v>22</v>
      </c>
      <c r="O145" s="40">
        <f t="shared" si="37"/>
        <v>0</v>
      </c>
      <c r="P145" s="40">
        <f t="shared" si="37"/>
        <v>1565.4866191983963</v>
      </c>
      <c r="Q145" s="41">
        <f t="shared" si="39"/>
        <v>0.28999999999999998</v>
      </c>
      <c r="R145" s="41">
        <f t="shared" si="39"/>
        <v>0.45</v>
      </c>
      <c r="S145" s="40">
        <f t="shared" si="38"/>
        <v>0</v>
      </c>
      <c r="T145" s="40">
        <f t="shared" si="38"/>
        <v>704.46897863927836</v>
      </c>
      <c r="U145" s="40">
        <f t="shared" si="46"/>
        <v>704.46897863927836</v>
      </c>
      <c r="V145" s="42">
        <v>0.12000000000000002</v>
      </c>
      <c r="W145" s="42">
        <v>1.4999999999999999E-2</v>
      </c>
      <c r="X145" s="42">
        <v>0.15</v>
      </c>
      <c r="Y145" s="40">
        <f t="shared" si="40"/>
        <v>84.536277436713419</v>
      </c>
      <c r="Z145" s="40">
        <f t="shared" si="40"/>
        <v>10.567034679589176</v>
      </c>
      <c r="AA145" s="40">
        <f t="shared" si="40"/>
        <v>105.67034679589175</v>
      </c>
      <c r="AB145" s="40">
        <f t="shared" si="41"/>
        <v>200.77365891219432</v>
      </c>
      <c r="AC145" s="40">
        <f t="shared" si="42"/>
        <v>503.69531972708404</v>
      </c>
    </row>
    <row r="146" spans="2:29" ht="12.6" customHeight="1" x14ac:dyDescent="0.2">
      <c r="B146" s="36" t="s">
        <v>62</v>
      </c>
      <c r="C146" s="36" t="s">
        <v>43</v>
      </c>
      <c r="D146" s="36" t="s">
        <v>63</v>
      </c>
      <c r="E146" s="36">
        <v>2018</v>
      </c>
      <c r="F146" s="36" t="s">
        <v>66</v>
      </c>
      <c r="G146" s="36" t="s">
        <v>57</v>
      </c>
      <c r="H146" s="36" t="s">
        <v>52</v>
      </c>
      <c r="I146" s="36" t="s">
        <v>60</v>
      </c>
      <c r="J146" s="37">
        <v>2.9499171219960001</v>
      </c>
      <c r="K146" s="52" t="str">
        <f t="shared" si="43"/>
        <v>0073708392018</v>
      </c>
      <c r="L146" s="45">
        <f t="shared" si="44"/>
        <v>0</v>
      </c>
      <c r="M146" s="38">
        <f t="shared" si="45"/>
        <v>2.9499171219960001</v>
      </c>
      <c r="N146" s="39">
        <v>22</v>
      </c>
      <c r="O146" s="40">
        <f t="shared" si="37"/>
        <v>0</v>
      </c>
      <c r="P146" s="40">
        <f t="shared" si="37"/>
        <v>64.898176683911998</v>
      </c>
      <c r="Q146" s="41">
        <f t="shared" si="39"/>
        <v>0.28999999999999998</v>
      </c>
      <c r="R146" s="41">
        <f t="shared" si="39"/>
        <v>0.45</v>
      </c>
      <c r="S146" s="40">
        <f t="shared" si="38"/>
        <v>0</v>
      </c>
      <c r="T146" s="40">
        <f t="shared" si="38"/>
        <v>29.204179507760401</v>
      </c>
      <c r="U146" s="40">
        <f t="shared" si="46"/>
        <v>29.204179507760401</v>
      </c>
      <c r="V146" s="42">
        <v>0.12000000000000002</v>
      </c>
      <c r="W146" s="42">
        <v>1.4999999999999999E-2</v>
      </c>
      <c r="X146" s="42">
        <v>0.15</v>
      </c>
      <c r="Y146" s="40">
        <f t="shared" si="40"/>
        <v>3.5045015409312485</v>
      </c>
      <c r="Z146" s="40">
        <f t="shared" si="40"/>
        <v>0.43806269261640601</v>
      </c>
      <c r="AA146" s="40">
        <f t="shared" si="40"/>
        <v>4.3806269261640596</v>
      </c>
      <c r="AB146" s="40">
        <f t="shared" si="41"/>
        <v>8.3231911597117136</v>
      </c>
      <c r="AC146" s="40">
        <f t="shared" si="42"/>
        <v>20.880988348048689</v>
      </c>
    </row>
    <row r="147" spans="2:29" ht="12.6" customHeight="1" x14ac:dyDescent="0.2">
      <c r="B147" s="36" t="s">
        <v>62</v>
      </c>
      <c r="C147" s="36" t="s">
        <v>43</v>
      </c>
      <c r="D147" s="36" t="s">
        <v>63</v>
      </c>
      <c r="E147" s="36">
        <v>2018</v>
      </c>
      <c r="F147" s="36" t="s">
        <v>67</v>
      </c>
      <c r="G147" s="36" t="s">
        <v>46</v>
      </c>
      <c r="H147" s="36" t="s">
        <v>47</v>
      </c>
      <c r="I147" s="36" t="s">
        <v>48</v>
      </c>
      <c r="J147" s="37">
        <v>0.91849999999999998</v>
      </c>
      <c r="K147" s="52" t="str">
        <f t="shared" si="43"/>
        <v>0073708392018</v>
      </c>
      <c r="L147" s="45">
        <f t="shared" si="44"/>
        <v>0</v>
      </c>
      <c r="M147" s="38">
        <f t="shared" si="45"/>
        <v>0.91849999999999998</v>
      </c>
      <c r="N147" s="39">
        <v>22</v>
      </c>
      <c r="O147" s="40">
        <f t="shared" si="37"/>
        <v>0</v>
      </c>
      <c r="P147" s="40">
        <f t="shared" si="37"/>
        <v>20.207000000000001</v>
      </c>
      <c r="Q147" s="41">
        <f t="shared" si="39"/>
        <v>0.28999999999999998</v>
      </c>
      <c r="R147" s="41">
        <f t="shared" si="39"/>
        <v>0.45</v>
      </c>
      <c r="S147" s="40">
        <f t="shared" si="38"/>
        <v>0</v>
      </c>
      <c r="T147" s="40">
        <f t="shared" si="38"/>
        <v>9.0931500000000014</v>
      </c>
      <c r="U147" s="40">
        <f t="shared" si="46"/>
        <v>9.0931500000000014</v>
      </c>
      <c r="V147" s="42">
        <v>0.12000000000000002</v>
      </c>
      <c r="W147" s="42">
        <v>1.4999999999999999E-2</v>
      </c>
      <c r="X147" s="42">
        <v>0.15</v>
      </c>
      <c r="Y147" s="40">
        <f t="shared" si="40"/>
        <v>1.0911780000000004</v>
      </c>
      <c r="Z147" s="40">
        <f t="shared" si="40"/>
        <v>0.13639725000000003</v>
      </c>
      <c r="AA147" s="40">
        <f t="shared" si="40"/>
        <v>1.3639725000000003</v>
      </c>
      <c r="AB147" s="40">
        <f t="shared" si="41"/>
        <v>2.591547750000001</v>
      </c>
      <c r="AC147" s="40">
        <f t="shared" si="42"/>
        <v>6.5016022500000004</v>
      </c>
    </row>
    <row r="148" spans="2:29" ht="12.6" customHeight="1" x14ac:dyDescent="0.2">
      <c r="B148" s="36" t="s">
        <v>62</v>
      </c>
      <c r="C148" s="36" t="s">
        <v>43</v>
      </c>
      <c r="D148" s="36" t="s">
        <v>63</v>
      </c>
      <c r="E148" s="36">
        <v>2018</v>
      </c>
      <c r="F148" s="36" t="s">
        <v>67</v>
      </c>
      <c r="G148" s="36" t="s">
        <v>46</v>
      </c>
      <c r="H148" s="36" t="s">
        <v>51</v>
      </c>
      <c r="I148" s="36" t="s">
        <v>48</v>
      </c>
      <c r="J148" s="37">
        <v>52.791748370000001</v>
      </c>
      <c r="K148" s="52" t="str">
        <f t="shared" si="43"/>
        <v>0073708392018</v>
      </c>
      <c r="L148" s="45">
        <f t="shared" si="44"/>
        <v>0</v>
      </c>
      <c r="M148" s="38">
        <f t="shared" si="45"/>
        <v>52.791748370000001</v>
      </c>
      <c r="N148" s="39">
        <v>22</v>
      </c>
      <c r="O148" s="40">
        <f t="shared" si="37"/>
        <v>0</v>
      </c>
      <c r="P148" s="40">
        <f t="shared" si="37"/>
        <v>1161.41846414</v>
      </c>
      <c r="Q148" s="41">
        <f t="shared" si="39"/>
        <v>0.28999999999999998</v>
      </c>
      <c r="R148" s="41">
        <f t="shared" si="39"/>
        <v>0.45</v>
      </c>
      <c r="S148" s="40">
        <f t="shared" si="38"/>
        <v>0</v>
      </c>
      <c r="T148" s="40">
        <f t="shared" si="38"/>
        <v>522.63830886300002</v>
      </c>
      <c r="U148" s="40">
        <f t="shared" si="46"/>
        <v>522.63830886300002</v>
      </c>
      <c r="V148" s="42">
        <v>0.12000000000000002</v>
      </c>
      <c r="W148" s="42">
        <v>1.4999999999999999E-2</v>
      </c>
      <c r="X148" s="42">
        <v>0.15</v>
      </c>
      <c r="Y148" s="40">
        <f t="shared" si="40"/>
        <v>62.716597063560016</v>
      </c>
      <c r="Z148" s="40">
        <f t="shared" si="40"/>
        <v>7.8395746329450002</v>
      </c>
      <c r="AA148" s="40">
        <f t="shared" si="40"/>
        <v>78.395746329450006</v>
      </c>
      <c r="AB148" s="40">
        <f t="shared" si="41"/>
        <v>148.95191802595502</v>
      </c>
      <c r="AC148" s="40">
        <f t="shared" si="42"/>
        <v>373.686390837045</v>
      </c>
    </row>
    <row r="149" spans="2:29" ht="12.6" customHeight="1" x14ac:dyDescent="0.2">
      <c r="B149" s="36" t="s">
        <v>62</v>
      </c>
      <c r="C149" s="36" t="s">
        <v>43</v>
      </c>
      <c r="D149" s="36" t="s">
        <v>63</v>
      </c>
      <c r="E149" s="36">
        <v>2018</v>
      </c>
      <c r="F149" s="36" t="s">
        <v>67</v>
      </c>
      <c r="G149" s="36" t="s">
        <v>46</v>
      </c>
      <c r="H149" s="36" t="s">
        <v>52</v>
      </c>
      <c r="I149" s="36" t="s">
        <v>48</v>
      </c>
      <c r="J149" s="37">
        <v>4.9783040700000001</v>
      </c>
      <c r="K149" s="52" t="str">
        <f t="shared" si="43"/>
        <v>0073708392018</v>
      </c>
      <c r="L149" s="45">
        <f t="shared" si="44"/>
        <v>0</v>
      </c>
      <c r="M149" s="38">
        <f t="shared" si="45"/>
        <v>4.9783040700000001</v>
      </c>
      <c r="N149" s="39">
        <v>22</v>
      </c>
      <c r="O149" s="40">
        <f t="shared" si="37"/>
        <v>0</v>
      </c>
      <c r="P149" s="40">
        <f t="shared" si="37"/>
        <v>109.52268954</v>
      </c>
      <c r="Q149" s="41">
        <f t="shared" si="39"/>
        <v>0.28999999999999998</v>
      </c>
      <c r="R149" s="41">
        <f t="shared" si="39"/>
        <v>0.45</v>
      </c>
      <c r="S149" s="40">
        <f t="shared" si="38"/>
        <v>0</v>
      </c>
      <c r="T149" s="40">
        <f t="shared" si="38"/>
        <v>49.285210292999999</v>
      </c>
      <c r="U149" s="40">
        <f t="shared" si="46"/>
        <v>49.285210292999999</v>
      </c>
      <c r="V149" s="42">
        <v>0.12000000000000002</v>
      </c>
      <c r="W149" s="42">
        <v>1.4999999999999999E-2</v>
      </c>
      <c r="X149" s="42">
        <v>0.15</v>
      </c>
      <c r="Y149" s="40">
        <f t="shared" si="40"/>
        <v>5.9142252351600009</v>
      </c>
      <c r="Z149" s="40">
        <f t="shared" si="40"/>
        <v>0.739278154395</v>
      </c>
      <c r="AA149" s="40">
        <f t="shared" si="40"/>
        <v>7.3927815439499991</v>
      </c>
      <c r="AB149" s="40">
        <f t="shared" si="41"/>
        <v>14.046284933505</v>
      </c>
      <c r="AC149" s="40">
        <f t="shared" si="42"/>
        <v>35.238925359494999</v>
      </c>
    </row>
    <row r="150" spans="2:29" ht="12.6" customHeight="1" x14ac:dyDescent="0.2">
      <c r="B150" s="36" t="s">
        <v>62</v>
      </c>
      <c r="C150" s="36" t="s">
        <v>43</v>
      </c>
      <c r="D150" s="36" t="s">
        <v>63</v>
      </c>
      <c r="E150" s="36">
        <v>2018</v>
      </c>
      <c r="F150" s="36" t="s">
        <v>67</v>
      </c>
      <c r="G150" s="36" t="s">
        <v>57</v>
      </c>
      <c r="H150" s="36" t="s">
        <v>51</v>
      </c>
      <c r="I150" s="36" t="s">
        <v>58</v>
      </c>
      <c r="J150" s="37">
        <v>418.97481426431102</v>
      </c>
      <c r="K150" s="52" t="str">
        <f t="shared" si="43"/>
        <v>0073708392018</v>
      </c>
      <c r="L150" s="45">
        <f t="shared" si="44"/>
        <v>0</v>
      </c>
      <c r="M150" s="38">
        <f t="shared" si="45"/>
        <v>418.97481426431102</v>
      </c>
      <c r="N150" s="39">
        <v>22</v>
      </c>
      <c r="O150" s="40">
        <f t="shared" si="37"/>
        <v>0</v>
      </c>
      <c r="P150" s="40">
        <f t="shared" si="37"/>
        <v>9217.4459138148432</v>
      </c>
      <c r="Q150" s="41">
        <f t="shared" si="39"/>
        <v>0.28999999999999998</v>
      </c>
      <c r="R150" s="41">
        <f t="shared" si="39"/>
        <v>0.45</v>
      </c>
      <c r="S150" s="40">
        <f t="shared" si="38"/>
        <v>0</v>
      </c>
      <c r="T150" s="40">
        <f t="shared" si="38"/>
        <v>4147.8506612166793</v>
      </c>
      <c r="U150" s="40">
        <f t="shared" si="46"/>
        <v>4147.8506612166793</v>
      </c>
      <c r="V150" s="42">
        <v>0.12000000000000002</v>
      </c>
      <c r="W150" s="42">
        <v>1.4999999999999999E-2</v>
      </c>
      <c r="X150" s="42">
        <v>0.15</v>
      </c>
      <c r="Y150" s="40">
        <f t="shared" si="40"/>
        <v>497.74207934600162</v>
      </c>
      <c r="Z150" s="40">
        <f t="shared" si="40"/>
        <v>62.217759918250188</v>
      </c>
      <c r="AA150" s="40">
        <f t="shared" si="40"/>
        <v>622.17759918250192</v>
      </c>
      <c r="AB150" s="40">
        <f t="shared" si="41"/>
        <v>1182.1374384467538</v>
      </c>
      <c r="AC150" s="40">
        <f t="shared" si="42"/>
        <v>2965.7132227699258</v>
      </c>
    </row>
    <row r="151" spans="2:29" ht="12.6" customHeight="1" x14ac:dyDescent="0.2">
      <c r="B151" s="36" t="s">
        <v>62</v>
      </c>
      <c r="C151" s="36" t="s">
        <v>43</v>
      </c>
      <c r="D151" s="36" t="s">
        <v>63</v>
      </c>
      <c r="E151" s="36">
        <v>2018</v>
      </c>
      <c r="F151" s="36" t="s">
        <v>67</v>
      </c>
      <c r="G151" s="36" t="s">
        <v>57</v>
      </c>
      <c r="H151" s="36" t="s">
        <v>51</v>
      </c>
      <c r="I151" s="36" t="s">
        <v>59</v>
      </c>
      <c r="J151" s="37">
        <v>0.96230957390000005</v>
      </c>
      <c r="K151" s="52" t="str">
        <f t="shared" si="43"/>
        <v>0073708392018</v>
      </c>
      <c r="L151" s="45">
        <f t="shared" si="44"/>
        <v>0</v>
      </c>
      <c r="M151" s="38">
        <f t="shared" si="45"/>
        <v>0.96230957390000005</v>
      </c>
      <c r="N151" s="39">
        <v>22</v>
      </c>
      <c r="O151" s="40">
        <f t="shared" si="37"/>
        <v>0</v>
      </c>
      <c r="P151" s="40">
        <f t="shared" si="37"/>
        <v>21.170810625800002</v>
      </c>
      <c r="Q151" s="41">
        <f t="shared" si="39"/>
        <v>0.28999999999999998</v>
      </c>
      <c r="R151" s="41">
        <f t="shared" si="39"/>
        <v>0.45</v>
      </c>
      <c r="S151" s="40">
        <f t="shared" si="38"/>
        <v>0</v>
      </c>
      <c r="T151" s="40">
        <f t="shared" si="38"/>
        <v>9.5268647816100014</v>
      </c>
      <c r="U151" s="40">
        <f t="shared" si="46"/>
        <v>9.5268647816100014</v>
      </c>
      <c r="V151" s="42">
        <v>0.12000000000000002</v>
      </c>
      <c r="W151" s="42">
        <v>1.4999999999999999E-2</v>
      </c>
      <c r="X151" s="42">
        <v>0.15</v>
      </c>
      <c r="Y151" s="40">
        <f t="shared" si="40"/>
        <v>1.1432237737932003</v>
      </c>
      <c r="Z151" s="40">
        <f t="shared" si="40"/>
        <v>0.14290297172415001</v>
      </c>
      <c r="AA151" s="40">
        <f t="shared" si="40"/>
        <v>1.4290297172415001</v>
      </c>
      <c r="AB151" s="40">
        <f t="shared" si="41"/>
        <v>2.7151564627588503</v>
      </c>
      <c r="AC151" s="40">
        <f t="shared" si="42"/>
        <v>6.8117083188511511</v>
      </c>
    </row>
    <row r="152" spans="2:29" ht="12.6" customHeight="1" x14ac:dyDescent="0.2">
      <c r="B152" s="36" t="s">
        <v>62</v>
      </c>
      <c r="C152" s="36" t="s">
        <v>43</v>
      </c>
      <c r="D152" s="36" t="s">
        <v>63</v>
      </c>
      <c r="E152" s="36">
        <v>2018</v>
      </c>
      <c r="F152" s="36" t="s">
        <v>67</v>
      </c>
      <c r="G152" s="36" t="s">
        <v>57</v>
      </c>
      <c r="H152" s="36" t="s">
        <v>51</v>
      </c>
      <c r="I152" s="36" t="s">
        <v>60</v>
      </c>
      <c r="J152" s="37">
        <v>6034.5630693230196</v>
      </c>
      <c r="K152" s="52" t="str">
        <f t="shared" si="43"/>
        <v>0073708392018</v>
      </c>
      <c r="L152" s="45">
        <f t="shared" si="44"/>
        <v>0</v>
      </c>
      <c r="M152" s="38">
        <f t="shared" si="45"/>
        <v>6034.5630693230196</v>
      </c>
      <c r="N152" s="39">
        <v>22</v>
      </c>
      <c r="O152" s="40">
        <f t="shared" si="37"/>
        <v>0</v>
      </c>
      <c r="P152" s="40">
        <f t="shared" si="37"/>
        <v>132760.38752510643</v>
      </c>
      <c r="Q152" s="41">
        <f t="shared" si="39"/>
        <v>0.28999999999999998</v>
      </c>
      <c r="R152" s="41">
        <f t="shared" si="39"/>
        <v>0.45</v>
      </c>
      <c r="S152" s="40">
        <f t="shared" si="38"/>
        <v>0</v>
      </c>
      <c r="T152" s="40">
        <f t="shared" si="38"/>
        <v>59742.174386297898</v>
      </c>
      <c r="U152" s="40">
        <f t="shared" si="46"/>
        <v>59742.174386297898</v>
      </c>
      <c r="V152" s="42">
        <v>0.12000000000000002</v>
      </c>
      <c r="W152" s="42">
        <v>1.4999999999999999E-2</v>
      </c>
      <c r="X152" s="42">
        <v>0.15</v>
      </c>
      <c r="Y152" s="40">
        <f t="shared" si="40"/>
        <v>7169.060926355749</v>
      </c>
      <c r="Z152" s="40">
        <f t="shared" si="40"/>
        <v>896.13261579446839</v>
      </c>
      <c r="AA152" s="40">
        <f t="shared" si="40"/>
        <v>8961.3261579446844</v>
      </c>
      <c r="AB152" s="40">
        <f t="shared" si="41"/>
        <v>17026.519700094901</v>
      </c>
      <c r="AC152" s="40">
        <f t="shared" si="42"/>
        <v>42715.654686202994</v>
      </c>
    </row>
    <row r="153" spans="2:29" ht="12.6" customHeight="1" x14ac:dyDescent="0.2">
      <c r="B153" s="36" t="s">
        <v>62</v>
      </c>
      <c r="C153" s="36" t="s">
        <v>43</v>
      </c>
      <c r="D153" s="36" t="s">
        <v>63</v>
      </c>
      <c r="E153" s="36">
        <v>2018</v>
      </c>
      <c r="F153" s="36" t="s">
        <v>67</v>
      </c>
      <c r="G153" s="36" t="s">
        <v>57</v>
      </c>
      <c r="H153" s="36" t="s">
        <v>52</v>
      </c>
      <c r="I153" s="36" t="s">
        <v>58</v>
      </c>
      <c r="J153" s="37">
        <v>973.56059090659699</v>
      </c>
      <c r="K153" s="52" t="str">
        <f t="shared" si="43"/>
        <v>0073708392018</v>
      </c>
      <c r="L153" s="45">
        <f t="shared" si="44"/>
        <v>0</v>
      </c>
      <c r="M153" s="38">
        <f t="shared" si="45"/>
        <v>973.56059090659699</v>
      </c>
      <c r="N153" s="39">
        <v>22</v>
      </c>
      <c r="O153" s="40">
        <f t="shared" si="37"/>
        <v>0</v>
      </c>
      <c r="P153" s="40">
        <f t="shared" si="37"/>
        <v>21418.332999945134</v>
      </c>
      <c r="Q153" s="41">
        <f t="shared" si="39"/>
        <v>0.28999999999999998</v>
      </c>
      <c r="R153" s="41">
        <f t="shared" si="39"/>
        <v>0.45</v>
      </c>
      <c r="S153" s="40">
        <f t="shared" si="38"/>
        <v>0</v>
      </c>
      <c r="T153" s="40">
        <f t="shared" si="38"/>
        <v>9638.249849975311</v>
      </c>
      <c r="U153" s="40">
        <f t="shared" si="46"/>
        <v>9638.249849975311</v>
      </c>
      <c r="V153" s="42">
        <v>0.12000000000000002</v>
      </c>
      <c r="W153" s="42">
        <v>1.4999999999999999E-2</v>
      </c>
      <c r="X153" s="42">
        <v>0.15</v>
      </c>
      <c r="Y153" s="40">
        <f t="shared" si="40"/>
        <v>1156.5899819970375</v>
      </c>
      <c r="Z153" s="40">
        <f t="shared" si="40"/>
        <v>144.57374774962966</v>
      </c>
      <c r="AA153" s="40">
        <f t="shared" si="40"/>
        <v>1445.7374774962966</v>
      </c>
      <c r="AB153" s="40">
        <f t="shared" si="41"/>
        <v>2746.9012072429641</v>
      </c>
      <c r="AC153" s="40">
        <f t="shared" si="42"/>
        <v>6891.3486427323469</v>
      </c>
    </row>
    <row r="154" spans="2:29" ht="12.6" customHeight="1" x14ac:dyDescent="0.2">
      <c r="B154" s="36" t="s">
        <v>62</v>
      </c>
      <c r="C154" s="36" t="s">
        <v>43</v>
      </c>
      <c r="D154" s="36" t="s">
        <v>63</v>
      </c>
      <c r="E154" s="36">
        <v>2018</v>
      </c>
      <c r="F154" s="36" t="s">
        <v>67</v>
      </c>
      <c r="G154" s="36" t="s">
        <v>57</v>
      </c>
      <c r="H154" s="36" t="s">
        <v>52</v>
      </c>
      <c r="I154" s="36" t="s">
        <v>59</v>
      </c>
      <c r="J154" s="37">
        <v>1.6014912499999999E-3</v>
      </c>
      <c r="K154" s="52" t="str">
        <f t="shared" si="43"/>
        <v>0073708392018</v>
      </c>
      <c r="L154" s="45">
        <f t="shared" si="44"/>
        <v>0</v>
      </c>
      <c r="M154" s="38">
        <f t="shared" si="45"/>
        <v>1.6014912499999999E-3</v>
      </c>
      <c r="N154" s="39">
        <v>22</v>
      </c>
      <c r="O154" s="40">
        <f t="shared" si="37"/>
        <v>0</v>
      </c>
      <c r="P154" s="40">
        <f t="shared" si="37"/>
        <v>3.5232807499999998E-2</v>
      </c>
      <c r="Q154" s="41">
        <f t="shared" si="39"/>
        <v>0.28999999999999998</v>
      </c>
      <c r="R154" s="41">
        <f t="shared" si="39"/>
        <v>0.45</v>
      </c>
      <c r="S154" s="40">
        <f t="shared" si="38"/>
        <v>0</v>
      </c>
      <c r="T154" s="40">
        <f t="shared" si="38"/>
        <v>1.5854763375000001E-2</v>
      </c>
      <c r="U154" s="40">
        <f t="shared" si="46"/>
        <v>1.5854763375000001E-2</v>
      </c>
      <c r="V154" s="42">
        <v>0.12000000000000002</v>
      </c>
      <c r="W154" s="42">
        <v>1.4999999999999999E-2</v>
      </c>
      <c r="X154" s="42">
        <v>0.15</v>
      </c>
      <c r="Y154" s="40">
        <f t="shared" si="40"/>
        <v>1.9025716050000004E-3</v>
      </c>
      <c r="Z154" s="40">
        <f t="shared" si="40"/>
        <v>2.37821450625E-4</v>
      </c>
      <c r="AA154" s="40">
        <f t="shared" si="40"/>
        <v>2.3782145062499998E-3</v>
      </c>
      <c r="AB154" s="40">
        <f t="shared" si="41"/>
        <v>4.5186075618750005E-3</v>
      </c>
      <c r="AC154" s="40">
        <f t="shared" si="42"/>
        <v>1.1336155813125E-2</v>
      </c>
    </row>
    <row r="155" spans="2:29" ht="12.6" customHeight="1" x14ac:dyDescent="0.2">
      <c r="B155" s="36" t="s">
        <v>62</v>
      </c>
      <c r="C155" s="36" t="s">
        <v>43</v>
      </c>
      <c r="D155" s="36" t="s">
        <v>63</v>
      </c>
      <c r="E155" s="36">
        <v>2018</v>
      </c>
      <c r="F155" s="36" t="s">
        <v>67</v>
      </c>
      <c r="G155" s="36" t="s">
        <v>57</v>
      </c>
      <c r="H155" s="36" t="s">
        <v>52</v>
      </c>
      <c r="I155" s="36" t="s">
        <v>60</v>
      </c>
      <c r="J155" s="37">
        <v>49.678116887953998</v>
      </c>
      <c r="K155" s="52" t="str">
        <f t="shared" si="43"/>
        <v>0073708392018</v>
      </c>
      <c r="L155" s="45">
        <f t="shared" si="44"/>
        <v>0</v>
      </c>
      <c r="M155" s="38">
        <f t="shared" si="45"/>
        <v>49.678116887953998</v>
      </c>
      <c r="N155" s="39">
        <v>22</v>
      </c>
      <c r="O155" s="40">
        <f t="shared" si="37"/>
        <v>0</v>
      </c>
      <c r="P155" s="40">
        <f t="shared" si="37"/>
        <v>1092.9185715349879</v>
      </c>
      <c r="Q155" s="41">
        <f t="shared" si="39"/>
        <v>0.28999999999999998</v>
      </c>
      <c r="R155" s="41">
        <f t="shared" si="39"/>
        <v>0.45</v>
      </c>
      <c r="S155" s="40">
        <f t="shared" si="38"/>
        <v>0</v>
      </c>
      <c r="T155" s="40">
        <f t="shared" si="38"/>
        <v>491.81335719074457</v>
      </c>
      <c r="U155" s="40">
        <f t="shared" si="46"/>
        <v>491.81335719074457</v>
      </c>
      <c r="V155" s="42">
        <v>0.12000000000000002</v>
      </c>
      <c r="W155" s="42">
        <v>1.4999999999999999E-2</v>
      </c>
      <c r="X155" s="42">
        <v>0.15</v>
      </c>
      <c r="Y155" s="40">
        <f t="shared" si="40"/>
        <v>59.017602862889362</v>
      </c>
      <c r="Z155" s="40">
        <f t="shared" si="40"/>
        <v>7.3772003578611685</v>
      </c>
      <c r="AA155" s="40">
        <f t="shared" si="40"/>
        <v>73.772003578611688</v>
      </c>
      <c r="AB155" s="40">
        <f t="shared" si="41"/>
        <v>140.16680679936223</v>
      </c>
      <c r="AC155" s="40">
        <f t="shared" si="42"/>
        <v>351.64655039138233</v>
      </c>
    </row>
    <row r="156" spans="2:29" ht="12.6" customHeight="1" x14ac:dyDescent="0.2">
      <c r="B156" s="36" t="s">
        <v>62</v>
      </c>
      <c r="C156" s="36" t="s">
        <v>43</v>
      </c>
      <c r="D156" s="36" t="s">
        <v>63</v>
      </c>
      <c r="E156" s="36">
        <v>2018</v>
      </c>
      <c r="F156" s="36" t="s">
        <v>68</v>
      </c>
      <c r="G156" s="36" t="s">
        <v>46</v>
      </c>
      <c r="H156" s="36" t="s">
        <v>51</v>
      </c>
      <c r="I156" s="36" t="s">
        <v>48</v>
      </c>
      <c r="J156" s="37">
        <v>32.447856659999999</v>
      </c>
      <c r="K156" s="52" t="str">
        <f t="shared" si="43"/>
        <v>0073708392018</v>
      </c>
      <c r="L156" s="45">
        <f t="shared" si="44"/>
        <v>0</v>
      </c>
      <c r="M156" s="38">
        <f t="shared" si="45"/>
        <v>32.447856659999999</v>
      </c>
      <c r="N156" s="39">
        <v>22</v>
      </c>
      <c r="O156" s="40">
        <f t="shared" si="37"/>
        <v>0</v>
      </c>
      <c r="P156" s="40">
        <f t="shared" si="37"/>
        <v>713.85284651999996</v>
      </c>
      <c r="Q156" s="41">
        <f t="shared" si="39"/>
        <v>0.28999999999999998</v>
      </c>
      <c r="R156" s="41">
        <f t="shared" si="39"/>
        <v>0.45</v>
      </c>
      <c r="S156" s="40">
        <f t="shared" si="38"/>
        <v>0</v>
      </c>
      <c r="T156" s="40">
        <f t="shared" si="38"/>
        <v>321.23378093399998</v>
      </c>
      <c r="U156" s="40">
        <f t="shared" si="46"/>
        <v>321.23378093399998</v>
      </c>
      <c r="V156" s="42">
        <v>0.12000000000000002</v>
      </c>
      <c r="W156" s="42">
        <v>1.4999999999999999E-2</v>
      </c>
      <c r="X156" s="42">
        <v>0.15</v>
      </c>
      <c r="Y156" s="40">
        <f t="shared" si="40"/>
        <v>38.548053712080005</v>
      </c>
      <c r="Z156" s="40">
        <f t="shared" si="40"/>
        <v>4.8185067140099997</v>
      </c>
      <c r="AA156" s="40">
        <f t="shared" si="40"/>
        <v>48.185067140099996</v>
      </c>
      <c r="AB156" s="40">
        <f t="shared" si="41"/>
        <v>91.551627566190007</v>
      </c>
      <c r="AC156" s="40">
        <f t="shared" si="42"/>
        <v>229.68215336780997</v>
      </c>
    </row>
    <row r="157" spans="2:29" ht="12.6" customHeight="1" x14ac:dyDescent="0.2">
      <c r="B157" s="36" t="s">
        <v>62</v>
      </c>
      <c r="C157" s="36" t="s">
        <v>43</v>
      </c>
      <c r="D157" s="36" t="s">
        <v>63</v>
      </c>
      <c r="E157" s="36">
        <v>2018</v>
      </c>
      <c r="F157" s="36" t="s">
        <v>68</v>
      </c>
      <c r="G157" s="36" t="s">
        <v>46</v>
      </c>
      <c r="H157" s="36" t="s">
        <v>52</v>
      </c>
      <c r="I157" s="36" t="s">
        <v>48</v>
      </c>
      <c r="J157" s="37">
        <v>7.7274703499999999</v>
      </c>
      <c r="K157" s="52" t="str">
        <f t="shared" si="43"/>
        <v>0073708392018</v>
      </c>
      <c r="L157" s="45">
        <f t="shared" si="44"/>
        <v>0</v>
      </c>
      <c r="M157" s="38">
        <f t="shared" si="45"/>
        <v>7.7274703499999999</v>
      </c>
      <c r="N157" s="39">
        <v>22</v>
      </c>
      <c r="O157" s="40">
        <f t="shared" si="37"/>
        <v>0</v>
      </c>
      <c r="P157" s="40">
        <f t="shared" si="37"/>
        <v>170.00434770000001</v>
      </c>
      <c r="Q157" s="41">
        <f t="shared" si="39"/>
        <v>0.28999999999999998</v>
      </c>
      <c r="R157" s="41">
        <f t="shared" si="39"/>
        <v>0.45</v>
      </c>
      <c r="S157" s="40">
        <f t="shared" si="38"/>
        <v>0</v>
      </c>
      <c r="T157" s="40">
        <f t="shared" si="38"/>
        <v>76.501956465000006</v>
      </c>
      <c r="U157" s="40">
        <f t="shared" si="46"/>
        <v>76.501956465000006</v>
      </c>
      <c r="V157" s="42">
        <v>0.12000000000000002</v>
      </c>
      <c r="W157" s="42">
        <v>1.4999999999999999E-2</v>
      </c>
      <c r="X157" s="42">
        <v>0.15</v>
      </c>
      <c r="Y157" s="40">
        <f t="shared" si="40"/>
        <v>9.1802347758000025</v>
      </c>
      <c r="Z157" s="40">
        <f t="shared" si="40"/>
        <v>1.1475293469750001</v>
      </c>
      <c r="AA157" s="40">
        <f t="shared" si="40"/>
        <v>11.475293469750001</v>
      </c>
      <c r="AB157" s="40">
        <f t="shared" si="41"/>
        <v>21.803057592525004</v>
      </c>
      <c r="AC157" s="40">
        <f t="shared" si="42"/>
        <v>54.698898872474999</v>
      </c>
    </row>
    <row r="158" spans="2:29" ht="12.6" customHeight="1" x14ac:dyDescent="0.2">
      <c r="B158" s="36" t="s">
        <v>62</v>
      </c>
      <c r="C158" s="36" t="s">
        <v>43</v>
      </c>
      <c r="D158" s="36" t="s">
        <v>63</v>
      </c>
      <c r="E158" s="36">
        <v>2018</v>
      </c>
      <c r="F158" s="36" t="s">
        <v>68</v>
      </c>
      <c r="G158" s="36" t="s">
        <v>53</v>
      </c>
      <c r="H158" s="36" t="s">
        <v>51</v>
      </c>
      <c r="I158" s="36" t="s">
        <v>54</v>
      </c>
      <c r="J158" s="37">
        <v>1.5374985000000001</v>
      </c>
      <c r="K158" s="52" t="str">
        <f t="shared" si="43"/>
        <v>0073708392018</v>
      </c>
      <c r="L158" s="45">
        <f t="shared" si="44"/>
        <v>0</v>
      </c>
      <c r="M158" s="38">
        <f t="shared" si="45"/>
        <v>1.5374985000000001</v>
      </c>
      <c r="N158" s="39">
        <v>22</v>
      </c>
      <c r="O158" s="40">
        <f t="shared" si="37"/>
        <v>0</v>
      </c>
      <c r="P158" s="40">
        <f t="shared" si="37"/>
        <v>33.824967000000001</v>
      </c>
      <c r="Q158" s="41">
        <f t="shared" si="39"/>
        <v>0.28999999999999998</v>
      </c>
      <c r="R158" s="41">
        <f t="shared" si="39"/>
        <v>0.45</v>
      </c>
      <c r="S158" s="40">
        <f t="shared" si="38"/>
        <v>0</v>
      </c>
      <c r="T158" s="40">
        <f t="shared" si="38"/>
        <v>15.22123515</v>
      </c>
      <c r="U158" s="40">
        <f t="shared" si="46"/>
        <v>15.22123515</v>
      </c>
      <c r="V158" s="42">
        <v>0.12000000000000002</v>
      </c>
      <c r="W158" s="42">
        <v>1.4999999999999999E-2</v>
      </c>
      <c r="X158" s="42">
        <v>0.15</v>
      </c>
      <c r="Y158" s="40">
        <f t="shared" si="40"/>
        <v>1.8265482180000003</v>
      </c>
      <c r="Z158" s="40">
        <f t="shared" si="40"/>
        <v>0.22831852724999999</v>
      </c>
      <c r="AA158" s="40">
        <f t="shared" si="40"/>
        <v>2.2831852724999999</v>
      </c>
      <c r="AB158" s="40">
        <f t="shared" si="41"/>
        <v>4.3380520177499999</v>
      </c>
      <c r="AC158" s="40">
        <f t="shared" si="42"/>
        <v>10.88318313225</v>
      </c>
    </row>
    <row r="159" spans="2:29" ht="12.6" customHeight="1" x14ac:dyDescent="0.2">
      <c r="B159" s="36" t="s">
        <v>62</v>
      </c>
      <c r="C159" s="36" t="s">
        <v>43</v>
      </c>
      <c r="D159" s="36" t="s">
        <v>63</v>
      </c>
      <c r="E159" s="36">
        <v>2018</v>
      </c>
      <c r="F159" s="36" t="s">
        <v>68</v>
      </c>
      <c r="G159" s="36" t="s">
        <v>57</v>
      </c>
      <c r="H159" s="36" t="s">
        <v>51</v>
      </c>
      <c r="I159" s="36" t="s">
        <v>58</v>
      </c>
      <c r="J159" s="37">
        <v>128.96779437939401</v>
      </c>
      <c r="K159" s="52" t="str">
        <f t="shared" si="43"/>
        <v>0073708392018</v>
      </c>
      <c r="L159" s="45">
        <f t="shared" si="44"/>
        <v>0</v>
      </c>
      <c r="M159" s="38">
        <f t="shared" si="45"/>
        <v>128.96779437939401</v>
      </c>
      <c r="N159" s="39">
        <v>22</v>
      </c>
      <c r="O159" s="40">
        <f t="shared" si="37"/>
        <v>0</v>
      </c>
      <c r="P159" s="40">
        <f t="shared" si="37"/>
        <v>2837.2914763466683</v>
      </c>
      <c r="Q159" s="41">
        <f t="shared" si="39"/>
        <v>0.28999999999999998</v>
      </c>
      <c r="R159" s="41">
        <f t="shared" si="39"/>
        <v>0.45</v>
      </c>
      <c r="S159" s="40">
        <f t="shared" si="38"/>
        <v>0</v>
      </c>
      <c r="T159" s="40">
        <f t="shared" si="38"/>
        <v>1276.7811643560008</v>
      </c>
      <c r="U159" s="40">
        <f t="shared" si="46"/>
        <v>1276.7811643560008</v>
      </c>
      <c r="V159" s="42">
        <v>0.12000000000000002</v>
      </c>
      <c r="W159" s="42">
        <v>1.4999999999999999E-2</v>
      </c>
      <c r="X159" s="42">
        <v>0.15</v>
      </c>
      <c r="Y159" s="40">
        <f t="shared" si="40"/>
        <v>153.21373972272013</v>
      </c>
      <c r="Z159" s="40">
        <f t="shared" si="40"/>
        <v>19.15171746534001</v>
      </c>
      <c r="AA159" s="40">
        <f t="shared" si="40"/>
        <v>191.5171746534001</v>
      </c>
      <c r="AB159" s="40">
        <f t="shared" si="41"/>
        <v>363.88263184146024</v>
      </c>
      <c r="AC159" s="40">
        <f t="shared" si="42"/>
        <v>912.89853251454053</v>
      </c>
    </row>
    <row r="160" spans="2:29" ht="12.6" customHeight="1" x14ac:dyDescent="0.2">
      <c r="B160" s="36" t="s">
        <v>62</v>
      </c>
      <c r="C160" s="36" t="s">
        <v>43</v>
      </c>
      <c r="D160" s="36" t="s">
        <v>63</v>
      </c>
      <c r="E160" s="36">
        <v>2018</v>
      </c>
      <c r="F160" s="36" t="s">
        <v>68</v>
      </c>
      <c r="G160" s="36" t="s">
        <v>57</v>
      </c>
      <c r="H160" s="36" t="s">
        <v>51</v>
      </c>
      <c r="I160" s="36" t="s">
        <v>59</v>
      </c>
      <c r="J160" s="37">
        <v>0.63668421695999999</v>
      </c>
      <c r="K160" s="52" t="str">
        <f t="shared" si="43"/>
        <v>0073708392018</v>
      </c>
      <c r="L160" s="45">
        <f t="shared" si="44"/>
        <v>0</v>
      </c>
      <c r="M160" s="38">
        <f t="shared" si="45"/>
        <v>0.63668421695999999</v>
      </c>
      <c r="N160" s="39">
        <v>22</v>
      </c>
      <c r="O160" s="40">
        <f t="shared" si="37"/>
        <v>0</v>
      </c>
      <c r="P160" s="40">
        <f t="shared" si="37"/>
        <v>14.00705277312</v>
      </c>
      <c r="Q160" s="41">
        <f t="shared" si="39"/>
        <v>0.28999999999999998</v>
      </c>
      <c r="R160" s="41">
        <f t="shared" si="39"/>
        <v>0.45</v>
      </c>
      <c r="S160" s="40">
        <f t="shared" si="38"/>
        <v>0</v>
      </c>
      <c r="T160" s="40">
        <f t="shared" si="38"/>
        <v>6.3031737479040002</v>
      </c>
      <c r="U160" s="40">
        <f t="shared" si="46"/>
        <v>6.3031737479040002</v>
      </c>
      <c r="V160" s="42">
        <v>0.12000000000000002</v>
      </c>
      <c r="W160" s="42">
        <v>1.4999999999999999E-2</v>
      </c>
      <c r="X160" s="42">
        <v>0.15</v>
      </c>
      <c r="Y160" s="40">
        <f t="shared" si="40"/>
        <v>0.75638084974848019</v>
      </c>
      <c r="Z160" s="40">
        <f t="shared" si="40"/>
        <v>9.4547606218559996E-2</v>
      </c>
      <c r="AA160" s="40">
        <f t="shared" si="40"/>
        <v>0.94547606218559999</v>
      </c>
      <c r="AB160" s="40">
        <f t="shared" si="41"/>
        <v>1.7964045181526402</v>
      </c>
      <c r="AC160" s="40">
        <f t="shared" si="42"/>
        <v>4.5067692297513595</v>
      </c>
    </row>
    <row r="161" spans="2:29" ht="12.6" customHeight="1" x14ac:dyDescent="0.2">
      <c r="B161" s="36" t="s">
        <v>62</v>
      </c>
      <c r="C161" s="36" t="s">
        <v>43</v>
      </c>
      <c r="D161" s="36" t="s">
        <v>63</v>
      </c>
      <c r="E161" s="36">
        <v>2018</v>
      </c>
      <c r="F161" s="36" t="s">
        <v>68</v>
      </c>
      <c r="G161" s="36" t="s">
        <v>57</v>
      </c>
      <c r="H161" s="36" t="s">
        <v>51</v>
      </c>
      <c r="I161" s="36" t="s">
        <v>60</v>
      </c>
      <c r="J161" s="37">
        <v>2446.3792885815401</v>
      </c>
      <c r="K161" s="52" t="str">
        <f t="shared" si="43"/>
        <v>0073708392018</v>
      </c>
      <c r="L161" s="45">
        <f t="shared" si="44"/>
        <v>0</v>
      </c>
      <c r="M161" s="38">
        <f t="shared" si="45"/>
        <v>2446.3792885815401</v>
      </c>
      <c r="N161" s="39">
        <v>22</v>
      </c>
      <c r="O161" s="40">
        <f t="shared" si="37"/>
        <v>0</v>
      </c>
      <c r="P161" s="40">
        <f t="shared" si="37"/>
        <v>53820.344348793878</v>
      </c>
      <c r="Q161" s="41">
        <f t="shared" si="39"/>
        <v>0.28999999999999998</v>
      </c>
      <c r="R161" s="41">
        <f t="shared" si="39"/>
        <v>0.45</v>
      </c>
      <c r="S161" s="40">
        <f t="shared" si="38"/>
        <v>0</v>
      </c>
      <c r="T161" s="40">
        <f t="shared" si="38"/>
        <v>24219.154956957245</v>
      </c>
      <c r="U161" s="40">
        <f t="shared" si="46"/>
        <v>24219.154956957245</v>
      </c>
      <c r="V161" s="42">
        <v>0.12000000000000002</v>
      </c>
      <c r="W161" s="42">
        <v>1.4999999999999999E-2</v>
      </c>
      <c r="X161" s="42">
        <v>0.15</v>
      </c>
      <c r="Y161" s="40">
        <f t="shared" si="40"/>
        <v>2906.2985948348701</v>
      </c>
      <c r="Z161" s="40">
        <f t="shared" si="40"/>
        <v>363.28732435435865</v>
      </c>
      <c r="AA161" s="40">
        <f t="shared" si="40"/>
        <v>3632.8732435435868</v>
      </c>
      <c r="AB161" s="40">
        <f t="shared" si="41"/>
        <v>6902.4591627328155</v>
      </c>
      <c r="AC161" s="40">
        <f t="shared" si="42"/>
        <v>17316.69579422443</v>
      </c>
    </row>
    <row r="162" spans="2:29" ht="12.6" customHeight="1" x14ac:dyDescent="0.2">
      <c r="B162" s="36" t="s">
        <v>62</v>
      </c>
      <c r="C162" s="36" t="s">
        <v>43</v>
      </c>
      <c r="D162" s="36" t="s">
        <v>63</v>
      </c>
      <c r="E162" s="36">
        <v>2018</v>
      </c>
      <c r="F162" s="36" t="s">
        <v>68</v>
      </c>
      <c r="G162" s="36" t="s">
        <v>57</v>
      </c>
      <c r="H162" s="36" t="s">
        <v>52</v>
      </c>
      <c r="I162" s="36" t="s">
        <v>58</v>
      </c>
      <c r="J162" s="37">
        <v>352.86943546106301</v>
      </c>
      <c r="K162" s="52" t="str">
        <f t="shared" si="43"/>
        <v>0073708392018</v>
      </c>
      <c r="L162" s="45">
        <f t="shared" si="44"/>
        <v>0</v>
      </c>
      <c r="M162" s="38">
        <f t="shared" si="45"/>
        <v>352.86943546106301</v>
      </c>
      <c r="N162" s="39">
        <v>22</v>
      </c>
      <c r="O162" s="40">
        <f t="shared" si="37"/>
        <v>0</v>
      </c>
      <c r="P162" s="40">
        <f t="shared" si="37"/>
        <v>7763.1275801433858</v>
      </c>
      <c r="Q162" s="41">
        <f t="shared" si="39"/>
        <v>0.28999999999999998</v>
      </c>
      <c r="R162" s="41">
        <f t="shared" si="39"/>
        <v>0.45</v>
      </c>
      <c r="S162" s="40">
        <f t="shared" si="38"/>
        <v>0</v>
      </c>
      <c r="T162" s="40">
        <f t="shared" si="38"/>
        <v>3493.4074110645238</v>
      </c>
      <c r="U162" s="40">
        <f t="shared" si="46"/>
        <v>3493.4074110645238</v>
      </c>
      <c r="V162" s="42">
        <v>0.12000000000000002</v>
      </c>
      <c r="W162" s="42">
        <v>1.4999999999999999E-2</v>
      </c>
      <c r="X162" s="42">
        <v>0.15</v>
      </c>
      <c r="Y162" s="40">
        <f t="shared" si="40"/>
        <v>419.20888932774295</v>
      </c>
      <c r="Z162" s="40">
        <f t="shared" si="40"/>
        <v>52.401111165967855</v>
      </c>
      <c r="AA162" s="40">
        <f t="shared" si="40"/>
        <v>524.01111165967859</v>
      </c>
      <c r="AB162" s="40">
        <f t="shared" si="41"/>
        <v>995.62111215338939</v>
      </c>
      <c r="AC162" s="40">
        <f t="shared" si="42"/>
        <v>2497.7862989111345</v>
      </c>
    </row>
    <row r="163" spans="2:29" ht="12.6" customHeight="1" x14ac:dyDescent="0.2">
      <c r="B163" s="36" t="s">
        <v>62</v>
      </c>
      <c r="C163" s="36" t="s">
        <v>43</v>
      </c>
      <c r="D163" s="36" t="s">
        <v>63</v>
      </c>
      <c r="E163" s="36">
        <v>2018</v>
      </c>
      <c r="F163" s="36" t="s">
        <v>68</v>
      </c>
      <c r="G163" s="36" t="s">
        <v>57</v>
      </c>
      <c r="H163" s="36" t="s">
        <v>52</v>
      </c>
      <c r="I163" s="36" t="s">
        <v>59</v>
      </c>
      <c r="J163" s="37">
        <v>3.1976259300000001E-3</v>
      </c>
      <c r="K163" s="52" t="str">
        <f t="shared" si="43"/>
        <v>0073708392018</v>
      </c>
      <c r="L163" s="45">
        <f t="shared" si="44"/>
        <v>0</v>
      </c>
      <c r="M163" s="38">
        <f t="shared" si="45"/>
        <v>3.1976259300000001E-3</v>
      </c>
      <c r="N163" s="39">
        <v>22</v>
      </c>
      <c r="O163" s="40">
        <f t="shared" si="37"/>
        <v>0</v>
      </c>
      <c r="P163" s="40">
        <f t="shared" si="37"/>
        <v>7.034777046E-2</v>
      </c>
      <c r="Q163" s="41">
        <f t="shared" si="39"/>
        <v>0.28999999999999998</v>
      </c>
      <c r="R163" s="41">
        <f t="shared" si="39"/>
        <v>0.45</v>
      </c>
      <c r="S163" s="40">
        <f t="shared" si="38"/>
        <v>0</v>
      </c>
      <c r="T163" s="40">
        <f t="shared" si="38"/>
        <v>3.1656496706999999E-2</v>
      </c>
      <c r="U163" s="40">
        <f t="shared" si="46"/>
        <v>3.1656496706999999E-2</v>
      </c>
      <c r="V163" s="42">
        <v>0.12000000000000002</v>
      </c>
      <c r="W163" s="42">
        <v>1.4999999999999999E-2</v>
      </c>
      <c r="X163" s="42">
        <v>0.15</v>
      </c>
      <c r="Y163" s="40">
        <f t="shared" si="40"/>
        <v>3.7987796048400005E-3</v>
      </c>
      <c r="Z163" s="40">
        <f t="shared" si="40"/>
        <v>4.7484745060499996E-4</v>
      </c>
      <c r="AA163" s="40">
        <f t="shared" si="40"/>
        <v>4.7484745060499996E-3</v>
      </c>
      <c r="AB163" s="40">
        <f t="shared" si="41"/>
        <v>9.0221015614950009E-3</v>
      </c>
      <c r="AC163" s="40">
        <f t="shared" si="42"/>
        <v>2.2634395145504999E-2</v>
      </c>
    </row>
    <row r="164" spans="2:29" ht="12.6" customHeight="1" x14ac:dyDescent="0.2">
      <c r="B164" s="36" t="s">
        <v>62</v>
      </c>
      <c r="C164" s="36" t="s">
        <v>43</v>
      </c>
      <c r="D164" s="36" t="s">
        <v>63</v>
      </c>
      <c r="E164" s="36">
        <v>2018</v>
      </c>
      <c r="F164" s="36" t="s">
        <v>68</v>
      </c>
      <c r="G164" s="36" t="s">
        <v>57</v>
      </c>
      <c r="H164" s="36" t="s">
        <v>52</v>
      </c>
      <c r="I164" s="36" t="s">
        <v>60</v>
      </c>
      <c r="J164" s="37">
        <v>19.838884496205001</v>
      </c>
      <c r="K164" s="52" t="str">
        <f t="shared" si="43"/>
        <v>0073708392018</v>
      </c>
      <c r="L164" s="45">
        <f t="shared" si="44"/>
        <v>0</v>
      </c>
      <c r="M164" s="38">
        <f t="shared" si="45"/>
        <v>19.838884496205001</v>
      </c>
      <c r="N164" s="39">
        <v>22</v>
      </c>
      <c r="O164" s="40">
        <f t="shared" si="37"/>
        <v>0</v>
      </c>
      <c r="P164" s="40">
        <f t="shared" si="37"/>
        <v>436.45545891651</v>
      </c>
      <c r="Q164" s="41">
        <f t="shared" si="39"/>
        <v>0.28999999999999998</v>
      </c>
      <c r="R164" s="41">
        <f t="shared" si="39"/>
        <v>0.45</v>
      </c>
      <c r="S164" s="40">
        <f t="shared" si="38"/>
        <v>0</v>
      </c>
      <c r="T164" s="40">
        <f t="shared" si="38"/>
        <v>196.40495651242949</v>
      </c>
      <c r="U164" s="40">
        <f t="shared" si="46"/>
        <v>196.40495651242949</v>
      </c>
      <c r="V164" s="42">
        <v>0.12000000000000002</v>
      </c>
      <c r="W164" s="42">
        <v>1.4999999999999999E-2</v>
      </c>
      <c r="X164" s="42">
        <v>0.15</v>
      </c>
      <c r="Y164" s="40">
        <f t="shared" si="40"/>
        <v>23.568594781491544</v>
      </c>
      <c r="Z164" s="40">
        <f t="shared" si="40"/>
        <v>2.9460743476864422</v>
      </c>
      <c r="AA164" s="40">
        <f t="shared" si="40"/>
        <v>29.460743476864423</v>
      </c>
      <c r="AB164" s="40">
        <f t="shared" si="41"/>
        <v>55.975412606042411</v>
      </c>
      <c r="AC164" s="40">
        <f t="shared" si="42"/>
        <v>140.4295439063871</v>
      </c>
    </row>
    <row r="165" spans="2:29" ht="12.6" customHeight="1" x14ac:dyDescent="0.2">
      <c r="B165" s="36" t="s">
        <v>62</v>
      </c>
      <c r="C165" s="36" t="s">
        <v>43</v>
      </c>
      <c r="D165" s="36" t="s">
        <v>63</v>
      </c>
      <c r="E165" s="36">
        <v>2018</v>
      </c>
      <c r="F165" s="36" t="s">
        <v>69</v>
      </c>
      <c r="G165" s="36" t="s">
        <v>46</v>
      </c>
      <c r="H165" s="36" t="s">
        <v>51</v>
      </c>
      <c r="I165" s="36" t="s">
        <v>48</v>
      </c>
      <c r="J165" s="37">
        <v>2.6752004199999999</v>
      </c>
      <c r="K165" s="52" t="str">
        <f t="shared" si="43"/>
        <v>0073708392018</v>
      </c>
      <c r="L165" s="45">
        <f t="shared" si="44"/>
        <v>0</v>
      </c>
      <c r="M165" s="38">
        <f t="shared" si="45"/>
        <v>2.6752004199999999</v>
      </c>
      <c r="N165" s="39">
        <v>22</v>
      </c>
      <c r="O165" s="40">
        <f t="shared" si="37"/>
        <v>0</v>
      </c>
      <c r="P165" s="40">
        <f t="shared" si="37"/>
        <v>58.854409239999995</v>
      </c>
      <c r="Q165" s="41">
        <f t="shared" si="39"/>
        <v>0.28999999999999998</v>
      </c>
      <c r="R165" s="41">
        <f t="shared" si="39"/>
        <v>0.45</v>
      </c>
      <c r="S165" s="40">
        <f t="shared" si="38"/>
        <v>0</v>
      </c>
      <c r="T165" s="40">
        <f t="shared" si="38"/>
        <v>26.484484157999997</v>
      </c>
      <c r="U165" s="40">
        <f t="shared" si="46"/>
        <v>26.484484157999997</v>
      </c>
      <c r="V165" s="42">
        <v>0.12000000000000002</v>
      </c>
      <c r="W165" s="42">
        <v>1.4999999999999999E-2</v>
      </c>
      <c r="X165" s="42">
        <v>0.15</v>
      </c>
      <c r="Y165" s="40">
        <f t="shared" si="40"/>
        <v>3.1781380989600003</v>
      </c>
      <c r="Z165" s="40">
        <f t="shared" si="40"/>
        <v>0.39726726236999993</v>
      </c>
      <c r="AA165" s="40">
        <f t="shared" si="40"/>
        <v>3.9726726236999994</v>
      </c>
      <c r="AB165" s="40">
        <f t="shared" si="41"/>
        <v>7.5480779850299999</v>
      </c>
      <c r="AC165" s="40">
        <f t="shared" si="42"/>
        <v>18.936406172969996</v>
      </c>
    </row>
    <row r="166" spans="2:29" ht="12.6" customHeight="1" x14ac:dyDescent="0.2">
      <c r="B166" s="36" t="s">
        <v>62</v>
      </c>
      <c r="C166" s="36" t="s">
        <v>43</v>
      </c>
      <c r="D166" s="36" t="s">
        <v>63</v>
      </c>
      <c r="E166" s="36">
        <v>2018</v>
      </c>
      <c r="F166" s="36" t="s">
        <v>69</v>
      </c>
      <c r="G166" s="36" t="s">
        <v>57</v>
      </c>
      <c r="H166" s="36" t="s">
        <v>51</v>
      </c>
      <c r="I166" s="36" t="s">
        <v>58</v>
      </c>
      <c r="J166" s="37">
        <v>32.129992562204002</v>
      </c>
      <c r="K166" s="52" t="str">
        <f t="shared" si="43"/>
        <v>0073708392018</v>
      </c>
      <c r="L166" s="45">
        <f t="shared" si="44"/>
        <v>0</v>
      </c>
      <c r="M166" s="38">
        <f t="shared" si="45"/>
        <v>32.129992562204002</v>
      </c>
      <c r="N166" s="39">
        <v>22</v>
      </c>
      <c r="O166" s="40">
        <f t="shared" si="37"/>
        <v>0</v>
      </c>
      <c r="P166" s="40">
        <f t="shared" si="37"/>
        <v>706.859836368488</v>
      </c>
      <c r="Q166" s="41">
        <f t="shared" si="39"/>
        <v>0.28999999999999998</v>
      </c>
      <c r="R166" s="41">
        <f t="shared" si="39"/>
        <v>0.45</v>
      </c>
      <c r="S166" s="40">
        <f t="shared" si="38"/>
        <v>0</v>
      </c>
      <c r="T166" s="40">
        <f t="shared" si="38"/>
        <v>318.08692636581964</v>
      </c>
      <c r="U166" s="40">
        <f t="shared" si="46"/>
        <v>318.08692636581964</v>
      </c>
      <c r="V166" s="42">
        <v>0.12000000000000002</v>
      </c>
      <c r="W166" s="42">
        <v>1.4999999999999999E-2</v>
      </c>
      <c r="X166" s="42">
        <v>0.15</v>
      </c>
      <c r="Y166" s="40">
        <f t="shared" si="40"/>
        <v>38.170431163898364</v>
      </c>
      <c r="Z166" s="40">
        <f t="shared" si="40"/>
        <v>4.7713038954872946</v>
      </c>
      <c r="AA166" s="40">
        <f t="shared" si="40"/>
        <v>47.713038954872943</v>
      </c>
      <c r="AB166" s="40">
        <f t="shared" si="41"/>
        <v>90.654774014258606</v>
      </c>
      <c r="AC166" s="40">
        <f t="shared" si="42"/>
        <v>227.43215235156103</v>
      </c>
    </row>
    <row r="167" spans="2:29" ht="12.6" customHeight="1" x14ac:dyDescent="0.2">
      <c r="B167" s="36" t="s">
        <v>62</v>
      </c>
      <c r="C167" s="36" t="s">
        <v>43</v>
      </c>
      <c r="D167" s="36" t="s">
        <v>63</v>
      </c>
      <c r="E167" s="36">
        <v>2018</v>
      </c>
      <c r="F167" s="36" t="s">
        <v>69</v>
      </c>
      <c r="G167" s="36" t="s">
        <v>57</v>
      </c>
      <c r="H167" s="36" t="s">
        <v>51</v>
      </c>
      <c r="I167" s="36" t="s">
        <v>59</v>
      </c>
      <c r="J167" s="37">
        <v>0.19209571651999999</v>
      </c>
      <c r="K167" s="52" t="str">
        <f t="shared" si="43"/>
        <v>0073708392018</v>
      </c>
      <c r="L167" s="45">
        <f t="shared" si="44"/>
        <v>0</v>
      </c>
      <c r="M167" s="38">
        <f t="shared" si="45"/>
        <v>0.19209571651999999</v>
      </c>
      <c r="N167" s="39">
        <v>22</v>
      </c>
      <c r="O167" s="40">
        <f t="shared" si="37"/>
        <v>0</v>
      </c>
      <c r="P167" s="40">
        <f t="shared" si="37"/>
        <v>4.2261057634399997</v>
      </c>
      <c r="Q167" s="41">
        <f t="shared" si="39"/>
        <v>0.28999999999999998</v>
      </c>
      <c r="R167" s="41">
        <f t="shared" si="39"/>
        <v>0.45</v>
      </c>
      <c r="S167" s="40">
        <f t="shared" si="38"/>
        <v>0</v>
      </c>
      <c r="T167" s="40">
        <f t="shared" si="38"/>
        <v>1.9017475935479999</v>
      </c>
      <c r="U167" s="40">
        <f t="shared" si="46"/>
        <v>1.9017475935479999</v>
      </c>
      <c r="V167" s="42">
        <v>0.12000000000000002</v>
      </c>
      <c r="W167" s="42">
        <v>1.4999999999999999E-2</v>
      </c>
      <c r="X167" s="42">
        <v>0.15</v>
      </c>
      <c r="Y167" s="40">
        <f t="shared" si="40"/>
        <v>0.22820971122576003</v>
      </c>
      <c r="Z167" s="40">
        <f t="shared" si="40"/>
        <v>2.8526213903219997E-2</v>
      </c>
      <c r="AA167" s="40">
        <f t="shared" si="40"/>
        <v>0.28526213903219999</v>
      </c>
      <c r="AB167" s="40">
        <f t="shared" si="41"/>
        <v>0.54199806416118002</v>
      </c>
      <c r="AC167" s="40">
        <f t="shared" si="42"/>
        <v>1.35974952938682</v>
      </c>
    </row>
    <row r="168" spans="2:29" ht="12.6" customHeight="1" x14ac:dyDescent="0.2">
      <c r="B168" s="36" t="s">
        <v>62</v>
      </c>
      <c r="C168" s="36" t="s">
        <v>43</v>
      </c>
      <c r="D168" s="36" t="s">
        <v>63</v>
      </c>
      <c r="E168" s="36">
        <v>2018</v>
      </c>
      <c r="F168" s="36" t="s">
        <v>69</v>
      </c>
      <c r="G168" s="36" t="s">
        <v>57</v>
      </c>
      <c r="H168" s="36" t="s">
        <v>51</v>
      </c>
      <c r="I168" s="36" t="s">
        <v>60</v>
      </c>
      <c r="J168" s="37">
        <v>521.96453326050005</v>
      </c>
      <c r="K168" s="52" t="str">
        <f t="shared" si="43"/>
        <v>0073708392018</v>
      </c>
      <c r="L168" s="45">
        <f t="shared" si="44"/>
        <v>0</v>
      </c>
      <c r="M168" s="38">
        <f t="shared" si="45"/>
        <v>521.96453326050005</v>
      </c>
      <c r="N168" s="39">
        <v>22</v>
      </c>
      <c r="O168" s="40">
        <f t="shared" si="37"/>
        <v>0</v>
      </c>
      <c r="P168" s="40">
        <f t="shared" si="37"/>
        <v>11483.219731731002</v>
      </c>
      <c r="Q168" s="41">
        <f t="shared" si="39"/>
        <v>0.28999999999999998</v>
      </c>
      <c r="R168" s="41">
        <f t="shared" si="39"/>
        <v>0.45</v>
      </c>
      <c r="S168" s="40">
        <f t="shared" si="38"/>
        <v>0</v>
      </c>
      <c r="T168" s="40">
        <f t="shared" si="38"/>
        <v>5167.4488792789507</v>
      </c>
      <c r="U168" s="40">
        <f t="shared" si="46"/>
        <v>5167.4488792789507</v>
      </c>
      <c r="V168" s="42">
        <v>0.12000000000000002</v>
      </c>
      <c r="W168" s="42">
        <v>1.4999999999999999E-2</v>
      </c>
      <c r="X168" s="42">
        <v>0.15</v>
      </c>
      <c r="Y168" s="40">
        <f t="shared" si="40"/>
        <v>620.09386551347416</v>
      </c>
      <c r="Z168" s="40">
        <f t="shared" si="40"/>
        <v>77.511733189184255</v>
      </c>
      <c r="AA168" s="40">
        <f t="shared" si="40"/>
        <v>775.11733189184258</v>
      </c>
      <c r="AB168" s="40">
        <f t="shared" si="41"/>
        <v>1472.7229305945011</v>
      </c>
      <c r="AC168" s="40">
        <f t="shared" si="42"/>
        <v>3694.7259486844496</v>
      </c>
    </row>
    <row r="169" spans="2:29" ht="12.6" customHeight="1" x14ac:dyDescent="0.2">
      <c r="B169" s="36" t="s">
        <v>62</v>
      </c>
      <c r="C169" s="36" t="s">
        <v>43</v>
      </c>
      <c r="D169" s="36" t="s">
        <v>63</v>
      </c>
      <c r="E169" s="36">
        <v>2018</v>
      </c>
      <c r="F169" s="36" t="s">
        <v>69</v>
      </c>
      <c r="G169" s="36" t="s">
        <v>57</v>
      </c>
      <c r="H169" s="36" t="s">
        <v>52</v>
      </c>
      <c r="I169" s="36" t="s">
        <v>58</v>
      </c>
      <c r="J169" s="37">
        <v>33.045837805315998</v>
      </c>
      <c r="K169" s="52" t="str">
        <f t="shared" si="43"/>
        <v>0073708392018</v>
      </c>
      <c r="L169" s="45">
        <f t="shared" ref="L169:L232" si="47">IF(I169="Physical",J169,0)</f>
        <v>0</v>
      </c>
      <c r="M169" s="38">
        <f t="shared" ref="M169:M232" si="48">(J169-L169)</f>
        <v>33.045837805315998</v>
      </c>
      <c r="N169" s="39">
        <v>22</v>
      </c>
      <c r="O169" s="40">
        <f t="shared" ref="O169:O232" si="49">IFERROR(L169*$N169,0)</f>
        <v>0</v>
      </c>
      <c r="P169" s="40">
        <f t="shared" ref="P169:P232" si="50">IFERROR(M169*$N169,0)</f>
        <v>727.00843171695192</v>
      </c>
      <c r="Q169" s="41">
        <f t="shared" si="39"/>
        <v>0.28999999999999998</v>
      </c>
      <c r="R169" s="41">
        <f t="shared" si="39"/>
        <v>0.45</v>
      </c>
      <c r="S169" s="40">
        <f t="shared" ref="S169:S232" si="51">IFERROR(O169*Q169,0)</f>
        <v>0</v>
      </c>
      <c r="T169" s="40">
        <f t="shared" ref="T169:T232" si="52">IFERROR(P169*R169,0)</f>
        <v>327.15379427262837</v>
      </c>
      <c r="U169" s="40">
        <f t="shared" ref="U169:U232" si="53">(S169+T169)</f>
        <v>327.15379427262837</v>
      </c>
      <c r="V169" s="42">
        <v>0.12000000000000002</v>
      </c>
      <c r="W169" s="42">
        <v>1.4999999999999999E-2</v>
      </c>
      <c r="X169" s="42">
        <v>0.15</v>
      </c>
      <c r="Y169" s="40">
        <f t="shared" ref="Y169:Y232" si="54">IFERROR($U169*V169,0)</f>
        <v>39.258455312715412</v>
      </c>
      <c r="Z169" s="40">
        <f t="shared" ref="Z169:Z232" si="55">IFERROR($U169*W169,0)</f>
        <v>4.9073069140894257</v>
      </c>
      <c r="AA169" s="40">
        <f t="shared" ref="AA169:AA232" si="56">IFERROR($U169*X169,0)</f>
        <v>49.073069140894255</v>
      </c>
      <c r="AB169" s="40">
        <f t="shared" ref="AB169:AB232" si="57">SUM(Y169:AA169)</f>
        <v>93.238831367699092</v>
      </c>
      <c r="AC169" s="40">
        <f t="shared" ref="AC169:AC232" si="58">(U169-AB169)</f>
        <v>233.91496290492927</v>
      </c>
    </row>
    <row r="170" spans="2:29" ht="12.6" customHeight="1" x14ac:dyDescent="0.2">
      <c r="B170" s="36" t="s">
        <v>62</v>
      </c>
      <c r="C170" s="36" t="s">
        <v>43</v>
      </c>
      <c r="D170" s="36" t="s">
        <v>63</v>
      </c>
      <c r="E170" s="36">
        <v>2018</v>
      </c>
      <c r="F170" s="36" t="s">
        <v>69</v>
      </c>
      <c r="G170" s="36" t="s">
        <v>57</v>
      </c>
      <c r="H170" s="36" t="s">
        <v>52</v>
      </c>
      <c r="I170" s="36" t="s">
        <v>60</v>
      </c>
      <c r="J170" s="37">
        <v>1.1881327701740001</v>
      </c>
      <c r="K170" s="52" t="str">
        <f t="shared" si="43"/>
        <v>0073708392018</v>
      </c>
      <c r="L170" s="45">
        <f t="shared" si="47"/>
        <v>0</v>
      </c>
      <c r="M170" s="38">
        <f t="shared" si="48"/>
        <v>1.1881327701740001</v>
      </c>
      <c r="N170" s="39">
        <v>22</v>
      </c>
      <c r="O170" s="40">
        <f t="shared" si="49"/>
        <v>0</v>
      </c>
      <c r="P170" s="40">
        <f t="shared" si="50"/>
        <v>26.138920943828001</v>
      </c>
      <c r="Q170" s="41">
        <f t="shared" ref="Q170:R233" si="59">Q$4</f>
        <v>0.28999999999999998</v>
      </c>
      <c r="R170" s="41">
        <f t="shared" si="59"/>
        <v>0.45</v>
      </c>
      <c r="S170" s="40">
        <f t="shared" si="51"/>
        <v>0</v>
      </c>
      <c r="T170" s="40">
        <f t="shared" si="52"/>
        <v>11.762514424722601</v>
      </c>
      <c r="U170" s="40">
        <f t="shared" si="53"/>
        <v>11.762514424722601</v>
      </c>
      <c r="V170" s="42">
        <v>0.12000000000000002</v>
      </c>
      <c r="W170" s="42">
        <v>1.4999999999999999E-2</v>
      </c>
      <c r="X170" s="42">
        <v>0.15</v>
      </c>
      <c r="Y170" s="40">
        <f t="shared" si="54"/>
        <v>1.4115017309667124</v>
      </c>
      <c r="Z170" s="40">
        <f t="shared" si="55"/>
        <v>0.17643771637083902</v>
      </c>
      <c r="AA170" s="40">
        <f t="shared" si="56"/>
        <v>1.7643771637083903</v>
      </c>
      <c r="AB170" s="40">
        <f t="shared" si="57"/>
        <v>3.3523166110459419</v>
      </c>
      <c r="AC170" s="40">
        <f t="shared" si="58"/>
        <v>8.4101978136766604</v>
      </c>
    </row>
    <row r="171" spans="2:29" ht="12.6" customHeight="1" x14ac:dyDescent="0.2">
      <c r="B171" s="36" t="s">
        <v>62</v>
      </c>
      <c r="C171" s="36" t="s">
        <v>43</v>
      </c>
      <c r="D171" s="36" t="s">
        <v>63</v>
      </c>
      <c r="E171" s="36">
        <v>2018</v>
      </c>
      <c r="F171" s="36" t="s">
        <v>70</v>
      </c>
      <c r="G171" s="36" t="s">
        <v>46</v>
      </c>
      <c r="H171" s="36" t="s">
        <v>47</v>
      </c>
      <c r="I171" s="36" t="s">
        <v>50</v>
      </c>
      <c r="J171" s="37">
        <v>744.03333447</v>
      </c>
      <c r="K171" s="52" t="str">
        <f t="shared" si="43"/>
        <v>0073708392018</v>
      </c>
      <c r="L171" s="45">
        <f t="shared" si="47"/>
        <v>0</v>
      </c>
      <c r="M171" s="38">
        <f t="shared" si="48"/>
        <v>744.03333447</v>
      </c>
      <c r="N171" s="39">
        <v>22</v>
      </c>
      <c r="O171" s="40">
        <f t="shared" si="49"/>
        <v>0</v>
      </c>
      <c r="P171" s="40">
        <f t="shared" si="50"/>
        <v>16368.73335834</v>
      </c>
      <c r="Q171" s="41">
        <f t="shared" si="59"/>
        <v>0.28999999999999998</v>
      </c>
      <c r="R171" s="41">
        <f t="shared" si="59"/>
        <v>0.45</v>
      </c>
      <c r="S171" s="40">
        <f t="shared" si="51"/>
        <v>0</v>
      </c>
      <c r="T171" s="40">
        <f t="shared" si="52"/>
        <v>7365.930011253</v>
      </c>
      <c r="U171" s="40">
        <f t="shared" si="53"/>
        <v>7365.930011253</v>
      </c>
      <c r="V171" s="42">
        <v>0.12000000000000002</v>
      </c>
      <c r="W171" s="42">
        <v>1.4999999999999999E-2</v>
      </c>
      <c r="X171" s="42">
        <v>0.15</v>
      </c>
      <c r="Y171" s="40">
        <f t="shared" si="54"/>
        <v>883.91160135036012</v>
      </c>
      <c r="Z171" s="40">
        <f t="shared" si="55"/>
        <v>110.488950168795</v>
      </c>
      <c r="AA171" s="40">
        <f t="shared" si="56"/>
        <v>1104.8895016879499</v>
      </c>
      <c r="AB171" s="40">
        <f t="shared" si="57"/>
        <v>2099.2900532071048</v>
      </c>
      <c r="AC171" s="40">
        <f t="shared" si="58"/>
        <v>5266.6399580458947</v>
      </c>
    </row>
    <row r="172" spans="2:29" ht="12.6" customHeight="1" x14ac:dyDescent="0.2">
      <c r="B172" s="36" t="s">
        <v>62</v>
      </c>
      <c r="C172" s="36" t="s">
        <v>43</v>
      </c>
      <c r="D172" s="36" t="s">
        <v>63</v>
      </c>
      <c r="E172" s="36">
        <v>2018</v>
      </c>
      <c r="F172" s="36" t="s">
        <v>70</v>
      </c>
      <c r="G172" s="36" t="s">
        <v>46</v>
      </c>
      <c r="H172" s="36" t="s">
        <v>51</v>
      </c>
      <c r="I172" s="36" t="s">
        <v>48</v>
      </c>
      <c r="J172" s="37">
        <v>13.7774675</v>
      </c>
      <c r="K172" s="52" t="str">
        <f t="shared" si="43"/>
        <v>0073708392018</v>
      </c>
      <c r="L172" s="45">
        <f t="shared" si="47"/>
        <v>0</v>
      </c>
      <c r="M172" s="38">
        <f t="shared" si="48"/>
        <v>13.7774675</v>
      </c>
      <c r="N172" s="39">
        <v>22</v>
      </c>
      <c r="O172" s="40">
        <f t="shared" si="49"/>
        <v>0</v>
      </c>
      <c r="P172" s="40">
        <f t="shared" si="50"/>
        <v>303.104285</v>
      </c>
      <c r="Q172" s="41">
        <f t="shared" si="59"/>
        <v>0.28999999999999998</v>
      </c>
      <c r="R172" s="41">
        <f t="shared" si="59"/>
        <v>0.45</v>
      </c>
      <c r="S172" s="40">
        <f t="shared" si="51"/>
        <v>0</v>
      </c>
      <c r="T172" s="40">
        <f t="shared" si="52"/>
        <v>136.39692825</v>
      </c>
      <c r="U172" s="40">
        <f t="shared" si="53"/>
        <v>136.39692825</v>
      </c>
      <c r="V172" s="42">
        <v>0.12000000000000002</v>
      </c>
      <c r="W172" s="42">
        <v>1.4999999999999999E-2</v>
      </c>
      <c r="X172" s="42">
        <v>0.15</v>
      </c>
      <c r="Y172" s="40">
        <f t="shared" si="54"/>
        <v>16.367631390000003</v>
      </c>
      <c r="Z172" s="40">
        <f t="shared" si="55"/>
        <v>2.04595392375</v>
      </c>
      <c r="AA172" s="40">
        <f t="shared" si="56"/>
        <v>20.4595392375</v>
      </c>
      <c r="AB172" s="40">
        <f t="shared" si="57"/>
        <v>38.873124551250001</v>
      </c>
      <c r="AC172" s="40">
        <f t="shared" si="58"/>
        <v>97.523803698750001</v>
      </c>
    </row>
    <row r="173" spans="2:29" ht="12.6" customHeight="1" x14ac:dyDescent="0.2">
      <c r="B173" s="36" t="s">
        <v>62</v>
      </c>
      <c r="C173" s="36" t="s">
        <v>43</v>
      </c>
      <c r="D173" s="36" t="s">
        <v>63</v>
      </c>
      <c r="E173" s="36">
        <v>2018</v>
      </c>
      <c r="F173" s="36" t="s">
        <v>70</v>
      </c>
      <c r="G173" s="36" t="s">
        <v>55</v>
      </c>
      <c r="H173" s="36" t="s">
        <v>56</v>
      </c>
      <c r="I173" s="36" t="s">
        <v>56</v>
      </c>
      <c r="J173" s="37">
        <v>3079.6376172</v>
      </c>
      <c r="K173" s="52" t="str">
        <f t="shared" si="43"/>
        <v>0073708392018</v>
      </c>
      <c r="L173" s="45">
        <f t="shared" si="47"/>
        <v>3079.6376172</v>
      </c>
      <c r="M173" s="38">
        <f t="shared" si="48"/>
        <v>0</v>
      </c>
      <c r="N173" s="39">
        <v>22</v>
      </c>
      <c r="O173" s="40">
        <f t="shared" si="49"/>
        <v>67752.027578399997</v>
      </c>
      <c r="P173" s="40">
        <f t="shared" si="50"/>
        <v>0</v>
      </c>
      <c r="Q173" s="41">
        <f t="shared" si="59"/>
        <v>0.28999999999999998</v>
      </c>
      <c r="R173" s="41">
        <f t="shared" si="59"/>
        <v>0.45</v>
      </c>
      <c r="S173" s="40">
        <f t="shared" si="51"/>
        <v>19648.087997735998</v>
      </c>
      <c r="T173" s="40">
        <f t="shared" si="52"/>
        <v>0</v>
      </c>
      <c r="U173" s="40">
        <f t="shared" si="53"/>
        <v>19648.087997735998</v>
      </c>
      <c r="V173" s="42">
        <v>0.12000000000000002</v>
      </c>
      <c r="W173" s="42">
        <v>1.4999999999999999E-2</v>
      </c>
      <c r="X173" s="42">
        <v>0.15</v>
      </c>
      <c r="Y173" s="40">
        <f t="shared" si="54"/>
        <v>2357.7705597283202</v>
      </c>
      <c r="Z173" s="40">
        <f t="shared" si="55"/>
        <v>294.72131996603997</v>
      </c>
      <c r="AA173" s="40">
        <f t="shared" si="56"/>
        <v>2947.2131996603998</v>
      </c>
      <c r="AB173" s="40">
        <f t="shared" si="57"/>
        <v>5599.7050793547605</v>
      </c>
      <c r="AC173" s="40">
        <f t="shared" si="58"/>
        <v>14048.382918381238</v>
      </c>
    </row>
    <row r="174" spans="2:29" ht="12.6" customHeight="1" x14ac:dyDescent="0.2">
      <c r="B174" s="36" t="s">
        <v>62</v>
      </c>
      <c r="C174" s="36" t="s">
        <v>43</v>
      </c>
      <c r="D174" s="36" t="s">
        <v>63</v>
      </c>
      <c r="E174" s="36">
        <v>2018</v>
      </c>
      <c r="F174" s="36" t="s">
        <v>70</v>
      </c>
      <c r="G174" s="36" t="s">
        <v>57</v>
      </c>
      <c r="H174" s="36" t="s">
        <v>51</v>
      </c>
      <c r="I174" s="36" t="s">
        <v>58</v>
      </c>
      <c r="J174" s="37">
        <v>92.130441367109995</v>
      </c>
      <c r="K174" s="52" t="str">
        <f t="shared" si="43"/>
        <v>0073708392018</v>
      </c>
      <c r="L174" s="45">
        <f t="shared" si="47"/>
        <v>0</v>
      </c>
      <c r="M174" s="38">
        <f t="shared" si="48"/>
        <v>92.130441367109995</v>
      </c>
      <c r="N174" s="39">
        <v>22</v>
      </c>
      <c r="O174" s="40">
        <f t="shared" si="49"/>
        <v>0</v>
      </c>
      <c r="P174" s="40">
        <f t="shared" si="50"/>
        <v>2026.8697100764198</v>
      </c>
      <c r="Q174" s="41">
        <f t="shared" si="59"/>
        <v>0.28999999999999998</v>
      </c>
      <c r="R174" s="41">
        <f t="shared" si="59"/>
        <v>0.45</v>
      </c>
      <c r="S174" s="40">
        <f t="shared" si="51"/>
        <v>0</v>
      </c>
      <c r="T174" s="40">
        <f t="shared" si="52"/>
        <v>912.09136953438895</v>
      </c>
      <c r="U174" s="40">
        <f t="shared" si="53"/>
        <v>912.09136953438895</v>
      </c>
      <c r="V174" s="42">
        <v>0.12000000000000002</v>
      </c>
      <c r="W174" s="42">
        <v>1.4999999999999999E-2</v>
      </c>
      <c r="X174" s="42">
        <v>0.15</v>
      </c>
      <c r="Y174" s="40">
        <f t="shared" si="54"/>
        <v>109.45096434412669</v>
      </c>
      <c r="Z174" s="40">
        <f t="shared" si="55"/>
        <v>13.681370543015834</v>
      </c>
      <c r="AA174" s="40">
        <f t="shared" si="56"/>
        <v>136.81370543015834</v>
      </c>
      <c r="AB174" s="40">
        <f t="shared" si="57"/>
        <v>259.94604031730086</v>
      </c>
      <c r="AC174" s="40">
        <f t="shared" si="58"/>
        <v>652.14532921708815</v>
      </c>
    </row>
    <row r="175" spans="2:29" ht="12.6" customHeight="1" x14ac:dyDescent="0.2">
      <c r="B175" s="36" t="s">
        <v>62</v>
      </c>
      <c r="C175" s="36" t="s">
        <v>43</v>
      </c>
      <c r="D175" s="36" t="s">
        <v>63</v>
      </c>
      <c r="E175" s="36">
        <v>2018</v>
      </c>
      <c r="F175" s="36" t="s">
        <v>70</v>
      </c>
      <c r="G175" s="36" t="s">
        <v>57</v>
      </c>
      <c r="H175" s="36" t="s">
        <v>51</v>
      </c>
      <c r="I175" s="36" t="s">
        <v>59</v>
      </c>
      <c r="J175" s="37">
        <v>0.61433935788000005</v>
      </c>
      <c r="K175" s="52" t="str">
        <f t="shared" si="43"/>
        <v>0073708392018</v>
      </c>
      <c r="L175" s="45">
        <f t="shared" si="47"/>
        <v>0</v>
      </c>
      <c r="M175" s="38">
        <f t="shared" si="48"/>
        <v>0.61433935788000005</v>
      </c>
      <c r="N175" s="39">
        <v>22</v>
      </c>
      <c r="O175" s="40">
        <f t="shared" si="49"/>
        <v>0</v>
      </c>
      <c r="P175" s="40">
        <f t="shared" si="50"/>
        <v>13.51546587336</v>
      </c>
      <c r="Q175" s="41">
        <f t="shared" si="59"/>
        <v>0.28999999999999998</v>
      </c>
      <c r="R175" s="41">
        <f t="shared" si="59"/>
        <v>0.45</v>
      </c>
      <c r="S175" s="40">
        <f t="shared" si="51"/>
        <v>0</v>
      </c>
      <c r="T175" s="40">
        <f t="shared" si="52"/>
        <v>6.0819596430120004</v>
      </c>
      <c r="U175" s="40">
        <f t="shared" si="53"/>
        <v>6.0819596430120004</v>
      </c>
      <c r="V175" s="42">
        <v>0.12000000000000002</v>
      </c>
      <c r="W175" s="42">
        <v>1.4999999999999999E-2</v>
      </c>
      <c r="X175" s="42">
        <v>0.15</v>
      </c>
      <c r="Y175" s="40">
        <f t="shared" si="54"/>
        <v>0.72983515716144021</v>
      </c>
      <c r="Z175" s="40">
        <f t="shared" si="55"/>
        <v>9.1229394645179998E-2</v>
      </c>
      <c r="AA175" s="40">
        <f t="shared" si="56"/>
        <v>0.91229394645180006</v>
      </c>
      <c r="AB175" s="40">
        <f t="shared" si="57"/>
        <v>1.7333584982584203</v>
      </c>
      <c r="AC175" s="40">
        <f t="shared" si="58"/>
        <v>4.3486011447535802</v>
      </c>
    </row>
    <row r="176" spans="2:29" ht="12.6" customHeight="1" x14ac:dyDescent="0.2">
      <c r="B176" s="36" t="s">
        <v>62</v>
      </c>
      <c r="C176" s="36" t="s">
        <v>43</v>
      </c>
      <c r="D176" s="36" t="s">
        <v>63</v>
      </c>
      <c r="E176" s="36">
        <v>2018</v>
      </c>
      <c r="F176" s="36" t="s">
        <v>70</v>
      </c>
      <c r="G176" s="36" t="s">
        <v>57</v>
      </c>
      <c r="H176" s="36" t="s">
        <v>51</v>
      </c>
      <c r="I176" s="36" t="s">
        <v>60</v>
      </c>
      <c r="J176" s="37">
        <v>1717.9661437019899</v>
      </c>
      <c r="K176" s="52" t="str">
        <f t="shared" si="43"/>
        <v>0073708392018</v>
      </c>
      <c r="L176" s="45">
        <f t="shared" si="47"/>
        <v>0</v>
      </c>
      <c r="M176" s="38">
        <f t="shared" si="48"/>
        <v>1717.9661437019899</v>
      </c>
      <c r="N176" s="39">
        <v>22</v>
      </c>
      <c r="O176" s="40">
        <f t="shared" si="49"/>
        <v>0</v>
      </c>
      <c r="P176" s="40">
        <f t="shared" si="50"/>
        <v>37795.255161443776</v>
      </c>
      <c r="Q176" s="41">
        <f t="shared" si="59"/>
        <v>0.28999999999999998</v>
      </c>
      <c r="R176" s="41">
        <f t="shared" si="59"/>
        <v>0.45</v>
      </c>
      <c r="S176" s="40">
        <f t="shared" si="51"/>
        <v>0</v>
      </c>
      <c r="T176" s="40">
        <f t="shared" si="52"/>
        <v>17007.864822649699</v>
      </c>
      <c r="U176" s="40">
        <f t="shared" si="53"/>
        <v>17007.864822649699</v>
      </c>
      <c r="V176" s="42">
        <v>0.12000000000000002</v>
      </c>
      <c r="W176" s="42">
        <v>1.4999999999999999E-2</v>
      </c>
      <c r="X176" s="42">
        <v>0.15</v>
      </c>
      <c r="Y176" s="40">
        <f t="shared" si="54"/>
        <v>2040.9437787179643</v>
      </c>
      <c r="Z176" s="40">
        <f t="shared" si="55"/>
        <v>255.11797233974548</v>
      </c>
      <c r="AA176" s="40">
        <f t="shared" si="56"/>
        <v>2551.1797233974548</v>
      </c>
      <c r="AB176" s="40">
        <f t="shared" si="57"/>
        <v>4847.2414744551643</v>
      </c>
      <c r="AC176" s="40">
        <f t="shared" si="58"/>
        <v>12160.623348194535</v>
      </c>
    </row>
    <row r="177" spans="2:29" ht="12.6" customHeight="1" x14ac:dyDescent="0.2">
      <c r="B177" s="36" t="s">
        <v>62</v>
      </c>
      <c r="C177" s="36" t="s">
        <v>43</v>
      </c>
      <c r="D177" s="36" t="s">
        <v>63</v>
      </c>
      <c r="E177" s="36">
        <v>2018</v>
      </c>
      <c r="F177" s="36" t="s">
        <v>70</v>
      </c>
      <c r="G177" s="36" t="s">
        <v>57</v>
      </c>
      <c r="H177" s="36" t="s">
        <v>52</v>
      </c>
      <c r="I177" s="36" t="s">
        <v>58</v>
      </c>
      <c r="J177" s="37">
        <v>95.400054216223097</v>
      </c>
      <c r="K177" s="52" t="str">
        <f t="shared" si="43"/>
        <v>0073708392018</v>
      </c>
      <c r="L177" s="45">
        <f t="shared" si="47"/>
        <v>0</v>
      </c>
      <c r="M177" s="38">
        <f t="shared" si="48"/>
        <v>95.400054216223097</v>
      </c>
      <c r="N177" s="39">
        <v>22</v>
      </c>
      <c r="O177" s="40">
        <f t="shared" si="49"/>
        <v>0</v>
      </c>
      <c r="P177" s="40">
        <f t="shared" si="50"/>
        <v>2098.8011927569082</v>
      </c>
      <c r="Q177" s="41">
        <f t="shared" si="59"/>
        <v>0.28999999999999998</v>
      </c>
      <c r="R177" s="41">
        <f t="shared" si="59"/>
        <v>0.45</v>
      </c>
      <c r="S177" s="40">
        <f t="shared" si="51"/>
        <v>0</v>
      </c>
      <c r="T177" s="40">
        <f t="shared" si="52"/>
        <v>944.46053674060875</v>
      </c>
      <c r="U177" s="40">
        <f t="shared" si="53"/>
        <v>944.46053674060875</v>
      </c>
      <c r="V177" s="42">
        <v>0.12000000000000002</v>
      </c>
      <c r="W177" s="42">
        <v>1.4999999999999999E-2</v>
      </c>
      <c r="X177" s="42">
        <v>0.15</v>
      </c>
      <c r="Y177" s="40">
        <f t="shared" si="54"/>
        <v>113.33526440887307</v>
      </c>
      <c r="Z177" s="40">
        <f t="shared" si="55"/>
        <v>14.166908051109131</v>
      </c>
      <c r="AA177" s="40">
        <f t="shared" si="56"/>
        <v>141.66908051109129</v>
      </c>
      <c r="AB177" s="40">
        <f t="shared" si="57"/>
        <v>269.1712529710735</v>
      </c>
      <c r="AC177" s="40">
        <f t="shared" si="58"/>
        <v>675.28928376953525</v>
      </c>
    </row>
    <row r="178" spans="2:29" ht="12.6" customHeight="1" x14ac:dyDescent="0.2">
      <c r="B178" s="36" t="s">
        <v>62</v>
      </c>
      <c r="C178" s="36" t="s">
        <v>43</v>
      </c>
      <c r="D178" s="36" t="s">
        <v>63</v>
      </c>
      <c r="E178" s="36">
        <v>2018</v>
      </c>
      <c r="F178" s="36" t="s">
        <v>70</v>
      </c>
      <c r="G178" s="36" t="s">
        <v>57</v>
      </c>
      <c r="H178" s="36" t="s">
        <v>52</v>
      </c>
      <c r="I178" s="36" t="s">
        <v>60</v>
      </c>
      <c r="J178" s="37">
        <v>4.8962723662340002</v>
      </c>
      <c r="K178" s="52" t="str">
        <f t="shared" si="43"/>
        <v>0073708392018</v>
      </c>
      <c r="L178" s="45">
        <f t="shared" si="47"/>
        <v>0</v>
      </c>
      <c r="M178" s="38">
        <f t="shared" si="48"/>
        <v>4.8962723662340002</v>
      </c>
      <c r="N178" s="39">
        <v>22</v>
      </c>
      <c r="O178" s="40">
        <f t="shared" si="49"/>
        <v>0</v>
      </c>
      <c r="P178" s="40">
        <f t="shared" si="50"/>
        <v>107.71799205714801</v>
      </c>
      <c r="Q178" s="41">
        <f t="shared" si="59"/>
        <v>0.28999999999999998</v>
      </c>
      <c r="R178" s="41">
        <f t="shared" si="59"/>
        <v>0.45</v>
      </c>
      <c r="S178" s="40">
        <f t="shared" si="51"/>
        <v>0</v>
      </c>
      <c r="T178" s="40">
        <f t="shared" si="52"/>
        <v>48.473096425716605</v>
      </c>
      <c r="U178" s="40">
        <f t="shared" si="53"/>
        <v>48.473096425716605</v>
      </c>
      <c r="V178" s="42">
        <v>0.12000000000000002</v>
      </c>
      <c r="W178" s="42">
        <v>1.4999999999999999E-2</v>
      </c>
      <c r="X178" s="42">
        <v>0.15</v>
      </c>
      <c r="Y178" s="40">
        <f t="shared" si="54"/>
        <v>5.8167715710859937</v>
      </c>
      <c r="Z178" s="40">
        <f t="shared" si="55"/>
        <v>0.727096446385749</v>
      </c>
      <c r="AA178" s="40">
        <f t="shared" si="56"/>
        <v>7.2709644638574904</v>
      </c>
      <c r="AB178" s="40">
        <f t="shared" si="57"/>
        <v>13.814832481329233</v>
      </c>
      <c r="AC178" s="40">
        <f t="shared" si="58"/>
        <v>34.658263944387372</v>
      </c>
    </row>
    <row r="179" spans="2:29" ht="12.6" customHeight="1" x14ac:dyDescent="0.2">
      <c r="B179" s="36" t="s">
        <v>62</v>
      </c>
      <c r="C179" s="36" t="s">
        <v>43</v>
      </c>
      <c r="D179" s="36" t="s">
        <v>63</v>
      </c>
      <c r="E179" s="36">
        <v>2007</v>
      </c>
      <c r="F179" s="36" t="s">
        <v>70</v>
      </c>
      <c r="G179" s="36" t="s">
        <v>57</v>
      </c>
      <c r="H179" s="36" t="s">
        <v>52</v>
      </c>
      <c r="I179" s="36" t="s">
        <v>58</v>
      </c>
      <c r="J179" s="37">
        <v>4.7500000000000001E-2</v>
      </c>
      <c r="K179" s="52" t="str">
        <f t="shared" si="43"/>
        <v>0073708392007</v>
      </c>
      <c r="L179" s="45">
        <f t="shared" si="47"/>
        <v>0</v>
      </c>
      <c r="M179" s="38">
        <f t="shared" si="48"/>
        <v>4.7500000000000001E-2</v>
      </c>
      <c r="N179" s="39">
        <v>22</v>
      </c>
      <c r="O179" s="40">
        <f t="shared" si="49"/>
        <v>0</v>
      </c>
      <c r="P179" s="40">
        <f t="shared" si="50"/>
        <v>1.0449999999999999</v>
      </c>
      <c r="Q179" s="41">
        <f t="shared" si="59"/>
        <v>0.28999999999999998</v>
      </c>
      <c r="R179" s="41">
        <f t="shared" si="59"/>
        <v>0.45</v>
      </c>
      <c r="S179" s="40">
        <f t="shared" si="51"/>
        <v>0</v>
      </c>
      <c r="T179" s="40">
        <f t="shared" si="52"/>
        <v>0.47025</v>
      </c>
      <c r="U179" s="40">
        <f t="shared" si="53"/>
        <v>0.47025</v>
      </c>
      <c r="V179" s="42">
        <v>0.12000000000000002</v>
      </c>
      <c r="W179" s="42">
        <v>1.4999999999999999E-2</v>
      </c>
      <c r="X179" s="42">
        <v>0.15</v>
      </c>
      <c r="Y179" s="40">
        <f t="shared" si="54"/>
        <v>5.6430000000000008E-2</v>
      </c>
      <c r="Z179" s="40">
        <f t="shared" si="55"/>
        <v>7.0537500000000001E-3</v>
      </c>
      <c r="AA179" s="40">
        <f t="shared" si="56"/>
        <v>7.0537500000000003E-2</v>
      </c>
      <c r="AB179" s="40">
        <f t="shared" si="57"/>
        <v>0.13402125000000001</v>
      </c>
      <c r="AC179" s="40">
        <f t="shared" si="58"/>
        <v>0.33622874999999997</v>
      </c>
    </row>
    <row r="180" spans="2:29" ht="12.6" customHeight="1" x14ac:dyDescent="0.2">
      <c r="B180" s="36" t="s">
        <v>62</v>
      </c>
      <c r="C180" s="36" t="s">
        <v>43</v>
      </c>
      <c r="D180" s="36" t="s">
        <v>63</v>
      </c>
      <c r="E180" s="36">
        <v>2006</v>
      </c>
      <c r="F180" s="36" t="s">
        <v>70</v>
      </c>
      <c r="G180" s="36" t="s">
        <v>57</v>
      </c>
      <c r="H180" s="36" t="s">
        <v>52</v>
      </c>
      <c r="I180" s="36" t="s">
        <v>58</v>
      </c>
      <c r="J180" s="37">
        <v>33.819568387499999</v>
      </c>
      <c r="K180" s="52" t="str">
        <f t="shared" si="43"/>
        <v>0073708392006</v>
      </c>
      <c r="L180" s="45">
        <f t="shared" si="47"/>
        <v>0</v>
      </c>
      <c r="M180" s="38">
        <f t="shared" si="48"/>
        <v>33.819568387499999</v>
      </c>
      <c r="N180" s="39">
        <v>22</v>
      </c>
      <c r="O180" s="40">
        <f t="shared" si="49"/>
        <v>0</v>
      </c>
      <c r="P180" s="40">
        <f t="shared" si="50"/>
        <v>744.03050452499997</v>
      </c>
      <c r="Q180" s="41">
        <f t="shared" si="59"/>
        <v>0.28999999999999998</v>
      </c>
      <c r="R180" s="41">
        <f t="shared" si="59"/>
        <v>0.45</v>
      </c>
      <c r="S180" s="40">
        <f t="shared" si="51"/>
        <v>0</v>
      </c>
      <c r="T180" s="40">
        <f t="shared" si="52"/>
        <v>334.81372703624999</v>
      </c>
      <c r="U180" s="40">
        <f t="shared" si="53"/>
        <v>334.81372703624999</v>
      </c>
      <c r="V180" s="42">
        <v>0.12000000000000002</v>
      </c>
      <c r="W180" s="42">
        <v>1.4999999999999999E-2</v>
      </c>
      <c r="X180" s="42">
        <v>0.15</v>
      </c>
      <c r="Y180" s="40">
        <f t="shared" si="54"/>
        <v>40.177647244350005</v>
      </c>
      <c r="Z180" s="40">
        <f t="shared" si="55"/>
        <v>5.0222059055437498</v>
      </c>
      <c r="AA180" s="40">
        <f t="shared" si="56"/>
        <v>50.222059055437498</v>
      </c>
      <c r="AB180" s="40">
        <f t="shared" si="57"/>
        <v>95.421912205331253</v>
      </c>
      <c r="AC180" s="40">
        <f t="shared" si="58"/>
        <v>239.39181483091875</v>
      </c>
    </row>
    <row r="181" spans="2:29" ht="12.6" customHeight="1" x14ac:dyDescent="0.2">
      <c r="B181" s="36" t="s">
        <v>62</v>
      </c>
      <c r="C181" s="36" t="s">
        <v>43</v>
      </c>
      <c r="D181" s="36" t="s">
        <v>63</v>
      </c>
      <c r="E181" s="36">
        <v>2005</v>
      </c>
      <c r="F181" s="36" t="s">
        <v>70</v>
      </c>
      <c r="G181" s="36" t="s">
        <v>57</v>
      </c>
      <c r="H181" s="36" t="s">
        <v>52</v>
      </c>
      <c r="I181" s="36" t="s">
        <v>58</v>
      </c>
      <c r="J181" s="37">
        <v>28.691574575299999</v>
      </c>
      <c r="K181" s="52" t="str">
        <f t="shared" si="43"/>
        <v>0073708392005</v>
      </c>
      <c r="L181" s="45">
        <f t="shared" si="47"/>
        <v>0</v>
      </c>
      <c r="M181" s="38">
        <f t="shared" si="48"/>
        <v>28.691574575299999</v>
      </c>
      <c r="N181" s="39">
        <v>22</v>
      </c>
      <c r="O181" s="40">
        <f t="shared" si="49"/>
        <v>0</v>
      </c>
      <c r="P181" s="40">
        <f t="shared" si="50"/>
        <v>631.21464065659995</v>
      </c>
      <c r="Q181" s="41">
        <f t="shared" si="59"/>
        <v>0.28999999999999998</v>
      </c>
      <c r="R181" s="41">
        <f t="shared" si="59"/>
        <v>0.45</v>
      </c>
      <c r="S181" s="40">
        <f t="shared" si="51"/>
        <v>0</v>
      </c>
      <c r="T181" s="40">
        <f t="shared" si="52"/>
        <v>284.04658829546997</v>
      </c>
      <c r="U181" s="40">
        <f t="shared" si="53"/>
        <v>284.04658829546997</v>
      </c>
      <c r="V181" s="42">
        <v>0.12000000000000002</v>
      </c>
      <c r="W181" s="42">
        <v>1.4999999999999999E-2</v>
      </c>
      <c r="X181" s="42">
        <v>0.15</v>
      </c>
      <c r="Y181" s="40">
        <f t="shared" si="54"/>
        <v>34.085590595456402</v>
      </c>
      <c r="Z181" s="40">
        <f t="shared" si="55"/>
        <v>4.2606988244320494</v>
      </c>
      <c r="AA181" s="40">
        <f t="shared" si="56"/>
        <v>42.606988244320497</v>
      </c>
      <c r="AB181" s="40">
        <f t="shared" si="57"/>
        <v>80.95327766420894</v>
      </c>
      <c r="AC181" s="40">
        <f t="shared" si="58"/>
        <v>203.09331063126103</v>
      </c>
    </row>
    <row r="182" spans="2:29" ht="12.6" customHeight="1" x14ac:dyDescent="0.2">
      <c r="B182" s="36" t="s">
        <v>62</v>
      </c>
      <c r="C182" s="36" t="s">
        <v>61</v>
      </c>
      <c r="D182" s="36" t="s">
        <v>63</v>
      </c>
      <c r="E182" s="36">
        <v>2019</v>
      </c>
      <c r="F182" s="36" t="s">
        <v>64</v>
      </c>
      <c r="G182" s="36" t="s">
        <v>46</v>
      </c>
      <c r="H182" s="36" t="s">
        <v>51</v>
      </c>
      <c r="I182" s="36" t="s">
        <v>48</v>
      </c>
      <c r="J182" s="37">
        <v>0.80066879999999996</v>
      </c>
      <c r="K182" s="52" t="str">
        <f t="shared" si="43"/>
        <v>0073708392019</v>
      </c>
      <c r="L182" s="45">
        <f t="shared" si="47"/>
        <v>0</v>
      </c>
      <c r="M182" s="38">
        <f t="shared" si="48"/>
        <v>0.80066879999999996</v>
      </c>
      <c r="N182" s="39">
        <v>22</v>
      </c>
      <c r="O182" s="40">
        <f t="shared" si="49"/>
        <v>0</v>
      </c>
      <c r="P182" s="40">
        <f t="shared" si="50"/>
        <v>17.614713599999998</v>
      </c>
      <c r="Q182" s="41">
        <f t="shared" si="59"/>
        <v>0.28999999999999998</v>
      </c>
      <c r="R182" s="41">
        <f t="shared" si="59"/>
        <v>0.45</v>
      </c>
      <c r="S182" s="40">
        <f t="shared" si="51"/>
        <v>0</v>
      </c>
      <c r="T182" s="40">
        <f t="shared" si="52"/>
        <v>7.9266211199999992</v>
      </c>
      <c r="U182" s="40">
        <f t="shared" si="53"/>
        <v>7.9266211199999992</v>
      </c>
      <c r="V182" s="42">
        <v>0.12000000000000002</v>
      </c>
      <c r="W182" s="42">
        <v>1.4999999999999999E-2</v>
      </c>
      <c r="X182" s="42">
        <v>0.15</v>
      </c>
      <c r="Y182" s="40">
        <f t="shared" si="54"/>
        <v>0.95119453440000012</v>
      </c>
      <c r="Z182" s="40">
        <f t="shared" si="55"/>
        <v>0.11889931679999999</v>
      </c>
      <c r="AA182" s="40">
        <f t="shared" si="56"/>
        <v>1.1889931679999999</v>
      </c>
      <c r="AB182" s="40">
        <f t="shared" si="57"/>
        <v>2.2590870191999999</v>
      </c>
      <c r="AC182" s="40">
        <f t="shared" si="58"/>
        <v>5.6675341007999993</v>
      </c>
    </row>
    <row r="183" spans="2:29" ht="12.6" customHeight="1" x14ac:dyDescent="0.2">
      <c r="B183" s="36" t="s">
        <v>62</v>
      </c>
      <c r="C183" s="36" t="s">
        <v>61</v>
      </c>
      <c r="D183" s="36" t="s">
        <v>63</v>
      </c>
      <c r="E183" s="36">
        <v>2019</v>
      </c>
      <c r="F183" s="36" t="s">
        <v>64</v>
      </c>
      <c r="G183" s="36" t="s">
        <v>57</v>
      </c>
      <c r="H183" s="36" t="s">
        <v>51</v>
      </c>
      <c r="I183" s="36" t="s">
        <v>58</v>
      </c>
      <c r="J183" s="37">
        <v>43.794543489790001</v>
      </c>
      <c r="K183" s="52" t="str">
        <f t="shared" si="43"/>
        <v>0073708392019</v>
      </c>
      <c r="L183" s="45">
        <f t="shared" si="47"/>
        <v>0</v>
      </c>
      <c r="M183" s="38">
        <f t="shared" si="48"/>
        <v>43.794543489790001</v>
      </c>
      <c r="N183" s="39">
        <v>22</v>
      </c>
      <c r="O183" s="40">
        <f t="shared" si="49"/>
        <v>0</v>
      </c>
      <c r="P183" s="40">
        <f t="shared" si="50"/>
        <v>963.47995677538006</v>
      </c>
      <c r="Q183" s="41">
        <f t="shared" si="59"/>
        <v>0.28999999999999998</v>
      </c>
      <c r="R183" s="41">
        <f t="shared" si="59"/>
        <v>0.45</v>
      </c>
      <c r="S183" s="40">
        <f t="shared" si="51"/>
        <v>0</v>
      </c>
      <c r="T183" s="40">
        <f t="shared" si="52"/>
        <v>433.56598054892106</v>
      </c>
      <c r="U183" s="40">
        <f t="shared" si="53"/>
        <v>433.56598054892106</v>
      </c>
      <c r="V183" s="42">
        <v>0.12000000000000002</v>
      </c>
      <c r="W183" s="42">
        <v>1.4999999999999999E-2</v>
      </c>
      <c r="X183" s="42">
        <v>0.15</v>
      </c>
      <c r="Y183" s="40">
        <f t="shared" si="54"/>
        <v>52.02791766587054</v>
      </c>
      <c r="Z183" s="40">
        <f t="shared" si="55"/>
        <v>6.5034897082338157</v>
      </c>
      <c r="AA183" s="40">
        <f t="shared" si="56"/>
        <v>65.034897082338162</v>
      </c>
      <c r="AB183" s="40">
        <f t="shared" si="57"/>
        <v>123.56630445644251</v>
      </c>
      <c r="AC183" s="40">
        <f t="shared" si="58"/>
        <v>309.99967609247858</v>
      </c>
    </row>
    <row r="184" spans="2:29" ht="12.6" customHeight="1" x14ac:dyDescent="0.2">
      <c r="B184" s="36" t="s">
        <v>62</v>
      </c>
      <c r="C184" s="36" t="s">
        <v>61</v>
      </c>
      <c r="D184" s="36" t="s">
        <v>63</v>
      </c>
      <c r="E184" s="36">
        <v>2019</v>
      </c>
      <c r="F184" s="36" t="s">
        <v>64</v>
      </c>
      <c r="G184" s="36" t="s">
        <v>57</v>
      </c>
      <c r="H184" s="36" t="s">
        <v>51</v>
      </c>
      <c r="I184" s="36" t="s">
        <v>59</v>
      </c>
      <c r="J184" s="37">
        <v>0.25733758419000002</v>
      </c>
      <c r="K184" s="52" t="str">
        <f t="shared" si="43"/>
        <v>0073708392019</v>
      </c>
      <c r="L184" s="45">
        <f t="shared" si="47"/>
        <v>0</v>
      </c>
      <c r="M184" s="38">
        <f t="shared" si="48"/>
        <v>0.25733758419000002</v>
      </c>
      <c r="N184" s="39">
        <v>22</v>
      </c>
      <c r="O184" s="40">
        <f t="shared" si="49"/>
        <v>0</v>
      </c>
      <c r="P184" s="40">
        <f t="shared" si="50"/>
        <v>5.6614268521800009</v>
      </c>
      <c r="Q184" s="41">
        <f t="shared" si="59"/>
        <v>0.28999999999999998</v>
      </c>
      <c r="R184" s="41">
        <f t="shared" si="59"/>
        <v>0.45</v>
      </c>
      <c r="S184" s="40">
        <f t="shared" si="51"/>
        <v>0</v>
      </c>
      <c r="T184" s="40">
        <f t="shared" si="52"/>
        <v>2.5476420834810005</v>
      </c>
      <c r="U184" s="40">
        <f t="shared" si="53"/>
        <v>2.5476420834810005</v>
      </c>
      <c r="V184" s="42">
        <v>0.12000000000000002</v>
      </c>
      <c r="W184" s="42">
        <v>1.4999999999999999E-2</v>
      </c>
      <c r="X184" s="42">
        <v>0.15</v>
      </c>
      <c r="Y184" s="40">
        <f t="shared" si="54"/>
        <v>0.30571705001772015</v>
      </c>
      <c r="Z184" s="40">
        <f t="shared" si="55"/>
        <v>3.8214631252215005E-2</v>
      </c>
      <c r="AA184" s="40">
        <f t="shared" si="56"/>
        <v>0.38214631252215009</v>
      </c>
      <c r="AB184" s="40">
        <f t="shared" si="57"/>
        <v>0.72607799379208526</v>
      </c>
      <c r="AC184" s="40">
        <f t="shared" si="58"/>
        <v>1.8215640896889154</v>
      </c>
    </row>
    <row r="185" spans="2:29" ht="12.6" customHeight="1" x14ac:dyDescent="0.2">
      <c r="B185" s="36" t="s">
        <v>62</v>
      </c>
      <c r="C185" s="36" t="s">
        <v>61</v>
      </c>
      <c r="D185" s="36" t="s">
        <v>63</v>
      </c>
      <c r="E185" s="36">
        <v>2019</v>
      </c>
      <c r="F185" s="36" t="s">
        <v>64</v>
      </c>
      <c r="G185" s="36" t="s">
        <v>57</v>
      </c>
      <c r="H185" s="36" t="s">
        <v>51</v>
      </c>
      <c r="I185" s="36" t="s">
        <v>60</v>
      </c>
      <c r="J185" s="37">
        <v>238.50085445569999</v>
      </c>
      <c r="K185" s="52" t="str">
        <f t="shared" si="43"/>
        <v>0073708392019</v>
      </c>
      <c r="L185" s="45">
        <f t="shared" si="47"/>
        <v>0</v>
      </c>
      <c r="M185" s="38">
        <f t="shared" si="48"/>
        <v>238.50085445569999</v>
      </c>
      <c r="N185" s="39">
        <v>22</v>
      </c>
      <c r="O185" s="40">
        <f t="shared" si="49"/>
        <v>0</v>
      </c>
      <c r="P185" s="40">
        <f t="shared" si="50"/>
        <v>5247.0187980253995</v>
      </c>
      <c r="Q185" s="41">
        <f t="shared" si="59"/>
        <v>0.28999999999999998</v>
      </c>
      <c r="R185" s="41">
        <f t="shared" si="59"/>
        <v>0.45</v>
      </c>
      <c r="S185" s="40">
        <f t="shared" si="51"/>
        <v>0</v>
      </c>
      <c r="T185" s="40">
        <f t="shared" si="52"/>
        <v>2361.1584591114297</v>
      </c>
      <c r="U185" s="40">
        <f t="shared" si="53"/>
        <v>2361.1584591114297</v>
      </c>
      <c r="V185" s="42">
        <v>0.12000000000000002</v>
      </c>
      <c r="W185" s="42">
        <v>1.4999999999999999E-2</v>
      </c>
      <c r="X185" s="42">
        <v>0.15</v>
      </c>
      <c r="Y185" s="40">
        <f t="shared" si="54"/>
        <v>283.33901509337164</v>
      </c>
      <c r="Z185" s="40">
        <f t="shared" si="55"/>
        <v>35.417376886671441</v>
      </c>
      <c r="AA185" s="40">
        <f t="shared" si="56"/>
        <v>354.17376886671445</v>
      </c>
      <c r="AB185" s="40">
        <f t="shared" si="57"/>
        <v>672.93016084675753</v>
      </c>
      <c r="AC185" s="40">
        <f t="shared" si="58"/>
        <v>1688.228298264672</v>
      </c>
    </row>
    <row r="186" spans="2:29" ht="12.6" customHeight="1" x14ac:dyDescent="0.2">
      <c r="B186" s="36" t="s">
        <v>62</v>
      </c>
      <c r="C186" s="36" t="s">
        <v>61</v>
      </c>
      <c r="D186" s="36" t="s">
        <v>63</v>
      </c>
      <c r="E186" s="36">
        <v>2019</v>
      </c>
      <c r="F186" s="36" t="s">
        <v>64</v>
      </c>
      <c r="G186" s="36" t="s">
        <v>57</v>
      </c>
      <c r="H186" s="36" t="s">
        <v>52</v>
      </c>
      <c r="I186" s="36" t="s">
        <v>58</v>
      </c>
      <c r="J186" s="37">
        <v>26.673480619900001</v>
      </c>
      <c r="K186" s="52" t="str">
        <f t="shared" si="43"/>
        <v>0073708392019</v>
      </c>
      <c r="L186" s="45">
        <f t="shared" si="47"/>
        <v>0</v>
      </c>
      <c r="M186" s="38">
        <f t="shared" si="48"/>
        <v>26.673480619900001</v>
      </c>
      <c r="N186" s="39">
        <v>22</v>
      </c>
      <c r="O186" s="40">
        <f t="shared" si="49"/>
        <v>0</v>
      </c>
      <c r="P186" s="40">
        <f t="shared" si="50"/>
        <v>586.81657363780005</v>
      </c>
      <c r="Q186" s="41">
        <f t="shared" si="59"/>
        <v>0.28999999999999998</v>
      </c>
      <c r="R186" s="41">
        <f t="shared" si="59"/>
        <v>0.45</v>
      </c>
      <c r="S186" s="40">
        <f t="shared" si="51"/>
        <v>0</v>
      </c>
      <c r="T186" s="40">
        <f t="shared" si="52"/>
        <v>264.06745813701002</v>
      </c>
      <c r="U186" s="40">
        <f t="shared" si="53"/>
        <v>264.06745813701002</v>
      </c>
      <c r="V186" s="42">
        <v>0.12000000000000002</v>
      </c>
      <c r="W186" s="42">
        <v>1.4999999999999999E-2</v>
      </c>
      <c r="X186" s="42">
        <v>0.15</v>
      </c>
      <c r="Y186" s="40">
        <f t="shared" si="54"/>
        <v>31.68809497644121</v>
      </c>
      <c r="Z186" s="40">
        <f t="shared" si="55"/>
        <v>3.9610118720551504</v>
      </c>
      <c r="AA186" s="40">
        <f t="shared" si="56"/>
        <v>39.610118720551505</v>
      </c>
      <c r="AB186" s="40">
        <f t="shared" si="57"/>
        <v>75.259225569047857</v>
      </c>
      <c r="AC186" s="40">
        <f t="shared" si="58"/>
        <v>188.80823256796216</v>
      </c>
    </row>
    <row r="187" spans="2:29" ht="12.6" customHeight="1" x14ac:dyDescent="0.2">
      <c r="B187" s="36" t="s">
        <v>62</v>
      </c>
      <c r="C187" s="36" t="s">
        <v>61</v>
      </c>
      <c r="D187" s="36" t="s">
        <v>63</v>
      </c>
      <c r="E187" s="36">
        <v>2019</v>
      </c>
      <c r="F187" s="36" t="s">
        <v>64</v>
      </c>
      <c r="G187" s="36" t="s">
        <v>57</v>
      </c>
      <c r="H187" s="36" t="s">
        <v>52</v>
      </c>
      <c r="I187" s="36" t="s">
        <v>60</v>
      </c>
      <c r="J187" s="37">
        <v>6.5673171275</v>
      </c>
      <c r="K187" s="52" t="str">
        <f t="shared" si="43"/>
        <v>0073708392019</v>
      </c>
      <c r="L187" s="45">
        <f t="shared" si="47"/>
        <v>0</v>
      </c>
      <c r="M187" s="38">
        <f t="shared" si="48"/>
        <v>6.5673171275</v>
      </c>
      <c r="N187" s="39">
        <v>22</v>
      </c>
      <c r="O187" s="40">
        <f t="shared" si="49"/>
        <v>0</v>
      </c>
      <c r="P187" s="40">
        <f t="shared" si="50"/>
        <v>144.48097680500001</v>
      </c>
      <c r="Q187" s="41">
        <f t="shared" si="59"/>
        <v>0.28999999999999998</v>
      </c>
      <c r="R187" s="41">
        <f t="shared" si="59"/>
        <v>0.45</v>
      </c>
      <c r="S187" s="40">
        <f t="shared" si="51"/>
        <v>0</v>
      </c>
      <c r="T187" s="40">
        <f t="shared" si="52"/>
        <v>65.016439562250014</v>
      </c>
      <c r="U187" s="40">
        <f t="shared" si="53"/>
        <v>65.016439562250014</v>
      </c>
      <c r="V187" s="42">
        <v>0.12000000000000002</v>
      </c>
      <c r="W187" s="42">
        <v>1.4999999999999999E-2</v>
      </c>
      <c r="X187" s="42">
        <v>0.15</v>
      </c>
      <c r="Y187" s="40">
        <f t="shared" si="54"/>
        <v>7.8019727474700034</v>
      </c>
      <c r="Z187" s="40">
        <f t="shared" si="55"/>
        <v>0.9752465934337502</v>
      </c>
      <c r="AA187" s="40">
        <f t="shared" si="56"/>
        <v>9.7524659343375024</v>
      </c>
      <c r="AB187" s="40">
        <f t="shared" si="57"/>
        <v>18.529685275241256</v>
      </c>
      <c r="AC187" s="40">
        <f t="shared" si="58"/>
        <v>46.486754287008758</v>
      </c>
    </row>
    <row r="188" spans="2:29" ht="12.6" customHeight="1" x14ac:dyDescent="0.2">
      <c r="B188" s="36" t="s">
        <v>62</v>
      </c>
      <c r="C188" s="36" t="s">
        <v>61</v>
      </c>
      <c r="D188" s="36" t="s">
        <v>63</v>
      </c>
      <c r="E188" s="36">
        <v>2019</v>
      </c>
      <c r="F188" s="36" t="s">
        <v>65</v>
      </c>
      <c r="G188" s="36" t="s">
        <v>46</v>
      </c>
      <c r="H188" s="36" t="s">
        <v>51</v>
      </c>
      <c r="I188" s="36" t="s">
        <v>48</v>
      </c>
      <c r="J188" s="37">
        <v>1.5993871099999999</v>
      </c>
      <c r="K188" s="52" t="str">
        <f t="shared" si="43"/>
        <v>0073708392019</v>
      </c>
      <c r="L188" s="45">
        <f t="shared" si="47"/>
        <v>0</v>
      </c>
      <c r="M188" s="38">
        <f t="shared" si="48"/>
        <v>1.5993871099999999</v>
      </c>
      <c r="N188" s="39">
        <v>22</v>
      </c>
      <c r="O188" s="40">
        <f t="shared" si="49"/>
        <v>0</v>
      </c>
      <c r="P188" s="40">
        <f t="shared" si="50"/>
        <v>35.186516419999997</v>
      </c>
      <c r="Q188" s="41">
        <f t="shared" si="59"/>
        <v>0.28999999999999998</v>
      </c>
      <c r="R188" s="41">
        <f t="shared" si="59"/>
        <v>0.45</v>
      </c>
      <c r="S188" s="40">
        <f t="shared" si="51"/>
        <v>0</v>
      </c>
      <c r="T188" s="40">
        <f t="shared" si="52"/>
        <v>15.833932388999999</v>
      </c>
      <c r="U188" s="40">
        <f t="shared" si="53"/>
        <v>15.833932388999999</v>
      </c>
      <c r="V188" s="42">
        <v>0.12000000000000002</v>
      </c>
      <c r="W188" s="42">
        <v>1.4999999999999999E-2</v>
      </c>
      <c r="X188" s="42">
        <v>0.15</v>
      </c>
      <c r="Y188" s="40">
        <f t="shared" si="54"/>
        <v>1.9000718866800004</v>
      </c>
      <c r="Z188" s="40">
        <f t="shared" si="55"/>
        <v>0.23750898583499999</v>
      </c>
      <c r="AA188" s="40">
        <f t="shared" si="56"/>
        <v>2.37508985835</v>
      </c>
      <c r="AB188" s="40">
        <f t="shared" si="57"/>
        <v>4.5126707308650005</v>
      </c>
      <c r="AC188" s="40">
        <f t="shared" si="58"/>
        <v>11.321261658134999</v>
      </c>
    </row>
    <row r="189" spans="2:29" ht="12.6" customHeight="1" x14ac:dyDescent="0.2">
      <c r="B189" s="36" t="s">
        <v>62</v>
      </c>
      <c r="C189" s="36" t="s">
        <v>61</v>
      </c>
      <c r="D189" s="36" t="s">
        <v>63</v>
      </c>
      <c r="E189" s="36">
        <v>2019</v>
      </c>
      <c r="F189" s="36" t="s">
        <v>65</v>
      </c>
      <c r="G189" s="36" t="s">
        <v>57</v>
      </c>
      <c r="H189" s="36" t="s">
        <v>51</v>
      </c>
      <c r="I189" s="36" t="s">
        <v>58</v>
      </c>
      <c r="J189" s="37">
        <v>45.032421164630001</v>
      </c>
      <c r="K189" s="52" t="str">
        <f t="shared" si="43"/>
        <v>0073708392019</v>
      </c>
      <c r="L189" s="45">
        <f t="shared" si="47"/>
        <v>0</v>
      </c>
      <c r="M189" s="38">
        <f t="shared" si="48"/>
        <v>45.032421164630001</v>
      </c>
      <c r="N189" s="39">
        <v>22</v>
      </c>
      <c r="O189" s="40">
        <f t="shared" si="49"/>
        <v>0</v>
      </c>
      <c r="P189" s="40">
        <f t="shared" si="50"/>
        <v>990.71326562186005</v>
      </c>
      <c r="Q189" s="41">
        <f t="shared" si="59"/>
        <v>0.28999999999999998</v>
      </c>
      <c r="R189" s="41">
        <f t="shared" si="59"/>
        <v>0.45</v>
      </c>
      <c r="S189" s="40">
        <f t="shared" si="51"/>
        <v>0</v>
      </c>
      <c r="T189" s="40">
        <f t="shared" si="52"/>
        <v>445.82096952983704</v>
      </c>
      <c r="U189" s="40">
        <f t="shared" si="53"/>
        <v>445.82096952983704</v>
      </c>
      <c r="V189" s="42">
        <v>0.12000000000000002</v>
      </c>
      <c r="W189" s="42">
        <v>1.4999999999999999E-2</v>
      </c>
      <c r="X189" s="42">
        <v>0.15</v>
      </c>
      <c r="Y189" s="40">
        <f t="shared" si="54"/>
        <v>53.498516343580455</v>
      </c>
      <c r="Z189" s="40">
        <f t="shared" si="55"/>
        <v>6.6873145429475551</v>
      </c>
      <c r="AA189" s="40">
        <f t="shared" si="56"/>
        <v>66.873145429475557</v>
      </c>
      <c r="AB189" s="40">
        <f t="shared" si="57"/>
        <v>127.05897631600357</v>
      </c>
      <c r="AC189" s="40">
        <f t="shared" si="58"/>
        <v>318.76199321383348</v>
      </c>
    </row>
    <row r="190" spans="2:29" ht="12.6" customHeight="1" x14ac:dyDescent="0.2">
      <c r="B190" s="36" t="s">
        <v>62</v>
      </c>
      <c r="C190" s="36" t="s">
        <v>61</v>
      </c>
      <c r="D190" s="36" t="s">
        <v>63</v>
      </c>
      <c r="E190" s="36">
        <v>2019</v>
      </c>
      <c r="F190" s="36" t="s">
        <v>65</v>
      </c>
      <c r="G190" s="36" t="s">
        <v>57</v>
      </c>
      <c r="H190" s="36" t="s">
        <v>51</v>
      </c>
      <c r="I190" s="36" t="s">
        <v>59</v>
      </c>
      <c r="J190" s="37">
        <v>0.27741840471000001</v>
      </c>
      <c r="K190" s="52" t="str">
        <f t="shared" si="43"/>
        <v>0073708392019</v>
      </c>
      <c r="L190" s="45">
        <f t="shared" si="47"/>
        <v>0</v>
      </c>
      <c r="M190" s="38">
        <f t="shared" si="48"/>
        <v>0.27741840471000001</v>
      </c>
      <c r="N190" s="39">
        <v>22</v>
      </c>
      <c r="O190" s="40">
        <f t="shared" si="49"/>
        <v>0</v>
      </c>
      <c r="P190" s="40">
        <f t="shared" si="50"/>
        <v>6.10320490362</v>
      </c>
      <c r="Q190" s="41">
        <f t="shared" si="59"/>
        <v>0.28999999999999998</v>
      </c>
      <c r="R190" s="41">
        <f t="shared" si="59"/>
        <v>0.45</v>
      </c>
      <c r="S190" s="40">
        <f t="shared" si="51"/>
        <v>0</v>
      </c>
      <c r="T190" s="40">
        <f t="shared" si="52"/>
        <v>2.7464422066290002</v>
      </c>
      <c r="U190" s="40">
        <f t="shared" si="53"/>
        <v>2.7464422066290002</v>
      </c>
      <c r="V190" s="42">
        <v>0.12000000000000002</v>
      </c>
      <c r="W190" s="42">
        <v>1.4999999999999999E-2</v>
      </c>
      <c r="X190" s="42">
        <v>0.15</v>
      </c>
      <c r="Y190" s="40">
        <f t="shared" si="54"/>
        <v>0.3295730647954801</v>
      </c>
      <c r="Z190" s="40">
        <f t="shared" si="55"/>
        <v>4.1196633099434998E-2</v>
      </c>
      <c r="AA190" s="40">
        <f t="shared" si="56"/>
        <v>0.41196633099435004</v>
      </c>
      <c r="AB190" s="40">
        <f t="shared" si="57"/>
        <v>0.78273602888926508</v>
      </c>
      <c r="AC190" s="40">
        <f t="shared" si="58"/>
        <v>1.9637061777397351</v>
      </c>
    </row>
    <row r="191" spans="2:29" ht="12.6" customHeight="1" x14ac:dyDescent="0.2">
      <c r="B191" s="36" t="s">
        <v>62</v>
      </c>
      <c r="C191" s="36" t="s">
        <v>61</v>
      </c>
      <c r="D191" s="36" t="s">
        <v>63</v>
      </c>
      <c r="E191" s="36">
        <v>2019</v>
      </c>
      <c r="F191" s="36" t="s">
        <v>65</v>
      </c>
      <c r="G191" s="36" t="s">
        <v>57</v>
      </c>
      <c r="H191" s="36" t="s">
        <v>51</v>
      </c>
      <c r="I191" s="36" t="s">
        <v>60</v>
      </c>
      <c r="J191" s="37">
        <v>238.10482907389999</v>
      </c>
      <c r="K191" s="52" t="str">
        <f t="shared" si="43"/>
        <v>0073708392019</v>
      </c>
      <c r="L191" s="45">
        <f t="shared" si="47"/>
        <v>0</v>
      </c>
      <c r="M191" s="38">
        <f t="shared" si="48"/>
        <v>238.10482907389999</v>
      </c>
      <c r="N191" s="39">
        <v>22</v>
      </c>
      <c r="O191" s="40">
        <f t="shared" si="49"/>
        <v>0</v>
      </c>
      <c r="P191" s="40">
        <f t="shared" si="50"/>
        <v>5238.3062396258001</v>
      </c>
      <c r="Q191" s="41">
        <f t="shared" si="59"/>
        <v>0.28999999999999998</v>
      </c>
      <c r="R191" s="41">
        <f t="shared" si="59"/>
        <v>0.45</v>
      </c>
      <c r="S191" s="40">
        <f t="shared" si="51"/>
        <v>0</v>
      </c>
      <c r="T191" s="40">
        <f t="shared" si="52"/>
        <v>2357.2378078316101</v>
      </c>
      <c r="U191" s="40">
        <f t="shared" si="53"/>
        <v>2357.2378078316101</v>
      </c>
      <c r="V191" s="42">
        <v>0.12000000000000002</v>
      </c>
      <c r="W191" s="42">
        <v>1.4999999999999999E-2</v>
      </c>
      <c r="X191" s="42">
        <v>0.15</v>
      </c>
      <c r="Y191" s="40">
        <f t="shared" si="54"/>
        <v>282.86853693979327</v>
      </c>
      <c r="Z191" s="40">
        <f t="shared" si="55"/>
        <v>35.358567117474152</v>
      </c>
      <c r="AA191" s="40">
        <f t="shared" si="56"/>
        <v>353.58567117474149</v>
      </c>
      <c r="AB191" s="40">
        <f t="shared" si="57"/>
        <v>671.8127752320089</v>
      </c>
      <c r="AC191" s="40">
        <f t="shared" si="58"/>
        <v>1685.4250325996013</v>
      </c>
    </row>
    <row r="192" spans="2:29" ht="12.6" customHeight="1" x14ac:dyDescent="0.2">
      <c r="B192" s="36" t="s">
        <v>62</v>
      </c>
      <c r="C192" s="36" t="s">
        <v>61</v>
      </c>
      <c r="D192" s="36" t="s">
        <v>63</v>
      </c>
      <c r="E192" s="36">
        <v>2019</v>
      </c>
      <c r="F192" s="36" t="s">
        <v>65</v>
      </c>
      <c r="G192" s="36" t="s">
        <v>57</v>
      </c>
      <c r="H192" s="36" t="s">
        <v>52</v>
      </c>
      <c r="I192" s="36" t="s">
        <v>58</v>
      </c>
      <c r="J192" s="37">
        <v>26.396538635500001</v>
      </c>
      <c r="K192" s="52" t="str">
        <f t="shared" si="43"/>
        <v>0073708392019</v>
      </c>
      <c r="L192" s="45">
        <f t="shared" si="47"/>
        <v>0</v>
      </c>
      <c r="M192" s="38">
        <f t="shared" si="48"/>
        <v>26.396538635500001</v>
      </c>
      <c r="N192" s="39">
        <v>22</v>
      </c>
      <c r="O192" s="40">
        <f t="shared" si="49"/>
        <v>0</v>
      </c>
      <c r="P192" s="40">
        <f t="shared" si="50"/>
        <v>580.72384998100006</v>
      </c>
      <c r="Q192" s="41">
        <f t="shared" si="59"/>
        <v>0.28999999999999998</v>
      </c>
      <c r="R192" s="41">
        <f t="shared" si="59"/>
        <v>0.45</v>
      </c>
      <c r="S192" s="40">
        <f t="shared" si="51"/>
        <v>0</v>
      </c>
      <c r="T192" s="40">
        <f t="shared" si="52"/>
        <v>261.32573249145003</v>
      </c>
      <c r="U192" s="40">
        <f t="shared" si="53"/>
        <v>261.32573249145003</v>
      </c>
      <c r="V192" s="42">
        <v>0.12000000000000002</v>
      </c>
      <c r="W192" s="42">
        <v>1.4999999999999999E-2</v>
      </c>
      <c r="X192" s="42">
        <v>0.15</v>
      </c>
      <c r="Y192" s="40">
        <f t="shared" si="54"/>
        <v>31.35908789897401</v>
      </c>
      <c r="Z192" s="40">
        <f t="shared" si="55"/>
        <v>3.9198859873717504</v>
      </c>
      <c r="AA192" s="40">
        <f t="shared" si="56"/>
        <v>39.198859873717502</v>
      </c>
      <c r="AB192" s="40">
        <f t="shared" si="57"/>
        <v>74.477833760063263</v>
      </c>
      <c r="AC192" s="40">
        <f t="shared" si="58"/>
        <v>186.84789873138675</v>
      </c>
    </row>
    <row r="193" spans="2:29" ht="12.6" customHeight="1" x14ac:dyDescent="0.2">
      <c r="B193" s="36" t="s">
        <v>62</v>
      </c>
      <c r="C193" s="36" t="s">
        <v>61</v>
      </c>
      <c r="D193" s="36" t="s">
        <v>63</v>
      </c>
      <c r="E193" s="36">
        <v>2019</v>
      </c>
      <c r="F193" s="36" t="s">
        <v>65</v>
      </c>
      <c r="G193" s="36" t="s">
        <v>57</v>
      </c>
      <c r="H193" s="36" t="s">
        <v>52</v>
      </c>
      <c r="I193" s="36" t="s">
        <v>60</v>
      </c>
      <c r="J193" s="37">
        <v>6.9678396494000001</v>
      </c>
      <c r="K193" s="52" t="str">
        <f t="shared" si="43"/>
        <v>0073708392019</v>
      </c>
      <c r="L193" s="45">
        <f t="shared" si="47"/>
        <v>0</v>
      </c>
      <c r="M193" s="38">
        <f t="shared" si="48"/>
        <v>6.9678396494000001</v>
      </c>
      <c r="N193" s="39">
        <v>22</v>
      </c>
      <c r="O193" s="40">
        <f t="shared" si="49"/>
        <v>0</v>
      </c>
      <c r="P193" s="40">
        <f t="shared" si="50"/>
        <v>153.29247228680001</v>
      </c>
      <c r="Q193" s="41">
        <f t="shared" si="59"/>
        <v>0.28999999999999998</v>
      </c>
      <c r="R193" s="41">
        <f t="shared" si="59"/>
        <v>0.45</v>
      </c>
      <c r="S193" s="40">
        <f t="shared" si="51"/>
        <v>0</v>
      </c>
      <c r="T193" s="40">
        <f t="shared" si="52"/>
        <v>68.981612529060001</v>
      </c>
      <c r="U193" s="40">
        <f t="shared" si="53"/>
        <v>68.981612529060001</v>
      </c>
      <c r="V193" s="42">
        <v>0.12000000000000002</v>
      </c>
      <c r="W193" s="42">
        <v>1.4999999999999999E-2</v>
      </c>
      <c r="X193" s="42">
        <v>0.15</v>
      </c>
      <c r="Y193" s="40">
        <f t="shared" si="54"/>
        <v>8.2777935034872012</v>
      </c>
      <c r="Z193" s="40">
        <f t="shared" si="55"/>
        <v>1.0347241879358999</v>
      </c>
      <c r="AA193" s="40">
        <f t="shared" si="56"/>
        <v>10.347241879359</v>
      </c>
      <c r="AB193" s="40">
        <f t="shared" si="57"/>
        <v>19.6597595707821</v>
      </c>
      <c r="AC193" s="40">
        <f t="shared" si="58"/>
        <v>49.321852958277901</v>
      </c>
    </row>
    <row r="194" spans="2:29" ht="12.6" customHeight="1" x14ac:dyDescent="0.2">
      <c r="B194" s="36" t="s">
        <v>62</v>
      </c>
      <c r="C194" s="36" t="s">
        <v>61</v>
      </c>
      <c r="D194" s="36" t="s">
        <v>63</v>
      </c>
      <c r="E194" s="36">
        <v>2019</v>
      </c>
      <c r="F194" s="36" t="s">
        <v>66</v>
      </c>
      <c r="G194" s="36" t="s">
        <v>46</v>
      </c>
      <c r="H194" s="36" t="s">
        <v>51</v>
      </c>
      <c r="I194" s="36" t="s">
        <v>48</v>
      </c>
      <c r="J194" s="37">
        <v>12.9627579</v>
      </c>
      <c r="K194" s="52" t="str">
        <f t="shared" si="43"/>
        <v>0073708392019</v>
      </c>
      <c r="L194" s="45">
        <f t="shared" si="47"/>
        <v>0</v>
      </c>
      <c r="M194" s="38">
        <f t="shared" si="48"/>
        <v>12.9627579</v>
      </c>
      <c r="N194" s="39">
        <v>22</v>
      </c>
      <c r="O194" s="40">
        <f t="shared" si="49"/>
        <v>0</v>
      </c>
      <c r="P194" s="40">
        <f t="shared" si="50"/>
        <v>285.18067380000002</v>
      </c>
      <c r="Q194" s="41">
        <f t="shared" si="59"/>
        <v>0.28999999999999998</v>
      </c>
      <c r="R194" s="41">
        <f t="shared" si="59"/>
        <v>0.45</v>
      </c>
      <c r="S194" s="40">
        <f t="shared" si="51"/>
        <v>0</v>
      </c>
      <c r="T194" s="40">
        <f t="shared" si="52"/>
        <v>128.33130321000002</v>
      </c>
      <c r="U194" s="40">
        <f t="shared" si="53"/>
        <v>128.33130321000002</v>
      </c>
      <c r="V194" s="42">
        <v>0.12000000000000002</v>
      </c>
      <c r="W194" s="42">
        <v>1.4999999999999999E-2</v>
      </c>
      <c r="X194" s="42">
        <v>0.15</v>
      </c>
      <c r="Y194" s="40">
        <f t="shared" si="54"/>
        <v>15.399756385200005</v>
      </c>
      <c r="Z194" s="40">
        <f t="shared" si="55"/>
        <v>1.9249695481500002</v>
      </c>
      <c r="AA194" s="40">
        <f t="shared" si="56"/>
        <v>19.249695481500002</v>
      </c>
      <c r="AB194" s="40">
        <f t="shared" si="57"/>
        <v>36.574421414850008</v>
      </c>
      <c r="AC194" s="40">
        <f t="shared" si="58"/>
        <v>91.756881795150008</v>
      </c>
    </row>
    <row r="195" spans="2:29" ht="12.6" customHeight="1" x14ac:dyDescent="0.2">
      <c r="B195" s="36" t="s">
        <v>62</v>
      </c>
      <c r="C195" s="36" t="s">
        <v>61</v>
      </c>
      <c r="D195" s="36" t="s">
        <v>63</v>
      </c>
      <c r="E195" s="36">
        <v>2019</v>
      </c>
      <c r="F195" s="36" t="s">
        <v>66</v>
      </c>
      <c r="G195" s="36" t="s">
        <v>57</v>
      </c>
      <c r="H195" s="36" t="s">
        <v>51</v>
      </c>
      <c r="I195" s="36" t="s">
        <v>58</v>
      </c>
      <c r="J195" s="37">
        <v>96.229298754059997</v>
      </c>
      <c r="K195" s="52" t="str">
        <f t="shared" si="43"/>
        <v>0073708392019</v>
      </c>
      <c r="L195" s="45">
        <f t="shared" si="47"/>
        <v>0</v>
      </c>
      <c r="M195" s="38">
        <f t="shared" si="48"/>
        <v>96.229298754059997</v>
      </c>
      <c r="N195" s="39">
        <v>22</v>
      </c>
      <c r="O195" s="40">
        <f t="shared" si="49"/>
        <v>0</v>
      </c>
      <c r="P195" s="40">
        <f t="shared" si="50"/>
        <v>2117.0445725893201</v>
      </c>
      <c r="Q195" s="41">
        <f t="shared" si="59"/>
        <v>0.28999999999999998</v>
      </c>
      <c r="R195" s="41">
        <f t="shared" si="59"/>
        <v>0.45</v>
      </c>
      <c r="S195" s="40">
        <f t="shared" si="51"/>
        <v>0</v>
      </c>
      <c r="T195" s="40">
        <f t="shared" si="52"/>
        <v>952.67005766519401</v>
      </c>
      <c r="U195" s="40">
        <f t="shared" si="53"/>
        <v>952.67005766519401</v>
      </c>
      <c r="V195" s="42">
        <v>0.12000000000000002</v>
      </c>
      <c r="W195" s="42">
        <v>1.4999999999999999E-2</v>
      </c>
      <c r="X195" s="42">
        <v>0.15</v>
      </c>
      <c r="Y195" s="40">
        <f t="shared" si="54"/>
        <v>114.3204069198233</v>
      </c>
      <c r="Z195" s="40">
        <f t="shared" si="55"/>
        <v>14.290050864977909</v>
      </c>
      <c r="AA195" s="40">
        <f t="shared" si="56"/>
        <v>142.90050864977908</v>
      </c>
      <c r="AB195" s="40">
        <f t="shared" si="57"/>
        <v>271.51096643458027</v>
      </c>
      <c r="AC195" s="40">
        <f t="shared" si="58"/>
        <v>681.15909123061374</v>
      </c>
    </row>
    <row r="196" spans="2:29" ht="12.6" customHeight="1" x14ac:dyDescent="0.2">
      <c r="B196" s="36" t="s">
        <v>62</v>
      </c>
      <c r="C196" s="36" t="s">
        <v>61</v>
      </c>
      <c r="D196" s="36" t="s">
        <v>63</v>
      </c>
      <c r="E196" s="36">
        <v>2019</v>
      </c>
      <c r="F196" s="36" t="s">
        <v>66</v>
      </c>
      <c r="G196" s="36" t="s">
        <v>57</v>
      </c>
      <c r="H196" s="36" t="s">
        <v>51</v>
      </c>
      <c r="I196" s="36" t="s">
        <v>59</v>
      </c>
      <c r="J196" s="37">
        <v>0.57187818297000004</v>
      </c>
      <c r="K196" s="52" t="str">
        <f t="shared" si="43"/>
        <v>0073708392019</v>
      </c>
      <c r="L196" s="45">
        <f t="shared" si="47"/>
        <v>0</v>
      </c>
      <c r="M196" s="38">
        <f t="shared" si="48"/>
        <v>0.57187818297000004</v>
      </c>
      <c r="N196" s="39">
        <v>22</v>
      </c>
      <c r="O196" s="40">
        <f t="shared" si="49"/>
        <v>0</v>
      </c>
      <c r="P196" s="40">
        <f t="shared" si="50"/>
        <v>12.58132002534</v>
      </c>
      <c r="Q196" s="41">
        <f t="shared" si="59"/>
        <v>0.28999999999999998</v>
      </c>
      <c r="R196" s="41">
        <f t="shared" si="59"/>
        <v>0.45</v>
      </c>
      <c r="S196" s="40">
        <f t="shared" si="51"/>
        <v>0</v>
      </c>
      <c r="T196" s="40">
        <f t="shared" si="52"/>
        <v>5.6615940114030003</v>
      </c>
      <c r="U196" s="40">
        <f t="shared" si="53"/>
        <v>5.6615940114030003</v>
      </c>
      <c r="V196" s="42">
        <v>0.12000000000000002</v>
      </c>
      <c r="W196" s="42">
        <v>1.4999999999999999E-2</v>
      </c>
      <c r="X196" s="42">
        <v>0.15</v>
      </c>
      <c r="Y196" s="40">
        <f t="shared" si="54"/>
        <v>0.67939128136836013</v>
      </c>
      <c r="Z196" s="40">
        <f t="shared" si="55"/>
        <v>8.4923910171045003E-2</v>
      </c>
      <c r="AA196" s="40">
        <f t="shared" si="56"/>
        <v>0.84923910171045003</v>
      </c>
      <c r="AB196" s="40">
        <f t="shared" si="57"/>
        <v>1.6135542932498552</v>
      </c>
      <c r="AC196" s="40">
        <f t="shared" si="58"/>
        <v>4.0480397181531451</v>
      </c>
    </row>
    <row r="197" spans="2:29" ht="12.6" customHeight="1" x14ac:dyDescent="0.2">
      <c r="B197" s="36" t="s">
        <v>62</v>
      </c>
      <c r="C197" s="36" t="s">
        <v>61</v>
      </c>
      <c r="D197" s="36" t="s">
        <v>63</v>
      </c>
      <c r="E197" s="36">
        <v>2019</v>
      </c>
      <c r="F197" s="36" t="s">
        <v>66</v>
      </c>
      <c r="G197" s="36" t="s">
        <v>57</v>
      </c>
      <c r="H197" s="36" t="s">
        <v>51</v>
      </c>
      <c r="I197" s="36" t="s">
        <v>60</v>
      </c>
      <c r="J197" s="37">
        <v>554.78495973532995</v>
      </c>
      <c r="K197" s="52" t="str">
        <f t="shared" si="43"/>
        <v>0073708392019</v>
      </c>
      <c r="L197" s="45">
        <f t="shared" si="47"/>
        <v>0</v>
      </c>
      <c r="M197" s="38">
        <f t="shared" si="48"/>
        <v>554.78495973532995</v>
      </c>
      <c r="N197" s="39">
        <v>22</v>
      </c>
      <c r="O197" s="40">
        <f t="shared" si="49"/>
        <v>0</v>
      </c>
      <c r="P197" s="40">
        <f t="shared" si="50"/>
        <v>12205.269114177259</v>
      </c>
      <c r="Q197" s="41">
        <f t="shared" si="59"/>
        <v>0.28999999999999998</v>
      </c>
      <c r="R197" s="41">
        <f t="shared" si="59"/>
        <v>0.45</v>
      </c>
      <c r="S197" s="40">
        <f t="shared" si="51"/>
        <v>0</v>
      </c>
      <c r="T197" s="40">
        <f t="shared" si="52"/>
        <v>5492.3711013797665</v>
      </c>
      <c r="U197" s="40">
        <f t="shared" si="53"/>
        <v>5492.3711013797665</v>
      </c>
      <c r="V197" s="42">
        <v>0.12000000000000002</v>
      </c>
      <c r="W197" s="42">
        <v>1.4999999999999999E-2</v>
      </c>
      <c r="X197" s="42">
        <v>0.15</v>
      </c>
      <c r="Y197" s="40">
        <f t="shared" si="54"/>
        <v>659.08453216557211</v>
      </c>
      <c r="Z197" s="40">
        <f t="shared" si="55"/>
        <v>82.3855665206965</v>
      </c>
      <c r="AA197" s="40">
        <f t="shared" si="56"/>
        <v>823.855665206965</v>
      </c>
      <c r="AB197" s="40">
        <f t="shared" si="57"/>
        <v>1565.3257638932337</v>
      </c>
      <c r="AC197" s="40">
        <f t="shared" si="58"/>
        <v>3927.0453374865328</v>
      </c>
    </row>
    <row r="198" spans="2:29" ht="12.6" customHeight="1" x14ac:dyDescent="0.2">
      <c r="B198" s="36" t="s">
        <v>62</v>
      </c>
      <c r="C198" s="36" t="s">
        <v>61</v>
      </c>
      <c r="D198" s="36" t="s">
        <v>63</v>
      </c>
      <c r="E198" s="36">
        <v>2019</v>
      </c>
      <c r="F198" s="36" t="s">
        <v>66</v>
      </c>
      <c r="G198" s="36" t="s">
        <v>57</v>
      </c>
      <c r="H198" s="36" t="s">
        <v>52</v>
      </c>
      <c r="I198" s="36" t="s">
        <v>58</v>
      </c>
      <c r="J198" s="37">
        <v>146.0531147575</v>
      </c>
      <c r="K198" s="52" t="str">
        <f t="shared" ref="K198:K261" si="60">B198&amp;E198</f>
        <v>0073708392019</v>
      </c>
      <c r="L198" s="45">
        <f t="shared" si="47"/>
        <v>0</v>
      </c>
      <c r="M198" s="38">
        <f t="shared" si="48"/>
        <v>146.0531147575</v>
      </c>
      <c r="N198" s="39">
        <v>22</v>
      </c>
      <c r="O198" s="40">
        <f t="shared" si="49"/>
        <v>0</v>
      </c>
      <c r="P198" s="40">
        <f t="shared" si="50"/>
        <v>3213.1685246649999</v>
      </c>
      <c r="Q198" s="41">
        <f t="shared" si="59"/>
        <v>0.28999999999999998</v>
      </c>
      <c r="R198" s="41">
        <f t="shared" si="59"/>
        <v>0.45</v>
      </c>
      <c r="S198" s="40">
        <f t="shared" si="51"/>
        <v>0</v>
      </c>
      <c r="T198" s="40">
        <f t="shared" si="52"/>
        <v>1445.9258360992501</v>
      </c>
      <c r="U198" s="40">
        <f t="shared" si="53"/>
        <v>1445.9258360992501</v>
      </c>
      <c r="V198" s="42">
        <v>0.12000000000000002</v>
      </c>
      <c r="W198" s="42">
        <v>1.4999999999999999E-2</v>
      </c>
      <c r="X198" s="42">
        <v>0.15</v>
      </c>
      <c r="Y198" s="40">
        <f t="shared" si="54"/>
        <v>173.51110033191006</v>
      </c>
      <c r="Z198" s="40">
        <f t="shared" si="55"/>
        <v>21.68888754148875</v>
      </c>
      <c r="AA198" s="40">
        <f t="shared" si="56"/>
        <v>216.88887541488751</v>
      </c>
      <c r="AB198" s="40">
        <f t="shared" si="57"/>
        <v>412.08886328828635</v>
      </c>
      <c r="AC198" s="40">
        <f t="shared" si="58"/>
        <v>1033.8369728109637</v>
      </c>
    </row>
    <row r="199" spans="2:29" ht="12.6" customHeight="1" x14ac:dyDescent="0.2">
      <c r="B199" s="36" t="s">
        <v>62</v>
      </c>
      <c r="C199" s="36" t="s">
        <v>61</v>
      </c>
      <c r="D199" s="36" t="s">
        <v>63</v>
      </c>
      <c r="E199" s="36">
        <v>2019</v>
      </c>
      <c r="F199" s="36" t="s">
        <v>66</v>
      </c>
      <c r="G199" s="36" t="s">
        <v>57</v>
      </c>
      <c r="H199" s="36" t="s">
        <v>52</v>
      </c>
      <c r="I199" s="36" t="s">
        <v>59</v>
      </c>
      <c r="J199" s="37">
        <v>4.8089246000000002E-4</v>
      </c>
      <c r="K199" s="52" t="str">
        <f t="shared" si="60"/>
        <v>0073708392019</v>
      </c>
      <c r="L199" s="45">
        <f t="shared" si="47"/>
        <v>0</v>
      </c>
      <c r="M199" s="38">
        <f t="shared" si="48"/>
        <v>4.8089246000000002E-4</v>
      </c>
      <c r="N199" s="39">
        <v>22</v>
      </c>
      <c r="O199" s="40">
        <f t="shared" si="49"/>
        <v>0</v>
      </c>
      <c r="P199" s="40">
        <f t="shared" si="50"/>
        <v>1.057963412E-2</v>
      </c>
      <c r="Q199" s="41">
        <f t="shared" si="59"/>
        <v>0.28999999999999998</v>
      </c>
      <c r="R199" s="41">
        <f t="shared" si="59"/>
        <v>0.45</v>
      </c>
      <c r="S199" s="40">
        <f t="shared" si="51"/>
        <v>0</v>
      </c>
      <c r="T199" s="40">
        <f t="shared" si="52"/>
        <v>4.760835354E-3</v>
      </c>
      <c r="U199" s="40">
        <f t="shared" si="53"/>
        <v>4.760835354E-3</v>
      </c>
      <c r="V199" s="42">
        <v>0.12000000000000002</v>
      </c>
      <c r="W199" s="42">
        <v>1.4999999999999999E-2</v>
      </c>
      <c r="X199" s="42">
        <v>0.15</v>
      </c>
      <c r="Y199" s="40">
        <f t="shared" si="54"/>
        <v>5.7130024248000012E-4</v>
      </c>
      <c r="Z199" s="40">
        <f t="shared" si="55"/>
        <v>7.1412530310000001E-5</v>
      </c>
      <c r="AA199" s="40">
        <f t="shared" si="56"/>
        <v>7.1412530309999998E-4</v>
      </c>
      <c r="AB199" s="40">
        <f t="shared" si="57"/>
        <v>1.35683807589E-3</v>
      </c>
      <c r="AC199" s="40">
        <f t="shared" si="58"/>
        <v>3.4039972781100001E-3</v>
      </c>
    </row>
    <row r="200" spans="2:29" ht="12.6" customHeight="1" x14ac:dyDescent="0.2">
      <c r="B200" s="36" t="s">
        <v>62</v>
      </c>
      <c r="C200" s="36" t="s">
        <v>61</v>
      </c>
      <c r="D200" s="36" t="s">
        <v>63</v>
      </c>
      <c r="E200" s="36">
        <v>2019</v>
      </c>
      <c r="F200" s="36" t="s">
        <v>66</v>
      </c>
      <c r="G200" s="36" t="s">
        <v>57</v>
      </c>
      <c r="H200" s="36" t="s">
        <v>52</v>
      </c>
      <c r="I200" s="36" t="s">
        <v>60</v>
      </c>
      <c r="J200" s="37">
        <v>49.984139779700001</v>
      </c>
      <c r="K200" s="52" t="str">
        <f t="shared" si="60"/>
        <v>0073708392019</v>
      </c>
      <c r="L200" s="45">
        <f t="shared" si="47"/>
        <v>0</v>
      </c>
      <c r="M200" s="38">
        <f t="shared" si="48"/>
        <v>49.984139779700001</v>
      </c>
      <c r="N200" s="39">
        <v>22</v>
      </c>
      <c r="O200" s="40">
        <f t="shared" si="49"/>
        <v>0</v>
      </c>
      <c r="P200" s="40">
        <f t="shared" si="50"/>
        <v>1099.6510751534001</v>
      </c>
      <c r="Q200" s="41">
        <f t="shared" si="59"/>
        <v>0.28999999999999998</v>
      </c>
      <c r="R200" s="41">
        <f t="shared" si="59"/>
        <v>0.45</v>
      </c>
      <c r="S200" s="40">
        <f t="shared" si="51"/>
        <v>0</v>
      </c>
      <c r="T200" s="40">
        <f t="shared" si="52"/>
        <v>494.84298381903005</v>
      </c>
      <c r="U200" s="40">
        <f t="shared" si="53"/>
        <v>494.84298381903005</v>
      </c>
      <c r="V200" s="42">
        <v>0.12000000000000002</v>
      </c>
      <c r="W200" s="42">
        <v>1.4999999999999999E-2</v>
      </c>
      <c r="X200" s="42">
        <v>0.15</v>
      </c>
      <c r="Y200" s="40">
        <f t="shared" si="54"/>
        <v>59.381158058283617</v>
      </c>
      <c r="Z200" s="40">
        <f t="shared" si="55"/>
        <v>7.4226447572854504</v>
      </c>
      <c r="AA200" s="40">
        <f t="shared" si="56"/>
        <v>74.226447572854511</v>
      </c>
      <c r="AB200" s="40">
        <f t="shared" si="57"/>
        <v>141.03025038842358</v>
      </c>
      <c r="AC200" s="40">
        <f t="shared" si="58"/>
        <v>353.8127334306065</v>
      </c>
    </row>
    <row r="201" spans="2:29" ht="12.6" customHeight="1" x14ac:dyDescent="0.2">
      <c r="B201" s="36" t="s">
        <v>62</v>
      </c>
      <c r="C201" s="36" t="s">
        <v>61</v>
      </c>
      <c r="D201" s="36" t="s">
        <v>63</v>
      </c>
      <c r="E201" s="36">
        <v>2019</v>
      </c>
      <c r="F201" s="36" t="s">
        <v>67</v>
      </c>
      <c r="G201" s="36" t="s">
        <v>46</v>
      </c>
      <c r="H201" s="36" t="s">
        <v>51</v>
      </c>
      <c r="I201" s="36" t="s">
        <v>48</v>
      </c>
      <c r="J201" s="37">
        <v>55.68615415</v>
      </c>
      <c r="K201" s="52" t="str">
        <f t="shared" si="60"/>
        <v>0073708392019</v>
      </c>
      <c r="L201" s="45">
        <f t="shared" si="47"/>
        <v>0</v>
      </c>
      <c r="M201" s="38">
        <f t="shared" si="48"/>
        <v>55.68615415</v>
      </c>
      <c r="N201" s="39">
        <v>22</v>
      </c>
      <c r="O201" s="40">
        <f t="shared" si="49"/>
        <v>0</v>
      </c>
      <c r="P201" s="40">
        <f t="shared" si="50"/>
        <v>1225.0953913000001</v>
      </c>
      <c r="Q201" s="41">
        <f t="shared" si="59"/>
        <v>0.28999999999999998</v>
      </c>
      <c r="R201" s="41">
        <f t="shared" si="59"/>
        <v>0.45</v>
      </c>
      <c r="S201" s="40">
        <f t="shared" si="51"/>
        <v>0</v>
      </c>
      <c r="T201" s="40">
        <f t="shared" si="52"/>
        <v>551.29292608500009</v>
      </c>
      <c r="U201" s="40">
        <f t="shared" si="53"/>
        <v>551.29292608500009</v>
      </c>
      <c r="V201" s="42">
        <v>0.12000000000000002</v>
      </c>
      <c r="W201" s="42">
        <v>1.4999999999999999E-2</v>
      </c>
      <c r="X201" s="42">
        <v>0.15</v>
      </c>
      <c r="Y201" s="40">
        <f t="shared" si="54"/>
        <v>66.155151130200025</v>
      </c>
      <c r="Z201" s="40">
        <f t="shared" si="55"/>
        <v>8.2693938912750014</v>
      </c>
      <c r="AA201" s="40">
        <f t="shared" si="56"/>
        <v>82.693938912750014</v>
      </c>
      <c r="AB201" s="40">
        <f t="shared" si="57"/>
        <v>157.11848393422503</v>
      </c>
      <c r="AC201" s="40">
        <f t="shared" si="58"/>
        <v>394.17444215077506</v>
      </c>
    </row>
    <row r="202" spans="2:29" ht="12.6" customHeight="1" x14ac:dyDescent="0.2">
      <c r="B202" s="36" t="s">
        <v>62</v>
      </c>
      <c r="C202" s="36" t="s">
        <v>61</v>
      </c>
      <c r="D202" s="36" t="s">
        <v>63</v>
      </c>
      <c r="E202" s="36">
        <v>2019</v>
      </c>
      <c r="F202" s="36" t="s">
        <v>67</v>
      </c>
      <c r="G202" s="36" t="s">
        <v>46</v>
      </c>
      <c r="H202" s="36" t="s">
        <v>52</v>
      </c>
      <c r="I202" s="36" t="s">
        <v>48</v>
      </c>
      <c r="J202" s="37">
        <v>4.9742858999999999</v>
      </c>
      <c r="K202" s="52" t="str">
        <f t="shared" si="60"/>
        <v>0073708392019</v>
      </c>
      <c r="L202" s="45">
        <f t="shared" si="47"/>
        <v>0</v>
      </c>
      <c r="M202" s="38">
        <f t="shared" si="48"/>
        <v>4.9742858999999999</v>
      </c>
      <c r="N202" s="39">
        <v>22</v>
      </c>
      <c r="O202" s="40">
        <f t="shared" si="49"/>
        <v>0</v>
      </c>
      <c r="P202" s="40">
        <f t="shared" si="50"/>
        <v>109.4342898</v>
      </c>
      <c r="Q202" s="41">
        <f t="shared" si="59"/>
        <v>0.28999999999999998</v>
      </c>
      <c r="R202" s="41">
        <f t="shared" si="59"/>
        <v>0.45</v>
      </c>
      <c r="S202" s="40">
        <f t="shared" si="51"/>
        <v>0</v>
      </c>
      <c r="T202" s="40">
        <f t="shared" si="52"/>
        <v>49.245430410000004</v>
      </c>
      <c r="U202" s="40">
        <f t="shared" si="53"/>
        <v>49.245430410000004</v>
      </c>
      <c r="V202" s="42">
        <v>0.12000000000000002</v>
      </c>
      <c r="W202" s="42">
        <v>1.4999999999999999E-2</v>
      </c>
      <c r="X202" s="42">
        <v>0.15</v>
      </c>
      <c r="Y202" s="40">
        <f t="shared" si="54"/>
        <v>5.909451649200002</v>
      </c>
      <c r="Z202" s="40">
        <f t="shared" si="55"/>
        <v>0.73868145615000003</v>
      </c>
      <c r="AA202" s="40">
        <f t="shared" si="56"/>
        <v>7.3868145615000005</v>
      </c>
      <c r="AB202" s="40">
        <f t="shared" si="57"/>
        <v>14.034947666850002</v>
      </c>
      <c r="AC202" s="40">
        <f t="shared" si="58"/>
        <v>35.210482743150003</v>
      </c>
    </row>
    <row r="203" spans="2:29" ht="12.6" customHeight="1" x14ac:dyDescent="0.2">
      <c r="B203" s="36" t="s">
        <v>62</v>
      </c>
      <c r="C203" s="36" t="s">
        <v>61</v>
      </c>
      <c r="D203" s="36" t="s">
        <v>63</v>
      </c>
      <c r="E203" s="36">
        <v>2019</v>
      </c>
      <c r="F203" s="36" t="s">
        <v>67</v>
      </c>
      <c r="G203" s="36" t="s">
        <v>53</v>
      </c>
      <c r="H203" s="36" t="s">
        <v>51</v>
      </c>
      <c r="I203" s="36" t="s">
        <v>54</v>
      </c>
      <c r="J203" s="37">
        <v>0.87985575000000005</v>
      </c>
      <c r="K203" s="52" t="str">
        <f t="shared" si="60"/>
        <v>0073708392019</v>
      </c>
      <c r="L203" s="45">
        <f t="shared" si="47"/>
        <v>0</v>
      </c>
      <c r="M203" s="38">
        <f t="shared" si="48"/>
        <v>0.87985575000000005</v>
      </c>
      <c r="N203" s="39">
        <v>22</v>
      </c>
      <c r="O203" s="40">
        <f t="shared" si="49"/>
        <v>0</v>
      </c>
      <c r="P203" s="40">
        <f t="shared" si="50"/>
        <v>19.3568265</v>
      </c>
      <c r="Q203" s="41">
        <f t="shared" si="59"/>
        <v>0.28999999999999998</v>
      </c>
      <c r="R203" s="41">
        <f t="shared" si="59"/>
        <v>0.45</v>
      </c>
      <c r="S203" s="40">
        <f t="shared" si="51"/>
        <v>0</v>
      </c>
      <c r="T203" s="40">
        <f t="shared" si="52"/>
        <v>8.710571925</v>
      </c>
      <c r="U203" s="40">
        <f t="shared" si="53"/>
        <v>8.710571925</v>
      </c>
      <c r="V203" s="42">
        <v>0.12000000000000002</v>
      </c>
      <c r="W203" s="42">
        <v>1.4999999999999999E-2</v>
      </c>
      <c r="X203" s="42">
        <v>0.15</v>
      </c>
      <c r="Y203" s="40">
        <f t="shared" si="54"/>
        <v>1.0452686310000001</v>
      </c>
      <c r="Z203" s="40">
        <f t="shared" si="55"/>
        <v>0.13065857887499999</v>
      </c>
      <c r="AA203" s="40">
        <f t="shared" si="56"/>
        <v>1.3065857887499999</v>
      </c>
      <c r="AB203" s="40">
        <f t="shared" si="57"/>
        <v>2.4825129986250003</v>
      </c>
      <c r="AC203" s="40">
        <f t="shared" si="58"/>
        <v>6.2280589263749997</v>
      </c>
    </row>
    <row r="204" spans="2:29" ht="12.6" customHeight="1" x14ac:dyDescent="0.2">
      <c r="B204" s="36" t="s">
        <v>62</v>
      </c>
      <c r="C204" s="36" t="s">
        <v>61</v>
      </c>
      <c r="D204" s="36" t="s">
        <v>63</v>
      </c>
      <c r="E204" s="36">
        <v>2019</v>
      </c>
      <c r="F204" s="36" t="s">
        <v>67</v>
      </c>
      <c r="G204" s="36" t="s">
        <v>57</v>
      </c>
      <c r="H204" s="36" t="s">
        <v>51</v>
      </c>
      <c r="I204" s="36" t="s">
        <v>58</v>
      </c>
      <c r="J204" s="37">
        <v>661.15167156739005</v>
      </c>
      <c r="K204" s="52" t="str">
        <f t="shared" si="60"/>
        <v>0073708392019</v>
      </c>
      <c r="L204" s="45">
        <f t="shared" si="47"/>
        <v>0</v>
      </c>
      <c r="M204" s="38">
        <f t="shared" si="48"/>
        <v>661.15167156739005</v>
      </c>
      <c r="N204" s="39">
        <v>22</v>
      </c>
      <c r="O204" s="40">
        <f t="shared" si="49"/>
        <v>0</v>
      </c>
      <c r="P204" s="40">
        <f t="shared" si="50"/>
        <v>14545.336774482581</v>
      </c>
      <c r="Q204" s="41">
        <f t="shared" si="59"/>
        <v>0.28999999999999998</v>
      </c>
      <c r="R204" s="41">
        <f t="shared" si="59"/>
        <v>0.45</v>
      </c>
      <c r="S204" s="40">
        <f t="shared" si="51"/>
        <v>0</v>
      </c>
      <c r="T204" s="40">
        <f t="shared" si="52"/>
        <v>6545.4015485171612</v>
      </c>
      <c r="U204" s="40">
        <f t="shared" si="53"/>
        <v>6545.4015485171612</v>
      </c>
      <c r="V204" s="42">
        <v>0.12000000000000002</v>
      </c>
      <c r="W204" s="42">
        <v>1.4999999999999999E-2</v>
      </c>
      <c r="X204" s="42">
        <v>0.15</v>
      </c>
      <c r="Y204" s="40">
        <f t="shared" si="54"/>
        <v>785.44818582205949</v>
      </c>
      <c r="Z204" s="40">
        <f t="shared" si="55"/>
        <v>98.181023227757422</v>
      </c>
      <c r="AA204" s="40">
        <f t="shared" si="56"/>
        <v>981.81023227757419</v>
      </c>
      <c r="AB204" s="40">
        <f t="shared" si="57"/>
        <v>1865.4394413273913</v>
      </c>
      <c r="AC204" s="40">
        <f t="shared" si="58"/>
        <v>4679.96210718977</v>
      </c>
    </row>
    <row r="205" spans="2:29" ht="12.6" customHeight="1" x14ac:dyDescent="0.2">
      <c r="B205" s="36" t="s">
        <v>62</v>
      </c>
      <c r="C205" s="36" t="s">
        <v>61</v>
      </c>
      <c r="D205" s="36" t="s">
        <v>63</v>
      </c>
      <c r="E205" s="36">
        <v>2019</v>
      </c>
      <c r="F205" s="36" t="s">
        <v>67</v>
      </c>
      <c r="G205" s="36" t="s">
        <v>57</v>
      </c>
      <c r="H205" s="36" t="s">
        <v>51</v>
      </c>
      <c r="I205" s="36" t="s">
        <v>59</v>
      </c>
      <c r="J205" s="37">
        <v>1.3289035121399999</v>
      </c>
      <c r="K205" s="52" t="str">
        <f t="shared" si="60"/>
        <v>0073708392019</v>
      </c>
      <c r="L205" s="45">
        <f t="shared" si="47"/>
        <v>0</v>
      </c>
      <c r="M205" s="38">
        <f t="shared" si="48"/>
        <v>1.3289035121399999</v>
      </c>
      <c r="N205" s="39">
        <v>22</v>
      </c>
      <c r="O205" s="40">
        <f t="shared" si="49"/>
        <v>0</v>
      </c>
      <c r="P205" s="40">
        <f t="shared" si="50"/>
        <v>29.235877267079999</v>
      </c>
      <c r="Q205" s="41">
        <f t="shared" si="59"/>
        <v>0.28999999999999998</v>
      </c>
      <c r="R205" s="41">
        <f t="shared" si="59"/>
        <v>0.45</v>
      </c>
      <c r="S205" s="40">
        <f t="shared" si="51"/>
        <v>0</v>
      </c>
      <c r="T205" s="40">
        <f t="shared" si="52"/>
        <v>13.156144770186</v>
      </c>
      <c r="U205" s="40">
        <f t="shared" si="53"/>
        <v>13.156144770186</v>
      </c>
      <c r="V205" s="42">
        <v>0.12000000000000002</v>
      </c>
      <c r="W205" s="42">
        <v>1.4999999999999999E-2</v>
      </c>
      <c r="X205" s="42">
        <v>0.15</v>
      </c>
      <c r="Y205" s="40">
        <f t="shared" si="54"/>
        <v>1.5787373724223204</v>
      </c>
      <c r="Z205" s="40">
        <f t="shared" si="55"/>
        <v>0.19734217155278999</v>
      </c>
      <c r="AA205" s="40">
        <f t="shared" si="56"/>
        <v>1.9734217155278999</v>
      </c>
      <c r="AB205" s="40">
        <f t="shared" si="57"/>
        <v>3.7495012595030106</v>
      </c>
      <c r="AC205" s="40">
        <f t="shared" si="58"/>
        <v>9.40664351068299</v>
      </c>
    </row>
    <row r="206" spans="2:29" ht="12.6" customHeight="1" x14ac:dyDescent="0.2">
      <c r="B206" s="36" t="s">
        <v>62</v>
      </c>
      <c r="C206" s="36" t="s">
        <v>61</v>
      </c>
      <c r="D206" s="36" t="s">
        <v>63</v>
      </c>
      <c r="E206" s="36">
        <v>2019</v>
      </c>
      <c r="F206" s="36" t="s">
        <v>67</v>
      </c>
      <c r="G206" s="36" t="s">
        <v>57</v>
      </c>
      <c r="H206" s="36" t="s">
        <v>51</v>
      </c>
      <c r="I206" s="36" t="s">
        <v>60</v>
      </c>
      <c r="J206" s="37">
        <v>1995.15649653268</v>
      </c>
      <c r="K206" s="52" t="str">
        <f t="shared" si="60"/>
        <v>0073708392019</v>
      </c>
      <c r="L206" s="45">
        <f t="shared" si="47"/>
        <v>0</v>
      </c>
      <c r="M206" s="38">
        <f t="shared" si="48"/>
        <v>1995.15649653268</v>
      </c>
      <c r="N206" s="39">
        <v>22</v>
      </c>
      <c r="O206" s="40">
        <f t="shared" si="49"/>
        <v>0</v>
      </c>
      <c r="P206" s="40">
        <f t="shared" si="50"/>
        <v>43893.442923718962</v>
      </c>
      <c r="Q206" s="41">
        <f t="shared" si="59"/>
        <v>0.28999999999999998</v>
      </c>
      <c r="R206" s="41">
        <f t="shared" si="59"/>
        <v>0.45</v>
      </c>
      <c r="S206" s="40">
        <f t="shared" si="51"/>
        <v>0</v>
      </c>
      <c r="T206" s="40">
        <f t="shared" si="52"/>
        <v>19752.049315673532</v>
      </c>
      <c r="U206" s="40">
        <f t="shared" si="53"/>
        <v>19752.049315673532</v>
      </c>
      <c r="V206" s="42">
        <v>0.12000000000000002</v>
      </c>
      <c r="W206" s="42">
        <v>1.4999999999999999E-2</v>
      </c>
      <c r="X206" s="42">
        <v>0.15</v>
      </c>
      <c r="Y206" s="40">
        <f t="shared" si="54"/>
        <v>2370.2459178808244</v>
      </c>
      <c r="Z206" s="40">
        <f t="shared" si="55"/>
        <v>296.28073973510294</v>
      </c>
      <c r="AA206" s="40">
        <f t="shared" si="56"/>
        <v>2962.8073973510295</v>
      </c>
      <c r="AB206" s="40">
        <f t="shared" si="57"/>
        <v>5629.3340549669574</v>
      </c>
      <c r="AC206" s="40">
        <f t="shared" si="58"/>
        <v>14122.715260706575</v>
      </c>
    </row>
    <row r="207" spans="2:29" ht="12.6" customHeight="1" x14ac:dyDescent="0.2">
      <c r="B207" s="36" t="s">
        <v>62</v>
      </c>
      <c r="C207" s="36" t="s">
        <v>61</v>
      </c>
      <c r="D207" s="36" t="s">
        <v>63</v>
      </c>
      <c r="E207" s="36">
        <v>2019</v>
      </c>
      <c r="F207" s="36" t="s">
        <v>67</v>
      </c>
      <c r="G207" s="36" t="s">
        <v>57</v>
      </c>
      <c r="H207" s="36" t="s">
        <v>52</v>
      </c>
      <c r="I207" s="36" t="s">
        <v>58</v>
      </c>
      <c r="J207" s="37">
        <v>1317.4181168959001</v>
      </c>
      <c r="K207" s="52" t="str">
        <f t="shared" si="60"/>
        <v>0073708392019</v>
      </c>
      <c r="L207" s="45">
        <f t="shared" si="47"/>
        <v>0</v>
      </c>
      <c r="M207" s="38">
        <f t="shared" si="48"/>
        <v>1317.4181168959001</v>
      </c>
      <c r="N207" s="39">
        <v>22</v>
      </c>
      <c r="O207" s="40">
        <f t="shared" si="49"/>
        <v>0</v>
      </c>
      <c r="P207" s="40">
        <f t="shared" si="50"/>
        <v>28983.198571709803</v>
      </c>
      <c r="Q207" s="41">
        <f t="shared" si="59"/>
        <v>0.28999999999999998</v>
      </c>
      <c r="R207" s="41">
        <f t="shared" si="59"/>
        <v>0.45</v>
      </c>
      <c r="S207" s="40">
        <f t="shared" si="51"/>
        <v>0</v>
      </c>
      <c r="T207" s="40">
        <f t="shared" si="52"/>
        <v>13042.439357269412</v>
      </c>
      <c r="U207" s="40">
        <f t="shared" si="53"/>
        <v>13042.439357269412</v>
      </c>
      <c r="V207" s="42">
        <v>0.12000000000000002</v>
      </c>
      <c r="W207" s="42">
        <v>1.4999999999999999E-2</v>
      </c>
      <c r="X207" s="42">
        <v>0.15</v>
      </c>
      <c r="Y207" s="40">
        <f t="shared" si="54"/>
        <v>1565.0927228723297</v>
      </c>
      <c r="Z207" s="40">
        <f t="shared" si="55"/>
        <v>195.63659035904118</v>
      </c>
      <c r="AA207" s="40">
        <f t="shared" si="56"/>
        <v>1956.3659035904116</v>
      </c>
      <c r="AB207" s="40">
        <f t="shared" si="57"/>
        <v>3717.0952168217823</v>
      </c>
      <c r="AC207" s="40">
        <f t="shared" si="58"/>
        <v>9325.3441404476289</v>
      </c>
    </row>
    <row r="208" spans="2:29" ht="12.6" customHeight="1" x14ac:dyDescent="0.2">
      <c r="B208" s="36" t="s">
        <v>62</v>
      </c>
      <c r="C208" s="36" t="s">
        <v>61</v>
      </c>
      <c r="D208" s="36" t="s">
        <v>63</v>
      </c>
      <c r="E208" s="36">
        <v>2019</v>
      </c>
      <c r="F208" s="36" t="s">
        <v>67</v>
      </c>
      <c r="G208" s="36" t="s">
        <v>57</v>
      </c>
      <c r="H208" s="36" t="s">
        <v>52</v>
      </c>
      <c r="I208" s="36" t="s">
        <v>59</v>
      </c>
      <c r="J208" s="37">
        <v>1.2810785200000001E-2</v>
      </c>
      <c r="K208" s="52" t="str">
        <f t="shared" si="60"/>
        <v>0073708392019</v>
      </c>
      <c r="L208" s="45">
        <f t="shared" si="47"/>
        <v>0</v>
      </c>
      <c r="M208" s="38">
        <f t="shared" si="48"/>
        <v>1.2810785200000001E-2</v>
      </c>
      <c r="N208" s="39">
        <v>22</v>
      </c>
      <c r="O208" s="40">
        <f t="shared" si="49"/>
        <v>0</v>
      </c>
      <c r="P208" s="40">
        <f t="shared" si="50"/>
        <v>0.2818372744</v>
      </c>
      <c r="Q208" s="41">
        <f t="shared" si="59"/>
        <v>0.28999999999999998</v>
      </c>
      <c r="R208" s="41">
        <f t="shared" si="59"/>
        <v>0.45</v>
      </c>
      <c r="S208" s="40">
        <f t="shared" si="51"/>
        <v>0</v>
      </c>
      <c r="T208" s="40">
        <f t="shared" si="52"/>
        <v>0.12682677348000002</v>
      </c>
      <c r="U208" s="40">
        <f t="shared" si="53"/>
        <v>0.12682677348000002</v>
      </c>
      <c r="V208" s="42">
        <v>0.12000000000000002</v>
      </c>
      <c r="W208" s="42">
        <v>1.4999999999999999E-2</v>
      </c>
      <c r="X208" s="42">
        <v>0.15</v>
      </c>
      <c r="Y208" s="40">
        <f t="shared" si="54"/>
        <v>1.5219212817600004E-2</v>
      </c>
      <c r="Z208" s="40">
        <f t="shared" si="55"/>
        <v>1.9024016022000001E-3</v>
      </c>
      <c r="AA208" s="40">
        <f t="shared" si="56"/>
        <v>1.9024016022E-2</v>
      </c>
      <c r="AB208" s="40">
        <f t="shared" si="57"/>
        <v>3.6145630441800004E-2</v>
      </c>
      <c r="AC208" s="40">
        <f t="shared" si="58"/>
        <v>9.0681143038200018E-2</v>
      </c>
    </row>
    <row r="209" spans="2:29" ht="12.6" customHeight="1" x14ac:dyDescent="0.2">
      <c r="B209" s="36" t="s">
        <v>62</v>
      </c>
      <c r="C209" s="36" t="s">
        <v>61</v>
      </c>
      <c r="D209" s="36" t="s">
        <v>63</v>
      </c>
      <c r="E209" s="36">
        <v>2019</v>
      </c>
      <c r="F209" s="36" t="s">
        <v>67</v>
      </c>
      <c r="G209" s="36" t="s">
        <v>57</v>
      </c>
      <c r="H209" s="36" t="s">
        <v>52</v>
      </c>
      <c r="I209" s="36" t="s">
        <v>60</v>
      </c>
      <c r="J209" s="37">
        <v>436.79262605939999</v>
      </c>
      <c r="K209" s="52" t="str">
        <f t="shared" si="60"/>
        <v>0073708392019</v>
      </c>
      <c r="L209" s="45">
        <f t="shared" si="47"/>
        <v>0</v>
      </c>
      <c r="M209" s="38">
        <f t="shared" si="48"/>
        <v>436.79262605939999</v>
      </c>
      <c r="N209" s="39">
        <v>22</v>
      </c>
      <c r="O209" s="40">
        <f t="shared" si="49"/>
        <v>0</v>
      </c>
      <c r="P209" s="40">
        <f t="shared" si="50"/>
        <v>9609.4377733067995</v>
      </c>
      <c r="Q209" s="41">
        <f t="shared" si="59"/>
        <v>0.28999999999999998</v>
      </c>
      <c r="R209" s="41">
        <f t="shared" si="59"/>
        <v>0.45</v>
      </c>
      <c r="S209" s="40">
        <f t="shared" si="51"/>
        <v>0</v>
      </c>
      <c r="T209" s="40">
        <f t="shared" si="52"/>
        <v>4324.2469979880598</v>
      </c>
      <c r="U209" s="40">
        <f t="shared" si="53"/>
        <v>4324.2469979880598</v>
      </c>
      <c r="V209" s="42">
        <v>0.12000000000000002</v>
      </c>
      <c r="W209" s="42">
        <v>1.4999999999999999E-2</v>
      </c>
      <c r="X209" s="42">
        <v>0.15</v>
      </c>
      <c r="Y209" s="40">
        <f t="shared" si="54"/>
        <v>518.90963975856732</v>
      </c>
      <c r="Z209" s="40">
        <f t="shared" si="55"/>
        <v>64.863704969820901</v>
      </c>
      <c r="AA209" s="40">
        <f t="shared" si="56"/>
        <v>648.6370496982089</v>
      </c>
      <c r="AB209" s="40">
        <f t="shared" si="57"/>
        <v>1232.4103944265971</v>
      </c>
      <c r="AC209" s="40">
        <f t="shared" si="58"/>
        <v>3091.8366035614627</v>
      </c>
    </row>
    <row r="210" spans="2:29" ht="12.6" customHeight="1" x14ac:dyDescent="0.2">
      <c r="B210" s="36" t="s">
        <v>62</v>
      </c>
      <c r="C210" s="36" t="s">
        <v>61</v>
      </c>
      <c r="D210" s="36" t="s">
        <v>63</v>
      </c>
      <c r="E210" s="36">
        <v>2019</v>
      </c>
      <c r="F210" s="36" t="s">
        <v>68</v>
      </c>
      <c r="G210" s="36" t="s">
        <v>46</v>
      </c>
      <c r="H210" s="36" t="s">
        <v>51</v>
      </c>
      <c r="I210" s="36" t="s">
        <v>48</v>
      </c>
      <c r="J210" s="37">
        <v>28.976279139999999</v>
      </c>
      <c r="K210" s="52" t="str">
        <f t="shared" si="60"/>
        <v>0073708392019</v>
      </c>
      <c r="L210" s="45">
        <f t="shared" si="47"/>
        <v>0</v>
      </c>
      <c r="M210" s="38">
        <f t="shared" si="48"/>
        <v>28.976279139999999</v>
      </c>
      <c r="N210" s="39">
        <v>22</v>
      </c>
      <c r="O210" s="40">
        <f t="shared" si="49"/>
        <v>0</v>
      </c>
      <c r="P210" s="40">
        <f t="shared" si="50"/>
        <v>637.47814108</v>
      </c>
      <c r="Q210" s="41">
        <f t="shared" si="59"/>
        <v>0.28999999999999998</v>
      </c>
      <c r="R210" s="41">
        <f t="shared" si="59"/>
        <v>0.45</v>
      </c>
      <c r="S210" s="40">
        <f t="shared" si="51"/>
        <v>0</v>
      </c>
      <c r="T210" s="40">
        <f t="shared" si="52"/>
        <v>286.86516348600003</v>
      </c>
      <c r="U210" s="40">
        <f t="shared" si="53"/>
        <v>286.86516348600003</v>
      </c>
      <c r="V210" s="42">
        <v>0.12000000000000002</v>
      </c>
      <c r="W210" s="42">
        <v>1.4999999999999999E-2</v>
      </c>
      <c r="X210" s="42">
        <v>0.15</v>
      </c>
      <c r="Y210" s="40">
        <f t="shared" si="54"/>
        <v>34.42381961832001</v>
      </c>
      <c r="Z210" s="40">
        <f t="shared" si="55"/>
        <v>4.3029774522900004</v>
      </c>
      <c r="AA210" s="40">
        <f t="shared" si="56"/>
        <v>43.029774522900006</v>
      </c>
      <c r="AB210" s="40">
        <f t="shared" si="57"/>
        <v>81.756571593510017</v>
      </c>
      <c r="AC210" s="40">
        <f t="shared" si="58"/>
        <v>205.10859189249001</v>
      </c>
    </row>
    <row r="211" spans="2:29" ht="12.6" customHeight="1" x14ac:dyDescent="0.2">
      <c r="B211" s="36" t="s">
        <v>62</v>
      </c>
      <c r="C211" s="36" t="s">
        <v>61</v>
      </c>
      <c r="D211" s="36" t="s">
        <v>63</v>
      </c>
      <c r="E211" s="36">
        <v>2019</v>
      </c>
      <c r="F211" s="36" t="s">
        <v>68</v>
      </c>
      <c r="G211" s="36" t="s">
        <v>57</v>
      </c>
      <c r="H211" s="36" t="s">
        <v>51</v>
      </c>
      <c r="I211" s="36" t="s">
        <v>58</v>
      </c>
      <c r="J211" s="37">
        <v>168.3981204099</v>
      </c>
      <c r="K211" s="52" t="str">
        <f t="shared" si="60"/>
        <v>0073708392019</v>
      </c>
      <c r="L211" s="45">
        <f t="shared" si="47"/>
        <v>0</v>
      </c>
      <c r="M211" s="38">
        <f t="shared" si="48"/>
        <v>168.3981204099</v>
      </c>
      <c r="N211" s="39">
        <v>22</v>
      </c>
      <c r="O211" s="40">
        <f t="shared" si="49"/>
        <v>0</v>
      </c>
      <c r="P211" s="40">
        <f t="shared" si="50"/>
        <v>3704.7586490178001</v>
      </c>
      <c r="Q211" s="41">
        <f t="shared" si="59"/>
        <v>0.28999999999999998</v>
      </c>
      <c r="R211" s="41">
        <f t="shared" si="59"/>
        <v>0.45</v>
      </c>
      <c r="S211" s="40">
        <f t="shared" si="51"/>
        <v>0</v>
      </c>
      <c r="T211" s="40">
        <f t="shared" si="52"/>
        <v>1667.1413920580101</v>
      </c>
      <c r="U211" s="40">
        <f t="shared" si="53"/>
        <v>1667.1413920580101</v>
      </c>
      <c r="V211" s="42">
        <v>0.12000000000000002</v>
      </c>
      <c r="W211" s="42">
        <v>1.4999999999999999E-2</v>
      </c>
      <c r="X211" s="42">
        <v>0.15</v>
      </c>
      <c r="Y211" s="40">
        <f t="shared" si="54"/>
        <v>200.05696704696123</v>
      </c>
      <c r="Z211" s="40">
        <f t="shared" si="55"/>
        <v>25.007120880870151</v>
      </c>
      <c r="AA211" s="40">
        <f t="shared" si="56"/>
        <v>250.0712088087015</v>
      </c>
      <c r="AB211" s="40">
        <f t="shared" si="57"/>
        <v>475.13529673653289</v>
      </c>
      <c r="AC211" s="40">
        <f t="shared" si="58"/>
        <v>1192.0060953214772</v>
      </c>
    </row>
    <row r="212" spans="2:29" ht="12.6" customHeight="1" x14ac:dyDescent="0.2">
      <c r="B212" s="36" t="s">
        <v>62</v>
      </c>
      <c r="C212" s="36" t="s">
        <v>61</v>
      </c>
      <c r="D212" s="36" t="s">
        <v>63</v>
      </c>
      <c r="E212" s="36">
        <v>2019</v>
      </c>
      <c r="F212" s="36" t="s">
        <v>68</v>
      </c>
      <c r="G212" s="36" t="s">
        <v>57</v>
      </c>
      <c r="H212" s="36" t="s">
        <v>51</v>
      </c>
      <c r="I212" s="36" t="s">
        <v>59</v>
      </c>
      <c r="J212" s="37">
        <v>0.90315355810999998</v>
      </c>
      <c r="K212" s="52" t="str">
        <f t="shared" si="60"/>
        <v>0073708392019</v>
      </c>
      <c r="L212" s="45">
        <f t="shared" si="47"/>
        <v>0</v>
      </c>
      <c r="M212" s="38">
        <f t="shared" si="48"/>
        <v>0.90315355810999998</v>
      </c>
      <c r="N212" s="39">
        <v>22</v>
      </c>
      <c r="O212" s="40">
        <f t="shared" si="49"/>
        <v>0</v>
      </c>
      <c r="P212" s="40">
        <f t="shared" si="50"/>
        <v>19.869378278420001</v>
      </c>
      <c r="Q212" s="41">
        <f t="shared" si="59"/>
        <v>0.28999999999999998</v>
      </c>
      <c r="R212" s="41">
        <f t="shared" si="59"/>
        <v>0.45</v>
      </c>
      <c r="S212" s="40">
        <f t="shared" si="51"/>
        <v>0</v>
      </c>
      <c r="T212" s="40">
        <f t="shared" si="52"/>
        <v>8.9412202252890012</v>
      </c>
      <c r="U212" s="40">
        <f t="shared" si="53"/>
        <v>8.9412202252890012</v>
      </c>
      <c r="V212" s="42">
        <v>0.12000000000000002</v>
      </c>
      <c r="W212" s="42">
        <v>1.4999999999999999E-2</v>
      </c>
      <c r="X212" s="42">
        <v>0.15</v>
      </c>
      <c r="Y212" s="40">
        <f t="shared" si="54"/>
        <v>1.0729464270346802</v>
      </c>
      <c r="Z212" s="40">
        <f t="shared" si="55"/>
        <v>0.134118303379335</v>
      </c>
      <c r="AA212" s="40">
        <f t="shared" si="56"/>
        <v>1.3411830337933501</v>
      </c>
      <c r="AB212" s="40">
        <f t="shared" si="57"/>
        <v>2.5482477642073653</v>
      </c>
      <c r="AC212" s="40">
        <f t="shared" si="58"/>
        <v>6.3929724610816354</v>
      </c>
    </row>
    <row r="213" spans="2:29" ht="12.6" customHeight="1" x14ac:dyDescent="0.2">
      <c r="B213" s="36" t="s">
        <v>62</v>
      </c>
      <c r="C213" s="36" t="s">
        <v>61</v>
      </c>
      <c r="D213" s="36" t="s">
        <v>63</v>
      </c>
      <c r="E213" s="36">
        <v>2019</v>
      </c>
      <c r="F213" s="36" t="s">
        <v>68</v>
      </c>
      <c r="G213" s="36" t="s">
        <v>57</v>
      </c>
      <c r="H213" s="36" t="s">
        <v>51</v>
      </c>
      <c r="I213" s="36" t="s">
        <v>60</v>
      </c>
      <c r="J213" s="37">
        <v>837.03066581789994</v>
      </c>
      <c r="K213" s="52" t="str">
        <f t="shared" si="60"/>
        <v>0073708392019</v>
      </c>
      <c r="L213" s="45">
        <f t="shared" si="47"/>
        <v>0</v>
      </c>
      <c r="M213" s="38">
        <f t="shared" si="48"/>
        <v>837.03066581789994</v>
      </c>
      <c r="N213" s="39">
        <v>22</v>
      </c>
      <c r="O213" s="40">
        <f t="shared" si="49"/>
        <v>0</v>
      </c>
      <c r="P213" s="40">
        <f t="shared" si="50"/>
        <v>18414.674647993797</v>
      </c>
      <c r="Q213" s="41">
        <f t="shared" si="59"/>
        <v>0.28999999999999998</v>
      </c>
      <c r="R213" s="41">
        <f t="shared" si="59"/>
        <v>0.45</v>
      </c>
      <c r="S213" s="40">
        <f t="shared" si="51"/>
        <v>0</v>
      </c>
      <c r="T213" s="40">
        <f t="shared" si="52"/>
        <v>8286.6035915972097</v>
      </c>
      <c r="U213" s="40">
        <f t="shared" si="53"/>
        <v>8286.6035915972097</v>
      </c>
      <c r="V213" s="42">
        <v>0.12000000000000002</v>
      </c>
      <c r="W213" s="42">
        <v>1.4999999999999999E-2</v>
      </c>
      <c r="X213" s="42">
        <v>0.15</v>
      </c>
      <c r="Y213" s="40">
        <f t="shared" si="54"/>
        <v>994.39243099166538</v>
      </c>
      <c r="Z213" s="40">
        <f t="shared" si="55"/>
        <v>124.29905387395814</v>
      </c>
      <c r="AA213" s="40">
        <f t="shared" si="56"/>
        <v>1242.9905387395813</v>
      </c>
      <c r="AB213" s="40">
        <f t="shared" si="57"/>
        <v>2361.6820236052049</v>
      </c>
      <c r="AC213" s="40">
        <f t="shared" si="58"/>
        <v>5924.9215679920053</v>
      </c>
    </row>
    <row r="214" spans="2:29" ht="12.6" customHeight="1" x14ac:dyDescent="0.2">
      <c r="B214" s="36" t="s">
        <v>62</v>
      </c>
      <c r="C214" s="36" t="s">
        <v>61</v>
      </c>
      <c r="D214" s="36" t="s">
        <v>63</v>
      </c>
      <c r="E214" s="36">
        <v>2019</v>
      </c>
      <c r="F214" s="36" t="s">
        <v>68</v>
      </c>
      <c r="G214" s="36" t="s">
        <v>57</v>
      </c>
      <c r="H214" s="36" t="s">
        <v>52</v>
      </c>
      <c r="I214" s="36" t="s">
        <v>58</v>
      </c>
      <c r="J214" s="37">
        <v>420.41630146109998</v>
      </c>
      <c r="K214" s="52" t="str">
        <f t="shared" si="60"/>
        <v>0073708392019</v>
      </c>
      <c r="L214" s="45">
        <f t="shared" si="47"/>
        <v>0</v>
      </c>
      <c r="M214" s="38">
        <f t="shared" si="48"/>
        <v>420.41630146109998</v>
      </c>
      <c r="N214" s="39">
        <v>22</v>
      </c>
      <c r="O214" s="40">
        <f t="shared" si="49"/>
        <v>0</v>
      </c>
      <c r="P214" s="40">
        <f t="shared" si="50"/>
        <v>9249.1586321441991</v>
      </c>
      <c r="Q214" s="41">
        <f t="shared" si="59"/>
        <v>0.28999999999999998</v>
      </c>
      <c r="R214" s="41">
        <f t="shared" si="59"/>
        <v>0.45</v>
      </c>
      <c r="S214" s="40">
        <f t="shared" si="51"/>
        <v>0</v>
      </c>
      <c r="T214" s="40">
        <f t="shared" si="52"/>
        <v>4162.1213844648901</v>
      </c>
      <c r="U214" s="40">
        <f t="shared" si="53"/>
        <v>4162.1213844648901</v>
      </c>
      <c r="V214" s="42">
        <v>0.12000000000000002</v>
      </c>
      <c r="W214" s="42">
        <v>1.4999999999999999E-2</v>
      </c>
      <c r="X214" s="42">
        <v>0.15</v>
      </c>
      <c r="Y214" s="40">
        <f t="shared" si="54"/>
        <v>499.45456613578693</v>
      </c>
      <c r="Z214" s="40">
        <f t="shared" si="55"/>
        <v>62.431820766973345</v>
      </c>
      <c r="AA214" s="40">
        <f t="shared" si="56"/>
        <v>624.31820766973351</v>
      </c>
      <c r="AB214" s="40">
        <f t="shared" si="57"/>
        <v>1186.2045945724938</v>
      </c>
      <c r="AC214" s="40">
        <f t="shared" si="58"/>
        <v>2975.9167898923961</v>
      </c>
    </row>
    <row r="215" spans="2:29" ht="12.6" customHeight="1" x14ac:dyDescent="0.2">
      <c r="B215" s="36" t="s">
        <v>62</v>
      </c>
      <c r="C215" s="36" t="s">
        <v>61</v>
      </c>
      <c r="D215" s="36" t="s">
        <v>63</v>
      </c>
      <c r="E215" s="36">
        <v>2019</v>
      </c>
      <c r="F215" s="36" t="s">
        <v>68</v>
      </c>
      <c r="G215" s="36" t="s">
        <v>57</v>
      </c>
      <c r="H215" s="36" t="s">
        <v>52</v>
      </c>
      <c r="I215" s="36" t="s">
        <v>59</v>
      </c>
      <c r="J215" s="37">
        <v>6.7161706299999997E-3</v>
      </c>
      <c r="K215" s="52" t="str">
        <f t="shared" si="60"/>
        <v>0073708392019</v>
      </c>
      <c r="L215" s="45">
        <f t="shared" si="47"/>
        <v>0</v>
      </c>
      <c r="M215" s="38">
        <f t="shared" si="48"/>
        <v>6.7161706299999997E-3</v>
      </c>
      <c r="N215" s="39">
        <v>22</v>
      </c>
      <c r="O215" s="40">
        <f t="shared" si="49"/>
        <v>0</v>
      </c>
      <c r="P215" s="40">
        <f t="shared" si="50"/>
        <v>0.14775575386000001</v>
      </c>
      <c r="Q215" s="41">
        <f t="shared" si="59"/>
        <v>0.28999999999999998</v>
      </c>
      <c r="R215" s="41">
        <f t="shared" si="59"/>
        <v>0.45</v>
      </c>
      <c r="S215" s="40">
        <f t="shared" si="51"/>
        <v>0</v>
      </c>
      <c r="T215" s="40">
        <f t="shared" si="52"/>
        <v>6.6490089237000005E-2</v>
      </c>
      <c r="U215" s="40">
        <f t="shared" si="53"/>
        <v>6.6490089237000005E-2</v>
      </c>
      <c r="V215" s="42">
        <v>0.12000000000000002</v>
      </c>
      <c r="W215" s="42">
        <v>1.4999999999999999E-2</v>
      </c>
      <c r="X215" s="42">
        <v>0.15</v>
      </c>
      <c r="Y215" s="40">
        <f t="shared" si="54"/>
        <v>7.9788107084400022E-3</v>
      </c>
      <c r="Z215" s="40">
        <f t="shared" si="55"/>
        <v>9.9735133855500006E-4</v>
      </c>
      <c r="AA215" s="40">
        <f t="shared" si="56"/>
        <v>9.9735133855499997E-3</v>
      </c>
      <c r="AB215" s="40">
        <f t="shared" si="57"/>
        <v>1.8949675432545002E-2</v>
      </c>
      <c r="AC215" s="40">
        <f t="shared" si="58"/>
        <v>4.7540413804455006E-2</v>
      </c>
    </row>
    <row r="216" spans="2:29" ht="12.6" customHeight="1" x14ac:dyDescent="0.2">
      <c r="B216" s="36" t="s">
        <v>62</v>
      </c>
      <c r="C216" s="36" t="s">
        <v>61</v>
      </c>
      <c r="D216" s="36" t="s">
        <v>63</v>
      </c>
      <c r="E216" s="36">
        <v>2019</v>
      </c>
      <c r="F216" s="36" t="s">
        <v>68</v>
      </c>
      <c r="G216" s="36" t="s">
        <v>57</v>
      </c>
      <c r="H216" s="36" t="s">
        <v>52</v>
      </c>
      <c r="I216" s="36" t="s">
        <v>60</v>
      </c>
      <c r="J216" s="37">
        <v>136.2267152988</v>
      </c>
      <c r="K216" s="52" t="str">
        <f t="shared" si="60"/>
        <v>0073708392019</v>
      </c>
      <c r="L216" s="45">
        <f t="shared" si="47"/>
        <v>0</v>
      </c>
      <c r="M216" s="38">
        <f t="shared" si="48"/>
        <v>136.2267152988</v>
      </c>
      <c r="N216" s="39">
        <v>22</v>
      </c>
      <c r="O216" s="40">
        <f t="shared" si="49"/>
        <v>0</v>
      </c>
      <c r="P216" s="40">
        <f t="shared" si="50"/>
        <v>2996.9877365736002</v>
      </c>
      <c r="Q216" s="41">
        <f t="shared" si="59"/>
        <v>0.28999999999999998</v>
      </c>
      <c r="R216" s="41">
        <f t="shared" si="59"/>
        <v>0.45</v>
      </c>
      <c r="S216" s="40">
        <f t="shared" si="51"/>
        <v>0</v>
      </c>
      <c r="T216" s="40">
        <f t="shared" si="52"/>
        <v>1348.64448145812</v>
      </c>
      <c r="U216" s="40">
        <f t="shared" si="53"/>
        <v>1348.64448145812</v>
      </c>
      <c r="V216" s="42">
        <v>0.12000000000000002</v>
      </c>
      <c r="W216" s="42">
        <v>1.4999999999999999E-2</v>
      </c>
      <c r="X216" s="42">
        <v>0.15</v>
      </c>
      <c r="Y216" s="40">
        <f t="shared" si="54"/>
        <v>161.83733777497443</v>
      </c>
      <c r="Z216" s="40">
        <f t="shared" si="55"/>
        <v>20.2296672218718</v>
      </c>
      <c r="AA216" s="40">
        <f t="shared" si="56"/>
        <v>202.29667221871799</v>
      </c>
      <c r="AB216" s="40">
        <f t="shared" si="57"/>
        <v>384.36367721556422</v>
      </c>
      <c r="AC216" s="40">
        <f t="shared" si="58"/>
        <v>964.28080424255586</v>
      </c>
    </row>
    <row r="217" spans="2:29" ht="12.6" customHeight="1" x14ac:dyDescent="0.2">
      <c r="B217" s="36" t="s">
        <v>62</v>
      </c>
      <c r="C217" s="36" t="s">
        <v>61</v>
      </c>
      <c r="D217" s="36" t="s">
        <v>63</v>
      </c>
      <c r="E217" s="36">
        <v>2019</v>
      </c>
      <c r="F217" s="36" t="s">
        <v>69</v>
      </c>
      <c r="G217" s="36" t="s">
        <v>46</v>
      </c>
      <c r="H217" s="36" t="s">
        <v>51</v>
      </c>
      <c r="I217" s="36" t="s">
        <v>48</v>
      </c>
      <c r="J217" s="37">
        <v>4.01397928</v>
      </c>
      <c r="K217" s="52" t="str">
        <f t="shared" si="60"/>
        <v>0073708392019</v>
      </c>
      <c r="L217" s="45">
        <f t="shared" si="47"/>
        <v>0</v>
      </c>
      <c r="M217" s="38">
        <f t="shared" si="48"/>
        <v>4.01397928</v>
      </c>
      <c r="N217" s="39">
        <v>22</v>
      </c>
      <c r="O217" s="40">
        <f t="shared" si="49"/>
        <v>0</v>
      </c>
      <c r="P217" s="40">
        <f t="shared" si="50"/>
        <v>88.307544160000006</v>
      </c>
      <c r="Q217" s="41">
        <f t="shared" si="59"/>
        <v>0.28999999999999998</v>
      </c>
      <c r="R217" s="41">
        <f t="shared" si="59"/>
        <v>0.45</v>
      </c>
      <c r="S217" s="40">
        <f t="shared" si="51"/>
        <v>0</v>
      </c>
      <c r="T217" s="40">
        <f t="shared" si="52"/>
        <v>39.738394872000001</v>
      </c>
      <c r="U217" s="40">
        <f t="shared" si="53"/>
        <v>39.738394872000001</v>
      </c>
      <c r="V217" s="42">
        <v>0.12000000000000002</v>
      </c>
      <c r="W217" s="42">
        <v>1.4999999999999999E-2</v>
      </c>
      <c r="X217" s="42">
        <v>0.15</v>
      </c>
      <c r="Y217" s="40">
        <f t="shared" si="54"/>
        <v>4.768607384640001</v>
      </c>
      <c r="Z217" s="40">
        <f t="shared" si="55"/>
        <v>0.59607592308000001</v>
      </c>
      <c r="AA217" s="40">
        <f t="shared" si="56"/>
        <v>5.9607592307999999</v>
      </c>
      <c r="AB217" s="40">
        <f t="shared" si="57"/>
        <v>11.325442538520001</v>
      </c>
      <c r="AC217" s="40">
        <f t="shared" si="58"/>
        <v>28.41295233348</v>
      </c>
    </row>
    <row r="218" spans="2:29" ht="12.6" customHeight="1" x14ac:dyDescent="0.2">
      <c r="B218" s="36" t="s">
        <v>62</v>
      </c>
      <c r="C218" s="36" t="s">
        <v>61</v>
      </c>
      <c r="D218" s="36" t="s">
        <v>63</v>
      </c>
      <c r="E218" s="36">
        <v>2019</v>
      </c>
      <c r="F218" s="36" t="s">
        <v>69</v>
      </c>
      <c r="G218" s="36" t="s">
        <v>57</v>
      </c>
      <c r="H218" s="36" t="s">
        <v>51</v>
      </c>
      <c r="I218" s="36" t="s">
        <v>58</v>
      </c>
      <c r="J218" s="37">
        <v>64.678954606999994</v>
      </c>
      <c r="K218" s="52" t="str">
        <f t="shared" si="60"/>
        <v>0073708392019</v>
      </c>
      <c r="L218" s="45">
        <f t="shared" si="47"/>
        <v>0</v>
      </c>
      <c r="M218" s="38">
        <f t="shared" si="48"/>
        <v>64.678954606999994</v>
      </c>
      <c r="N218" s="39">
        <v>22</v>
      </c>
      <c r="O218" s="40">
        <f t="shared" si="49"/>
        <v>0</v>
      </c>
      <c r="P218" s="40">
        <f t="shared" si="50"/>
        <v>1422.9370013539999</v>
      </c>
      <c r="Q218" s="41">
        <f t="shared" si="59"/>
        <v>0.28999999999999998</v>
      </c>
      <c r="R218" s="41">
        <f t="shared" si="59"/>
        <v>0.45</v>
      </c>
      <c r="S218" s="40">
        <f t="shared" si="51"/>
        <v>0</v>
      </c>
      <c r="T218" s="40">
        <f t="shared" si="52"/>
        <v>640.32165060929992</v>
      </c>
      <c r="U218" s="40">
        <f t="shared" si="53"/>
        <v>640.32165060929992</v>
      </c>
      <c r="V218" s="42">
        <v>0.12000000000000002</v>
      </c>
      <c r="W218" s="42">
        <v>1.4999999999999999E-2</v>
      </c>
      <c r="X218" s="42">
        <v>0.15</v>
      </c>
      <c r="Y218" s="40">
        <f t="shared" si="54"/>
        <v>76.838598073116003</v>
      </c>
      <c r="Z218" s="40">
        <f t="shared" si="55"/>
        <v>9.6048247591394986</v>
      </c>
      <c r="AA218" s="40">
        <f t="shared" si="56"/>
        <v>96.048247591394983</v>
      </c>
      <c r="AB218" s="40">
        <f t="shared" si="57"/>
        <v>182.49167042365048</v>
      </c>
      <c r="AC218" s="40">
        <f t="shared" si="58"/>
        <v>457.82998018564945</v>
      </c>
    </row>
    <row r="219" spans="2:29" ht="12.6" customHeight="1" x14ac:dyDescent="0.2">
      <c r="B219" s="36" t="s">
        <v>62</v>
      </c>
      <c r="C219" s="36" t="s">
        <v>61</v>
      </c>
      <c r="D219" s="36" t="s">
        <v>63</v>
      </c>
      <c r="E219" s="36">
        <v>2019</v>
      </c>
      <c r="F219" s="36" t="s">
        <v>69</v>
      </c>
      <c r="G219" s="36" t="s">
        <v>57</v>
      </c>
      <c r="H219" s="36" t="s">
        <v>51</v>
      </c>
      <c r="I219" s="36" t="s">
        <v>59</v>
      </c>
      <c r="J219" s="37">
        <v>0.24913335214999999</v>
      </c>
      <c r="K219" s="52" t="str">
        <f t="shared" si="60"/>
        <v>0073708392019</v>
      </c>
      <c r="L219" s="45">
        <f t="shared" si="47"/>
        <v>0</v>
      </c>
      <c r="M219" s="38">
        <f t="shared" si="48"/>
        <v>0.24913335214999999</v>
      </c>
      <c r="N219" s="39">
        <v>22</v>
      </c>
      <c r="O219" s="40">
        <f t="shared" si="49"/>
        <v>0</v>
      </c>
      <c r="P219" s="40">
        <f t="shared" si="50"/>
        <v>5.4809337472999999</v>
      </c>
      <c r="Q219" s="41">
        <f t="shared" si="59"/>
        <v>0.28999999999999998</v>
      </c>
      <c r="R219" s="41">
        <f t="shared" si="59"/>
        <v>0.45</v>
      </c>
      <c r="S219" s="40">
        <f t="shared" si="51"/>
        <v>0</v>
      </c>
      <c r="T219" s="40">
        <f t="shared" si="52"/>
        <v>2.4664201862850001</v>
      </c>
      <c r="U219" s="40">
        <f t="shared" si="53"/>
        <v>2.4664201862850001</v>
      </c>
      <c r="V219" s="42">
        <v>0.12000000000000002</v>
      </c>
      <c r="W219" s="42">
        <v>1.4999999999999999E-2</v>
      </c>
      <c r="X219" s="42">
        <v>0.15</v>
      </c>
      <c r="Y219" s="40">
        <f t="shared" si="54"/>
        <v>0.29597042235420007</v>
      </c>
      <c r="Z219" s="40">
        <f t="shared" si="55"/>
        <v>3.6996302794275002E-2</v>
      </c>
      <c r="AA219" s="40">
        <f t="shared" si="56"/>
        <v>0.36996302794274999</v>
      </c>
      <c r="AB219" s="40">
        <f t="shared" si="57"/>
        <v>0.70292975309122507</v>
      </c>
      <c r="AC219" s="40">
        <f t="shared" si="58"/>
        <v>1.7634904331937751</v>
      </c>
    </row>
    <row r="220" spans="2:29" ht="12.6" customHeight="1" x14ac:dyDescent="0.2">
      <c r="B220" s="36" t="s">
        <v>62</v>
      </c>
      <c r="C220" s="36" t="s">
        <v>61</v>
      </c>
      <c r="D220" s="36" t="s">
        <v>63</v>
      </c>
      <c r="E220" s="36">
        <v>2019</v>
      </c>
      <c r="F220" s="36" t="s">
        <v>69</v>
      </c>
      <c r="G220" s="36" t="s">
        <v>57</v>
      </c>
      <c r="H220" s="36" t="s">
        <v>51</v>
      </c>
      <c r="I220" s="36" t="s">
        <v>60</v>
      </c>
      <c r="J220" s="37">
        <v>207.512003055115</v>
      </c>
      <c r="K220" s="52" t="str">
        <f t="shared" si="60"/>
        <v>0073708392019</v>
      </c>
      <c r="L220" s="45">
        <f t="shared" si="47"/>
        <v>0</v>
      </c>
      <c r="M220" s="38">
        <f t="shared" si="48"/>
        <v>207.512003055115</v>
      </c>
      <c r="N220" s="39">
        <v>22</v>
      </c>
      <c r="O220" s="40">
        <f t="shared" si="49"/>
        <v>0</v>
      </c>
      <c r="P220" s="40">
        <f t="shared" si="50"/>
        <v>4565.2640672125299</v>
      </c>
      <c r="Q220" s="41">
        <f t="shared" si="59"/>
        <v>0.28999999999999998</v>
      </c>
      <c r="R220" s="41">
        <f t="shared" si="59"/>
        <v>0.45</v>
      </c>
      <c r="S220" s="40">
        <f t="shared" si="51"/>
        <v>0</v>
      </c>
      <c r="T220" s="40">
        <f t="shared" si="52"/>
        <v>2054.3688302456385</v>
      </c>
      <c r="U220" s="40">
        <f t="shared" si="53"/>
        <v>2054.3688302456385</v>
      </c>
      <c r="V220" s="42">
        <v>0.12000000000000002</v>
      </c>
      <c r="W220" s="42">
        <v>1.4999999999999999E-2</v>
      </c>
      <c r="X220" s="42">
        <v>0.15</v>
      </c>
      <c r="Y220" s="40">
        <f t="shared" si="54"/>
        <v>246.52425962947666</v>
      </c>
      <c r="Z220" s="40">
        <f t="shared" si="55"/>
        <v>30.815532453684575</v>
      </c>
      <c r="AA220" s="40">
        <f t="shared" si="56"/>
        <v>308.15532453684574</v>
      </c>
      <c r="AB220" s="40">
        <f t="shared" si="57"/>
        <v>585.49511662000691</v>
      </c>
      <c r="AC220" s="40">
        <f t="shared" si="58"/>
        <v>1468.8737136256316</v>
      </c>
    </row>
    <row r="221" spans="2:29" ht="12.6" customHeight="1" x14ac:dyDescent="0.2">
      <c r="B221" s="36" t="s">
        <v>62</v>
      </c>
      <c r="C221" s="36" t="s">
        <v>61</v>
      </c>
      <c r="D221" s="36" t="s">
        <v>63</v>
      </c>
      <c r="E221" s="36">
        <v>2019</v>
      </c>
      <c r="F221" s="36" t="s">
        <v>69</v>
      </c>
      <c r="G221" s="36" t="s">
        <v>57</v>
      </c>
      <c r="H221" s="36" t="s">
        <v>52</v>
      </c>
      <c r="I221" s="36" t="s">
        <v>58</v>
      </c>
      <c r="J221" s="37">
        <v>30.4839958371</v>
      </c>
      <c r="K221" s="52" t="str">
        <f t="shared" si="60"/>
        <v>0073708392019</v>
      </c>
      <c r="L221" s="45">
        <f t="shared" si="47"/>
        <v>0</v>
      </c>
      <c r="M221" s="38">
        <f t="shared" si="48"/>
        <v>30.4839958371</v>
      </c>
      <c r="N221" s="39">
        <v>22</v>
      </c>
      <c r="O221" s="40">
        <f t="shared" si="49"/>
        <v>0</v>
      </c>
      <c r="P221" s="40">
        <f t="shared" si="50"/>
        <v>670.64790841620004</v>
      </c>
      <c r="Q221" s="41">
        <f t="shared" si="59"/>
        <v>0.28999999999999998</v>
      </c>
      <c r="R221" s="41">
        <f t="shared" si="59"/>
        <v>0.45</v>
      </c>
      <c r="S221" s="40">
        <f t="shared" si="51"/>
        <v>0</v>
      </c>
      <c r="T221" s="40">
        <f t="shared" si="52"/>
        <v>301.79155878729</v>
      </c>
      <c r="U221" s="40">
        <f t="shared" si="53"/>
        <v>301.79155878729</v>
      </c>
      <c r="V221" s="42">
        <v>0.12000000000000002</v>
      </c>
      <c r="W221" s="42">
        <v>1.4999999999999999E-2</v>
      </c>
      <c r="X221" s="42">
        <v>0.15</v>
      </c>
      <c r="Y221" s="40">
        <f t="shared" si="54"/>
        <v>36.214987054474804</v>
      </c>
      <c r="Z221" s="40">
        <f t="shared" si="55"/>
        <v>4.5268733818093496</v>
      </c>
      <c r="AA221" s="40">
        <f t="shared" si="56"/>
        <v>45.268733818093501</v>
      </c>
      <c r="AB221" s="40">
        <f t="shared" si="57"/>
        <v>86.010594254377651</v>
      </c>
      <c r="AC221" s="40">
        <f t="shared" si="58"/>
        <v>215.78096453291235</v>
      </c>
    </row>
    <row r="222" spans="2:29" ht="12.6" customHeight="1" x14ac:dyDescent="0.2">
      <c r="B222" s="36" t="s">
        <v>62</v>
      </c>
      <c r="C222" s="36" t="s">
        <v>61</v>
      </c>
      <c r="D222" s="36" t="s">
        <v>63</v>
      </c>
      <c r="E222" s="36">
        <v>2019</v>
      </c>
      <c r="F222" s="36" t="s">
        <v>69</v>
      </c>
      <c r="G222" s="36" t="s">
        <v>57</v>
      </c>
      <c r="H222" s="36" t="s">
        <v>52</v>
      </c>
      <c r="I222" s="36" t="s">
        <v>60</v>
      </c>
      <c r="J222" s="37">
        <v>9.0186701707000001</v>
      </c>
      <c r="K222" s="52" t="str">
        <f t="shared" si="60"/>
        <v>0073708392019</v>
      </c>
      <c r="L222" s="45">
        <f t="shared" si="47"/>
        <v>0</v>
      </c>
      <c r="M222" s="38">
        <f t="shared" si="48"/>
        <v>9.0186701707000001</v>
      </c>
      <c r="N222" s="39">
        <v>22</v>
      </c>
      <c r="O222" s="40">
        <f t="shared" si="49"/>
        <v>0</v>
      </c>
      <c r="P222" s="40">
        <f t="shared" si="50"/>
        <v>198.41074375540001</v>
      </c>
      <c r="Q222" s="41">
        <f t="shared" si="59"/>
        <v>0.28999999999999998</v>
      </c>
      <c r="R222" s="41">
        <f t="shared" si="59"/>
        <v>0.45</v>
      </c>
      <c r="S222" s="40">
        <f t="shared" si="51"/>
        <v>0</v>
      </c>
      <c r="T222" s="40">
        <f t="shared" si="52"/>
        <v>89.284834689930008</v>
      </c>
      <c r="U222" s="40">
        <f t="shared" si="53"/>
        <v>89.284834689930008</v>
      </c>
      <c r="V222" s="42">
        <v>0.12000000000000002</v>
      </c>
      <c r="W222" s="42">
        <v>1.4999999999999999E-2</v>
      </c>
      <c r="X222" s="42">
        <v>0.15</v>
      </c>
      <c r="Y222" s="40">
        <f t="shared" si="54"/>
        <v>10.714180162791603</v>
      </c>
      <c r="Z222" s="40">
        <f t="shared" si="55"/>
        <v>1.3392725203489502</v>
      </c>
      <c r="AA222" s="40">
        <f t="shared" si="56"/>
        <v>13.392725203489501</v>
      </c>
      <c r="AB222" s="40">
        <f t="shared" si="57"/>
        <v>25.446177886630053</v>
      </c>
      <c r="AC222" s="40">
        <f t="shared" si="58"/>
        <v>63.838656803299955</v>
      </c>
    </row>
    <row r="223" spans="2:29" ht="12.6" customHeight="1" x14ac:dyDescent="0.2">
      <c r="B223" s="36" t="s">
        <v>62</v>
      </c>
      <c r="C223" s="36" t="s">
        <v>61</v>
      </c>
      <c r="D223" s="36" t="s">
        <v>63</v>
      </c>
      <c r="E223" s="36">
        <v>2019</v>
      </c>
      <c r="F223" s="36" t="s">
        <v>70</v>
      </c>
      <c r="G223" s="36" t="s">
        <v>46</v>
      </c>
      <c r="H223" s="36" t="s">
        <v>47</v>
      </c>
      <c r="I223" s="36" t="s">
        <v>50</v>
      </c>
      <c r="J223" s="37">
        <v>448.52863280000003</v>
      </c>
      <c r="K223" s="52" t="str">
        <f t="shared" si="60"/>
        <v>0073708392019</v>
      </c>
      <c r="L223" s="45">
        <f t="shared" si="47"/>
        <v>0</v>
      </c>
      <c r="M223" s="38">
        <f t="shared" si="48"/>
        <v>448.52863280000003</v>
      </c>
      <c r="N223" s="39">
        <v>22</v>
      </c>
      <c r="O223" s="40">
        <f t="shared" si="49"/>
        <v>0</v>
      </c>
      <c r="P223" s="40">
        <f t="shared" si="50"/>
        <v>9867.6299216000007</v>
      </c>
      <c r="Q223" s="41">
        <f t="shared" si="59"/>
        <v>0.28999999999999998</v>
      </c>
      <c r="R223" s="41">
        <f t="shared" si="59"/>
        <v>0.45</v>
      </c>
      <c r="S223" s="40">
        <f t="shared" si="51"/>
        <v>0</v>
      </c>
      <c r="T223" s="40">
        <f t="shared" si="52"/>
        <v>4440.4334647200003</v>
      </c>
      <c r="U223" s="40">
        <f t="shared" si="53"/>
        <v>4440.4334647200003</v>
      </c>
      <c r="V223" s="42">
        <v>0.12000000000000002</v>
      </c>
      <c r="W223" s="42">
        <v>1.4999999999999999E-2</v>
      </c>
      <c r="X223" s="42">
        <v>0.15</v>
      </c>
      <c r="Y223" s="40">
        <f t="shared" si="54"/>
        <v>532.85201576640009</v>
      </c>
      <c r="Z223" s="40">
        <f t="shared" si="55"/>
        <v>66.606501970799997</v>
      </c>
      <c r="AA223" s="40">
        <f t="shared" si="56"/>
        <v>666.06501970800002</v>
      </c>
      <c r="AB223" s="40">
        <f t="shared" si="57"/>
        <v>1265.5235374452</v>
      </c>
      <c r="AC223" s="40">
        <f t="shared" si="58"/>
        <v>3174.9099272748003</v>
      </c>
    </row>
    <row r="224" spans="2:29" ht="12.6" customHeight="1" x14ac:dyDescent="0.2">
      <c r="B224" s="36" t="s">
        <v>62</v>
      </c>
      <c r="C224" s="36" t="s">
        <v>61</v>
      </c>
      <c r="D224" s="36" t="s">
        <v>63</v>
      </c>
      <c r="E224" s="36">
        <v>2019</v>
      </c>
      <c r="F224" s="36" t="s">
        <v>70</v>
      </c>
      <c r="G224" s="36" t="s">
        <v>46</v>
      </c>
      <c r="H224" s="36" t="s">
        <v>51</v>
      </c>
      <c r="I224" s="36" t="s">
        <v>48</v>
      </c>
      <c r="J224" s="37">
        <v>26.18991316</v>
      </c>
      <c r="K224" s="52" t="str">
        <f t="shared" si="60"/>
        <v>0073708392019</v>
      </c>
      <c r="L224" s="45">
        <f t="shared" si="47"/>
        <v>0</v>
      </c>
      <c r="M224" s="38">
        <f t="shared" si="48"/>
        <v>26.18991316</v>
      </c>
      <c r="N224" s="39">
        <v>22</v>
      </c>
      <c r="O224" s="40">
        <f t="shared" si="49"/>
        <v>0</v>
      </c>
      <c r="P224" s="40">
        <f t="shared" si="50"/>
        <v>576.17808951999996</v>
      </c>
      <c r="Q224" s="41">
        <f t="shared" si="59"/>
        <v>0.28999999999999998</v>
      </c>
      <c r="R224" s="41">
        <f t="shared" si="59"/>
        <v>0.45</v>
      </c>
      <c r="S224" s="40">
        <f t="shared" si="51"/>
        <v>0</v>
      </c>
      <c r="T224" s="40">
        <f t="shared" si="52"/>
        <v>259.28014028399997</v>
      </c>
      <c r="U224" s="40">
        <f t="shared" si="53"/>
        <v>259.28014028399997</v>
      </c>
      <c r="V224" s="42">
        <v>0.12000000000000002</v>
      </c>
      <c r="W224" s="42">
        <v>1.4999999999999999E-2</v>
      </c>
      <c r="X224" s="42">
        <v>0.15</v>
      </c>
      <c r="Y224" s="40">
        <f t="shared" si="54"/>
        <v>31.113616834080002</v>
      </c>
      <c r="Z224" s="40">
        <f t="shared" si="55"/>
        <v>3.8892021042599993</v>
      </c>
      <c r="AA224" s="40">
        <f t="shared" si="56"/>
        <v>38.892021042599993</v>
      </c>
      <c r="AB224" s="40">
        <f t="shared" si="57"/>
        <v>73.894839980939992</v>
      </c>
      <c r="AC224" s="40">
        <f t="shared" si="58"/>
        <v>185.38530030305998</v>
      </c>
    </row>
    <row r="225" spans="2:29" ht="12.6" customHeight="1" x14ac:dyDescent="0.2">
      <c r="B225" s="36" t="s">
        <v>62</v>
      </c>
      <c r="C225" s="36" t="s">
        <v>61</v>
      </c>
      <c r="D225" s="36" t="s">
        <v>63</v>
      </c>
      <c r="E225" s="36">
        <v>2019</v>
      </c>
      <c r="F225" s="36" t="s">
        <v>70</v>
      </c>
      <c r="G225" s="36" t="s">
        <v>57</v>
      </c>
      <c r="H225" s="36" t="s">
        <v>51</v>
      </c>
      <c r="I225" s="36" t="s">
        <v>58</v>
      </c>
      <c r="J225" s="37">
        <v>176.13542403871</v>
      </c>
      <c r="K225" s="52" t="str">
        <f t="shared" si="60"/>
        <v>0073708392019</v>
      </c>
      <c r="L225" s="45">
        <f t="shared" si="47"/>
        <v>0</v>
      </c>
      <c r="M225" s="38">
        <f t="shared" si="48"/>
        <v>176.13542403871</v>
      </c>
      <c r="N225" s="39">
        <v>22</v>
      </c>
      <c r="O225" s="40">
        <f t="shared" si="49"/>
        <v>0</v>
      </c>
      <c r="P225" s="40">
        <f t="shared" si="50"/>
        <v>3874.9793288516198</v>
      </c>
      <c r="Q225" s="41">
        <f t="shared" si="59"/>
        <v>0.28999999999999998</v>
      </c>
      <c r="R225" s="41">
        <f t="shared" si="59"/>
        <v>0.45</v>
      </c>
      <c r="S225" s="40">
        <f t="shared" si="51"/>
        <v>0</v>
      </c>
      <c r="T225" s="40">
        <f t="shared" si="52"/>
        <v>1743.740697983229</v>
      </c>
      <c r="U225" s="40">
        <f t="shared" si="53"/>
        <v>1743.740697983229</v>
      </c>
      <c r="V225" s="42">
        <v>0.12000000000000002</v>
      </c>
      <c r="W225" s="42">
        <v>1.4999999999999999E-2</v>
      </c>
      <c r="X225" s="42">
        <v>0.15</v>
      </c>
      <c r="Y225" s="40">
        <f t="shared" si="54"/>
        <v>209.24888375798753</v>
      </c>
      <c r="Z225" s="40">
        <f t="shared" si="55"/>
        <v>26.156110469748434</v>
      </c>
      <c r="AA225" s="40">
        <f t="shared" si="56"/>
        <v>261.56110469748432</v>
      </c>
      <c r="AB225" s="40">
        <f t="shared" si="57"/>
        <v>496.96609892522031</v>
      </c>
      <c r="AC225" s="40">
        <f t="shared" si="58"/>
        <v>1246.7745990580088</v>
      </c>
    </row>
    <row r="226" spans="2:29" ht="12.6" customHeight="1" x14ac:dyDescent="0.2">
      <c r="B226" s="36" t="s">
        <v>62</v>
      </c>
      <c r="C226" s="36" t="s">
        <v>61</v>
      </c>
      <c r="D226" s="36" t="s">
        <v>63</v>
      </c>
      <c r="E226" s="36">
        <v>2019</v>
      </c>
      <c r="F226" s="36" t="s">
        <v>70</v>
      </c>
      <c r="G226" s="36" t="s">
        <v>57</v>
      </c>
      <c r="H226" s="36" t="s">
        <v>51</v>
      </c>
      <c r="I226" s="36" t="s">
        <v>59</v>
      </c>
      <c r="J226" s="37">
        <v>0.90683232663000002</v>
      </c>
      <c r="K226" s="52" t="str">
        <f t="shared" si="60"/>
        <v>0073708392019</v>
      </c>
      <c r="L226" s="45">
        <f t="shared" si="47"/>
        <v>0</v>
      </c>
      <c r="M226" s="38">
        <f t="shared" si="48"/>
        <v>0.90683232663000002</v>
      </c>
      <c r="N226" s="39">
        <v>22</v>
      </c>
      <c r="O226" s="40">
        <f t="shared" si="49"/>
        <v>0</v>
      </c>
      <c r="P226" s="40">
        <f t="shared" si="50"/>
        <v>19.950311185860002</v>
      </c>
      <c r="Q226" s="41">
        <f t="shared" si="59"/>
        <v>0.28999999999999998</v>
      </c>
      <c r="R226" s="41">
        <f t="shared" si="59"/>
        <v>0.45</v>
      </c>
      <c r="S226" s="40">
        <f t="shared" si="51"/>
        <v>0</v>
      </c>
      <c r="T226" s="40">
        <f t="shared" si="52"/>
        <v>8.9776400336370017</v>
      </c>
      <c r="U226" s="40">
        <f t="shared" si="53"/>
        <v>8.9776400336370017</v>
      </c>
      <c r="V226" s="42">
        <v>0.12000000000000002</v>
      </c>
      <c r="W226" s="42">
        <v>1.4999999999999999E-2</v>
      </c>
      <c r="X226" s="42">
        <v>0.15</v>
      </c>
      <c r="Y226" s="40">
        <f t="shared" si="54"/>
        <v>1.0773168040364405</v>
      </c>
      <c r="Z226" s="40">
        <f t="shared" si="55"/>
        <v>0.13466460050455503</v>
      </c>
      <c r="AA226" s="40">
        <f t="shared" si="56"/>
        <v>1.3466460050455502</v>
      </c>
      <c r="AB226" s="40">
        <f t="shared" si="57"/>
        <v>2.5586274095865456</v>
      </c>
      <c r="AC226" s="40">
        <f t="shared" si="58"/>
        <v>6.4190126240504561</v>
      </c>
    </row>
    <row r="227" spans="2:29" ht="12.6" customHeight="1" x14ac:dyDescent="0.2">
      <c r="B227" s="36" t="s">
        <v>62</v>
      </c>
      <c r="C227" s="36" t="s">
        <v>61</v>
      </c>
      <c r="D227" s="36" t="s">
        <v>63</v>
      </c>
      <c r="E227" s="36">
        <v>2019</v>
      </c>
      <c r="F227" s="36" t="s">
        <v>70</v>
      </c>
      <c r="G227" s="36" t="s">
        <v>57</v>
      </c>
      <c r="H227" s="36" t="s">
        <v>51</v>
      </c>
      <c r="I227" s="36" t="s">
        <v>60</v>
      </c>
      <c r="J227" s="37">
        <v>947.83391541030096</v>
      </c>
      <c r="K227" s="52" t="str">
        <f t="shared" si="60"/>
        <v>0073708392019</v>
      </c>
      <c r="L227" s="45">
        <f t="shared" si="47"/>
        <v>0</v>
      </c>
      <c r="M227" s="38">
        <f t="shared" si="48"/>
        <v>947.83391541030096</v>
      </c>
      <c r="N227" s="39">
        <v>22</v>
      </c>
      <c r="O227" s="40">
        <f t="shared" si="49"/>
        <v>0</v>
      </c>
      <c r="P227" s="40">
        <f t="shared" si="50"/>
        <v>20852.34613902662</v>
      </c>
      <c r="Q227" s="41">
        <f t="shared" si="59"/>
        <v>0.28999999999999998</v>
      </c>
      <c r="R227" s="41">
        <f t="shared" si="59"/>
        <v>0.45</v>
      </c>
      <c r="S227" s="40">
        <f t="shared" si="51"/>
        <v>0</v>
      </c>
      <c r="T227" s="40">
        <f t="shared" si="52"/>
        <v>9383.5557625619786</v>
      </c>
      <c r="U227" s="40">
        <f t="shared" si="53"/>
        <v>9383.5557625619786</v>
      </c>
      <c r="V227" s="42">
        <v>0.12000000000000002</v>
      </c>
      <c r="W227" s="42">
        <v>1.4999999999999999E-2</v>
      </c>
      <c r="X227" s="42">
        <v>0.15</v>
      </c>
      <c r="Y227" s="40">
        <f t="shared" si="54"/>
        <v>1126.0266915074376</v>
      </c>
      <c r="Z227" s="40">
        <f t="shared" si="55"/>
        <v>140.75333643842967</v>
      </c>
      <c r="AA227" s="40">
        <f t="shared" si="56"/>
        <v>1407.5333643842966</v>
      </c>
      <c r="AB227" s="40">
        <f t="shared" si="57"/>
        <v>2674.3133923301639</v>
      </c>
      <c r="AC227" s="40">
        <f t="shared" si="58"/>
        <v>6709.2423702318147</v>
      </c>
    </row>
    <row r="228" spans="2:29" ht="12.6" customHeight="1" x14ac:dyDescent="0.2">
      <c r="B228" s="36" t="s">
        <v>62</v>
      </c>
      <c r="C228" s="36" t="s">
        <v>61</v>
      </c>
      <c r="D228" s="36" t="s">
        <v>63</v>
      </c>
      <c r="E228" s="36">
        <v>2019</v>
      </c>
      <c r="F228" s="36" t="s">
        <v>70</v>
      </c>
      <c r="G228" s="36" t="s">
        <v>57</v>
      </c>
      <c r="H228" s="36" t="s">
        <v>52</v>
      </c>
      <c r="I228" s="36" t="s">
        <v>58</v>
      </c>
      <c r="J228" s="37">
        <v>149.0658323971</v>
      </c>
      <c r="K228" s="52" t="str">
        <f t="shared" si="60"/>
        <v>0073708392019</v>
      </c>
      <c r="L228" s="45">
        <f t="shared" si="47"/>
        <v>0</v>
      </c>
      <c r="M228" s="38">
        <f t="shared" si="48"/>
        <v>149.0658323971</v>
      </c>
      <c r="N228" s="39">
        <v>22</v>
      </c>
      <c r="O228" s="40">
        <f t="shared" si="49"/>
        <v>0</v>
      </c>
      <c r="P228" s="40">
        <f t="shared" si="50"/>
        <v>3279.4483127362</v>
      </c>
      <c r="Q228" s="41">
        <f t="shared" si="59"/>
        <v>0.28999999999999998</v>
      </c>
      <c r="R228" s="41">
        <f t="shared" si="59"/>
        <v>0.45</v>
      </c>
      <c r="S228" s="40">
        <f t="shared" si="51"/>
        <v>0</v>
      </c>
      <c r="T228" s="40">
        <f t="shared" si="52"/>
        <v>1475.7517407312901</v>
      </c>
      <c r="U228" s="40">
        <f t="shared" si="53"/>
        <v>1475.7517407312901</v>
      </c>
      <c r="V228" s="42">
        <v>0.12000000000000002</v>
      </c>
      <c r="W228" s="42">
        <v>1.4999999999999999E-2</v>
      </c>
      <c r="X228" s="42">
        <v>0.15</v>
      </c>
      <c r="Y228" s="40">
        <f t="shared" si="54"/>
        <v>177.09020888775484</v>
      </c>
      <c r="Z228" s="40">
        <f t="shared" si="55"/>
        <v>22.136276110969352</v>
      </c>
      <c r="AA228" s="40">
        <f t="shared" si="56"/>
        <v>221.36276110969351</v>
      </c>
      <c r="AB228" s="40">
        <f t="shared" si="57"/>
        <v>420.58924610841768</v>
      </c>
      <c r="AC228" s="40">
        <f t="shared" si="58"/>
        <v>1055.1624946228724</v>
      </c>
    </row>
    <row r="229" spans="2:29" ht="12.6" customHeight="1" x14ac:dyDescent="0.2">
      <c r="B229" s="36" t="s">
        <v>62</v>
      </c>
      <c r="C229" s="36" t="s">
        <v>61</v>
      </c>
      <c r="D229" s="36" t="s">
        <v>63</v>
      </c>
      <c r="E229" s="36">
        <v>2019</v>
      </c>
      <c r="F229" s="36" t="s">
        <v>70</v>
      </c>
      <c r="G229" s="36" t="s">
        <v>57</v>
      </c>
      <c r="H229" s="36" t="s">
        <v>52</v>
      </c>
      <c r="I229" s="36" t="s">
        <v>60</v>
      </c>
      <c r="J229" s="37">
        <v>46.237407744999999</v>
      </c>
      <c r="K229" s="52" t="str">
        <f t="shared" si="60"/>
        <v>0073708392019</v>
      </c>
      <c r="L229" s="45">
        <f t="shared" si="47"/>
        <v>0</v>
      </c>
      <c r="M229" s="38">
        <f t="shared" si="48"/>
        <v>46.237407744999999</v>
      </c>
      <c r="N229" s="39">
        <v>22</v>
      </c>
      <c r="O229" s="40">
        <f t="shared" si="49"/>
        <v>0</v>
      </c>
      <c r="P229" s="40">
        <f t="shared" si="50"/>
        <v>1017.22297039</v>
      </c>
      <c r="Q229" s="41">
        <f t="shared" si="59"/>
        <v>0.28999999999999998</v>
      </c>
      <c r="R229" s="41">
        <f t="shared" si="59"/>
        <v>0.45</v>
      </c>
      <c r="S229" s="40">
        <f t="shared" si="51"/>
        <v>0</v>
      </c>
      <c r="T229" s="40">
        <f t="shared" si="52"/>
        <v>457.75033667550002</v>
      </c>
      <c r="U229" s="40">
        <f t="shared" si="53"/>
        <v>457.75033667550002</v>
      </c>
      <c r="V229" s="42">
        <v>0.12000000000000002</v>
      </c>
      <c r="W229" s="42">
        <v>1.4999999999999999E-2</v>
      </c>
      <c r="X229" s="42">
        <v>0.15</v>
      </c>
      <c r="Y229" s="40">
        <f t="shared" si="54"/>
        <v>54.930040401060012</v>
      </c>
      <c r="Z229" s="40">
        <f t="shared" si="55"/>
        <v>6.8662550501324997</v>
      </c>
      <c r="AA229" s="40">
        <f t="shared" si="56"/>
        <v>68.662550501325001</v>
      </c>
      <c r="AB229" s="40">
        <f t="shared" si="57"/>
        <v>130.45884595251752</v>
      </c>
      <c r="AC229" s="40">
        <f t="shared" si="58"/>
        <v>327.29149072298253</v>
      </c>
    </row>
    <row r="230" spans="2:29" ht="12.6" customHeight="1" x14ac:dyDescent="0.2">
      <c r="B230" s="36" t="s">
        <v>62</v>
      </c>
      <c r="C230" s="36" t="s">
        <v>61</v>
      </c>
      <c r="D230" s="36" t="s">
        <v>63</v>
      </c>
      <c r="E230" s="36">
        <v>2018</v>
      </c>
      <c r="F230" s="36" t="s">
        <v>64</v>
      </c>
      <c r="G230" s="36" t="s">
        <v>46</v>
      </c>
      <c r="H230" s="36" t="s">
        <v>51</v>
      </c>
      <c r="I230" s="36" t="s">
        <v>48</v>
      </c>
      <c r="J230" s="37">
        <v>1.5640938600000001</v>
      </c>
      <c r="K230" s="52" t="str">
        <f t="shared" si="60"/>
        <v>0073708392018</v>
      </c>
      <c r="L230" s="45">
        <f t="shared" si="47"/>
        <v>0</v>
      </c>
      <c r="M230" s="38">
        <f t="shared" si="48"/>
        <v>1.5640938600000001</v>
      </c>
      <c r="N230" s="39">
        <v>22</v>
      </c>
      <c r="O230" s="40">
        <f t="shared" si="49"/>
        <v>0</v>
      </c>
      <c r="P230" s="40">
        <f t="shared" si="50"/>
        <v>34.410064920000003</v>
      </c>
      <c r="Q230" s="41">
        <f t="shared" si="59"/>
        <v>0.28999999999999998</v>
      </c>
      <c r="R230" s="41">
        <f t="shared" si="59"/>
        <v>0.45</v>
      </c>
      <c r="S230" s="40">
        <f t="shared" si="51"/>
        <v>0</v>
      </c>
      <c r="T230" s="40">
        <f t="shared" si="52"/>
        <v>15.484529214000002</v>
      </c>
      <c r="U230" s="40">
        <f t="shared" si="53"/>
        <v>15.484529214000002</v>
      </c>
      <c r="V230" s="42">
        <v>0.12000000000000002</v>
      </c>
      <c r="W230" s="42">
        <v>1.4999999999999999E-2</v>
      </c>
      <c r="X230" s="42">
        <v>0.15</v>
      </c>
      <c r="Y230" s="40">
        <f t="shared" si="54"/>
        <v>1.8581435056800006</v>
      </c>
      <c r="Z230" s="40">
        <f t="shared" si="55"/>
        <v>0.23226793821000002</v>
      </c>
      <c r="AA230" s="40">
        <f t="shared" si="56"/>
        <v>2.3226793821</v>
      </c>
      <c r="AB230" s="40">
        <f t="shared" si="57"/>
        <v>4.4130908259900004</v>
      </c>
      <c r="AC230" s="40">
        <f t="shared" si="58"/>
        <v>11.071438388010002</v>
      </c>
    </row>
    <row r="231" spans="2:29" ht="12.6" customHeight="1" x14ac:dyDescent="0.2">
      <c r="B231" s="36" t="s">
        <v>62</v>
      </c>
      <c r="C231" s="36" t="s">
        <v>61</v>
      </c>
      <c r="D231" s="36" t="s">
        <v>63</v>
      </c>
      <c r="E231" s="36">
        <v>2018</v>
      </c>
      <c r="F231" s="36" t="s">
        <v>64</v>
      </c>
      <c r="G231" s="36" t="s">
        <v>57</v>
      </c>
      <c r="H231" s="36" t="s">
        <v>51</v>
      </c>
      <c r="I231" s="36" t="s">
        <v>58</v>
      </c>
      <c r="J231" s="37">
        <v>33.114652796420003</v>
      </c>
      <c r="K231" s="52" t="str">
        <f t="shared" si="60"/>
        <v>0073708392018</v>
      </c>
      <c r="L231" s="45">
        <f t="shared" si="47"/>
        <v>0</v>
      </c>
      <c r="M231" s="38">
        <f t="shared" si="48"/>
        <v>33.114652796420003</v>
      </c>
      <c r="N231" s="39">
        <v>22</v>
      </c>
      <c r="O231" s="40">
        <f t="shared" si="49"/>
        <v>0</v>
      </c>
      <c r="P231" s="40">
        <f t="shared" si="50"/>
        <v>728.5223615212401</v>
      </c>
      <c r="Q231" s="41">
        <f t="shared" si="59"/>
        <v>0.28999999999999998</v>
      </c>
      <c r="R231" s="41">
        <f t="shared" si="59"/>
        <v>0.45</v>
      </c>
      <c r="S231" s="40">
        <f t="shared" si="51"/>
        <v>0</v>
      </c>
      <c r="T231" s="40">
        <f t="shared" si="52"/>
        <v>327.83506268455807</v>
      </c>
      <c r="U231" s="40">
        <f t="shared" si="53"/>
        <v>327.83506268455807</v>
      </c>
      <c r="V231" s="42">
        <v>0.12000000000000002</v>
      </c>
      <c r="W231" s="42">
        <v>1.4999999999999999E-2</v>
      </c>
      <c r="X231" s="42">
        <v>0.15</v>
      </c>
      <c r="Y231" s="40">
        <f t="shared" si="54"/>
        <v>39.340207522146976</v>
      </c>
      <c r="Z231" s="40">
        <f t="shared" si="55"/>
        <v>4.9175259402683711</v>
      </c>
      <c r="AA231" s="40">
        <f t="shared" si="56"/>
        <v>49.175259402683707</v>
      </c>
      <c r="AB231" s="40">
        <f t="shared" si="57"/>
        <v>93.432992865099052</v>
      </c>
      <c r="AC231" s="40">
        <f t="shared" si="58"/>
        <v>234.40206981945903</v>
      </c>
    </row>
    <row r="232" spans="2:29" ht="12.6" customHeight="1" x14ac:dyDescent="0.2">
      <c r="B232" s="36" t="s">
        <v>62</v>
      </c>
      <c r="C232" s="36" t="s">
        <v>61</v>
      </c>
      <c r="D232" s="36" t="s">
        <v>63</v>
      </c>
      <c r="E232" s="36">
        <v>2018</v>
      </c>
      <c r="F232" s="36" t="s">
        <v>64</v>
      </c>
      <c r="G232" s="36" t="s">
        <v>57</v>
      </c>
      <c r="H232" s="36" t="s">
        <v>51</v>
      </c>
      <c r="I232" s="36" t="s">
        <v>59</v>
      </c>
      <c r="J232" s="37">
        <v>0.30324137167999998</v>
      </c>
      <c r="K232" s="52" t="str">
        <f t="shared" si="60"/>
        <v>0073708392018</v>
      </c>
      <c r="L232" s="45">
        <f t="shared" si="47"/>
        <v>0</v>
      </c>
      <c r="M232" s="38">
        <f t="shared" si="48"/>
        <v>0.30324137167999998</v>
      </c>
      <c r="N232" s="39">
        <v>22</v>
      </c>
      <c r="O232" s="40">
        <f t="shared" si="49"/>
        <v>0</v>
      </c>
      <c r="P232" s="40">
        <f t="shared" si="50"/>
        <v>6.6713101769599996</v>
      </c>
      <c r="Q232" s="41">
        <f t="shared" si="59"/>
        <v>0.28999999999999998</v>
      </c>
      <c r="R232" s="41">
        <f t="shared" si="59"/>
        <v>0.45</v>
      </c>
      <c r="S232" s="40">
        <f t="shared" si="51"/>
        <v>0</v>
      </c>
      <c r="T232" s="40">
        <f t="shared" si="52"/>
        <v>3.002089579632</v>
      </c>
      <c r="U232" s="40">
        <f t="shared" si="53"/>
        <v>3.002089579632</v>
      </c>
      <c r="V232" s="42">
        <v>0.12000000000000002</v>
      </c>
      <c r="W232" s="42">
        <v>1.4999999999999999E-2</v>
      </c>
      <c r="X232" s="42">
        <v>0.15</v>
      </c>
      <c r="Y232" s="40">
        <f t="shared" si="54"/>
        <v>0.36025074955584008</v>
      </c>
      <c r="Z232" s="40">
        <f t="shared" si="55"/>
        <v>4.5031343694479996E-2</v>
      </c>
      <c r="AA232" s="40">
        <f t="shared" si="56"/>
        <v>0.45031343694479997</v>
      </c>
      <c r="AB232" s="40">
        <f t="shared" si="57"/>
        <v>0.85559553019512002</v>
      </c>
      <c r="AC232" s="40">
        <f t="shared" si="58"/>
        <v>2.14649404943688</v>
      </c>
    </row>
    <row r="233" spans="2:29" ht="12.6" customHeight="1" x14ac:dyDescent="0.2">
      <c r="B233" s="36" t="s">
        <v>62</v>
      </c>
      <c r="C233" s="36" t="s">
        <v>61</v>
      </c>
      <c r="D233" s="36" t="s">
        <v>63</v>
      </c>
      <c r="E233" s="36">
        <v>2018</v>
      </c>
      <c r="F233" s="36" t="s">
        <v>64</v>
      </c>
      <c r="G233" s="36" t="s">
        <v>57</v>
      </c>
      <c r="H233" s="36" t="s">
        <v>51</v>
      </c>
      <c r="I233" s="36" t="s">
        <v>60</v>
      </c>
      <c r="J233" s="37">
        <v>252.20670855784601</v>
      </c>
      <c r="K233" s="52" t="str">
        <f t="shared" si="60"/>
        <v>0073708392018</v>
      </c>
      <c r="L233" s="45">
        <f t="shared" ref="L233:L286" si="61">IF(I233="Physical",J233,0)</f>
        <v>0</v>
      </c>
      <c r="M233" s="38">
        <f t="shared" ref="M233:M286" si="62">(J233-L233)</f>
        <v>252.20670855784601</v>
      </c>
      <c r="N233" s="39">
        <v>22</v>
      </c>
      <c r="O233" s="40">
        <f t="shared" ref="O233:O286" si="63">IFERROR(L233*$N233,0)</f>
        <v>0</v>
      </c>
      <c r="P233" s="40">
        <f t="shared" ref="P233:P286" si="64">IFERROR(M233*$N233,0)</f>
        <v>5548.5475882726123</v>
      </c>
      <c r="Q233" s="41">
        <f t="shared" si="59"/>
        <v>0.28999999999999998</v>
      </c>
      <c r="R233" s="41">
        <f t="shared" si="59"/>
        <v>0.45</v>
      </c>
      <c r="S233" s="40">
        <f t="shared" ref="S233:S286" si="65">IFERROR(O233*Q233,0)</f>
        <v>0</v>
      </c>
      <c r="T233" s="40">
        <f t="shared" ref="T233:T286" si="66">IFERROR(P233*R233,0)</f>
        <v>2496.8464147226755</v>
      </c>
      <c r="U233" s="40">
        <f t="shared" ref="U233:U286" si="67">(S233+T233)</f>
        <v>2496.8464147226755</v>
      </c>
      <c r="V233" s="42">
        <v>0.12000000000000002</v>
      </c>
      <c r="W233" s="42">
        <v>1.4999999999999999E-2</v>
      </c>
      <c r="X233" s="42">
        <v>0.15</v>
      </c>
      <c r="Y233" s="40">
        <f t="shared" ref="Y233:Y286" si="68">IFERROR($U233*V233,0)</f>
        <v>299.62156976672111</v>
      </c>
      <c r="Z233" s="40">
        <f t="shared" ref="Z233:Z286" si="69">IFERROR($U233*W233,0)</f>
        <v>37.452696220840132</v>
      </c>
      <c r="AA233" s="40">
        <f t="shared" ref="AA233:AA286" si="70">IFERROR($U233*X233,0)</f>
        <v>374.5269622084013</v>
      </c>
      <c r="AB233" s="40">
        <f t="shared" ref="AB233:AB286" si="71">SUM(Y233:AA233)</f>
        <v>711.60122819596256</v>
      </c>
      <c r="AC233" s="40">
        <f t="shared" ref="AC233:AC286" si="72">(U233-AB233)</f>
        <v>1785.245186526713</v>
      </c>
    </row>
    <row r="234" spans="2:29" ht="12.6" customHeight="1" x14ac:dyDescent="0.2">
      <c r="B234" s="36" t="s">
        <v>62</v>
      </c>
      <c r="C234" s="36" t="s">
        <v>61</v>
      </c>
      <c r="D234" s="36" t="s">
        <v>63</v>
      </c>
      <c r="E234" s="36">
        <v>2018</v>
      </c>
      <c r="F234" s="36" t="s">
        <v>64</v>
      </c>
      <c r="G234" s="36" t="s">
        <v>57</v>
      </c>
      <c r="H234" s="36" t="s">
        <v>52</v>
      </c>
      <c r="I234" s="36" t="s">
        <v>58</v>
      </c>
      <c r="J234" s="37">
        <v>48.426547579199998</v>
      </c>
      <c r="K234" s="52" t="str">
        <f t="shared" si="60"/>
        <v>0073708392018</v>
      </c>
      <c r="L234" s="45">
        <f t="shared" si="61"/>
        <v>0</v>
      </c>
      <c r="M234" s="38">
        <f t="shared" si="62"/>
        <v>48.426547579199998</v>
      </c>
      <c r="N234" s="39">
        <v>22</v>
      </c>
      <c r="O234" s="40">
        <f t="shared" si="63"/>
        <v>0</v>
      </c>
      <c r="P234" s="40">
        <f t="shared" si="64"/>
        <v>1065.3840467424</v>
      </c>
      <c r="Q234" s="41">
        <f t="shared" ref="Q234:R286" si="73">Q$4</f>
        <v>0.28999999999999998</v>
      </c>
      <c r="R234" s="41">
        <f t="shared" si="73"/>
        <v>0.45</v>
      </c>
      <c r="S234" s="40">
        <f t="shared" si="65"/>
        <v>0</v>
      </c>
      <c r="T234" s="40">
        <f t="shared" si="66"/>
        <v>479.42282103408002</v>
      </c>
      <c r="U234" s="40">
        <f t="shared" si="67"/>
        <v>479.42282103408002</v>
      </c>
      <c r="V234" s="42">
        <v>0.12000000000000002</v>
      </c>
      <c r="W234" s="42">
        <v>1.4999999999999999E-2</v>
      </c>
      <c r="X234" s="42">
        <v>0.15</v>
      </c>
      <c r="Y234" s="40">
        <f t="shared" si="68"/>
        <v>57.530738524089614</v>
      </c>
      <c r="Z234" s="40">
        <f t="shared" si="69"/>
        <v>7.1913423155112</v>
      </c>
      <c r="AA234" s="40">
        <f t="shared" si="70"/>
        <v>71.913423155112</v>
      </c>
      <c r="AB234" s="40">
        <f t="shared" si="71"/>
        <v>136.63550399471279</v>
      </c>
      <c r="AC234" s="40">
        <f t="shared" si="72"/>
        <v>342.78731703936722</v>
      </c>
    </row>
    <row r="235" spans="2:29" ht="12.6" customHeight="1" x14ac:dyDescent="0.2">
      <c r="B235" s="36" t="s">
        <v>62</v>
      </c>
      <c r="C235" s="36" t="s">
        <v>61</v>
      </c>
      <c r="D235" s="36" t="s">
        <v>63</v>
      </c>
      <c r="E235" s="36">
        <v>2018</v>
      </c>
      <c r="F235" s="36" t="s">
        <v>64</v>
      </c>
      <c r="G235" s="36" t="s">
        <v>57</v>
      </c>
      <c r="H235" s="36" t="s">
        <v>52</v>
      </c>
      <c r="I235" s="36" t="s">
        <v>60</v>
      </c>
      <c r="J235" s="37">
        <v>10.6400379101</v>
      </c>
      <c r="K235" s="52" t="str">
        <f t="shared" si="60"/>
        <v>0073708392018</v>
      </c>
      <c r="L235" s="45">
        <f t="shared" si="61"/>
        <v>0</v>
      </c>
      <c r="M235" s="38">
        <f t="shared" si="62"/>
        <v>10.6400379101</v>
      </c>
      <c r="N235" s="39">
        <v>22</v>
      </c>
      <c r="O235" s="40">
        <f t="shared" si="63"/>
        <v>0</v>
      </c>
      <c r="P235" s="40">
        <f t="shared" si="64"/>
        <v>234.08083402220001</v>
      </c>
      <c r="Q235" s="41">
        <f t="shared" si="73"/>
        <v>0.28999999999999998</v>
      </c>
      <c r="R235" s="41">
        <f t="shared" si="73"/>
        <v>0.45</v>
      </c>
      <c r="S235" s="40">
        <f t="shared" si="65"/>
        <v>0</v>
      </c>
      <c r="T235" s="40">
        <f t="shared" si="66"/>
        <v>105.33637530999</v>
      </c>
      <c r="U235" s="40">
        <f t="shared" si="67"/>
        <v>105.33637530999</v>
      </c>
      <c r="V235" s="42">
        <v>0.12000000000000002</v>
      </c>
      <c r="W235" s="42">
        <v>1.4999999999999999E-2</v>
      </c>
      <c r="X235" s="42">
        <v>0.15</v>
      </c>
      <c r="Y235" s="40">
        <f t="shared" si="68"/>
        <v>12.640365037198803</v>
      </c>
      <c r="Z235" s="40">
        <f t="shared" si="69"/>
        <v>1.58004562964985</v>
      </c>
      <c r="AA235" s="40">
        <f t="shared" si="70"/>
        <v>15.800456296498499</v>
      </c>
      <c r="AB235" s="40">
        <f t="shared" si="71"/>
        <v>30.020866963347153</v>
      </c>
      <c r="AC235" s="40">
        <f t="shared" si="72"/>
        <v>75.315508346642844</v>
      </c>
    </row>
    <row r="236" spans="2:29" ht="12.6" customHeight="1" x14ac:dyDescent="0.2">
      <c r="B236" s="36" t="s">
        <v>62</v>
      </c>
      <c r="C236" s="36" t="s">
        <v>61</v>
      </c>
      <c r="D236" s="36" t="s">
        <v>63</v>
      </c>
      <c r="E236" s="36">
        <v>2018</v>
      </c>
      <c r="F236" s="36" t="s">
        <v>65</v>
      </c>
      <c r="G236" s="36" t="s">
        <v>46</v>
      </c>
      <c r="H236" s="36" t="s">
        <v>51</v>
      </c>
      <c r="I236" s="36" t="s">
        <v>48</v>
      </c>
      <c r="J236" s="37">
        <v>2.3711084800000002</v>
      </c>
      <c r="K236" s="52" t="str">
        <f t="shared" si="60"/>
        <v>0073708392018</v>
      </c>
      <c r="L236" s="45">
        <f t="shared" si="61"/>
        <v>0</v>
      </c>
      <c r="M236" s="38">
        <f t="shared" si="62"/>
        <v>2.3711084800000002</v>
      </c>
      <c r="N236" s="39">
        <v>22</v>
      </c>
      <c r="O236" s="40">
        <f t="shared" si="63"/>
        <v>0</v>
      </c>
      <c r="P236" s="40">
        <f t="shared" si="64"/>
        <v>52.164386560000004</v>
      </c>
      <c r="Q236" s="41">
        <f t="shared" si="73"/>
        <v>0.28999999999999998</v>
      </c>
      <c r="R236" s="41">
        <f t="shared" si="73"/>
        <v>0.45</v>
      </c>
      <c r="S236" s="40">
        <f t="shared" si="65"/>
        <v>0</v>
      </c>
      <c r="T236" s="40">
        <f t="shared" si="66"/>
        <v>23.473973952000001</v>
      </c>
      <c r="U236" s="40">
        <f t="shared" si="67"/>
        <v>23.473973952000001</v>
      </c>
      <c r="V236" s="42">
        <v>0.12000000000000002</v>
      </c>
      <c r="W236" s="42">
        <v>1.4999999999999999E-2</v>
      </c>
      <c r="X236" s="42">
        <v>0.15</v>
      </c>
      <c r="Y236" s="40">
        <f t="shared" si="68"/>
        <v>2.8168768742400006</v>
      </c>
      <c r="Z236" s="40">
        <f t="shared" si="69"/>
        <v>0.35210960928000001</v>
      </c>
      <c r="AA236" s="40">
        <f t="shared" si="70"/>
        <v>3.5210960928000001</v>
      </c>
      <c r="AB236" s="40">
        <f t="shared" si="71"/>
        <v>6.69008257632</v>
      </c>
      <c r="AC236" s="40">
        <f t="shared" si="72"/>
        <v>16.78389137568</v>
      </c>
    </row>
    <row r="237" spans="2:29" ht="12.6" customHeight="1" x14ac:dyDescent="0.2">
      <c r="B237" s="36" t="s">
        <v>62</v>
      </c>
      <c r="C237" s="36" t="s">
        <v>61</v>
      </c>
      <c r="D237" s="36" t="s">
        <v>63</v>
      </c>
      <c r="E237" s="36">
        <v>2018</v>
      </c>
      <c r="F237" s="36" t="s">
        <v>65</v>
      </c>
      <c r="G237" s="36" t="s">
        <v>57</v>
      </c>
      <c r="H237" s="36" t="s">
        <v>51</v>
      </c>
      <c r="I237" s="36" t="s">
        <v>58</v>
      </c>
      <c r="J237" s="37">
        <v>32.067832299849997</v>
      </c>
      <c r="K237" s="52" t="str">
        <f t="shared" si="60"/>
        <v>0073708392018</v>
      </c>
      <c r="L237" s="45">
        <f t="shared" si="61"/>
        <v>0</v>
      </c>
      <c r="M237" s="38">
        <f t="shared" si="62"/>
        <v>32.067832299849997</v>
      </c>
      <c r="N237" s="39">
        <v>22</v>
      </c>
      <c r="O237" s="40">
        <f t="shared" si="63"/>
        <v>0</v>
      </c>
      <c r="P237" s="40">
        <f t="shared" si="64"/>
        <v>705.49231059669989</v>
      </c>
      <c r="Q237" s="41">
        <f t="shared" si="73"/>
        <v>0.28999999999999998</v>
      </c>
      <c r="R237" s="41">
        <f t="shared" si="73"/>
        <v>0.45</v>
      </c>
      <c r="S237" s="40">
        <f t="shared" si="65"/>
        <v>0</v>
      </c>
      <c r="T237" s="40">
        <f t="shared" si="66"/>
        <v>317.47153976851496</v>
      </c>
      <c r="U237" s="40">
        <f t="shared" si="67"/>
        <v>317.47153976851496</v>
      </c>
      <c r="V237" s="42">
        <v>0.12000000000000002</v>
      </c>
      <c r="W237" s="42">
        <v>1.4999999999999999E-2</v>
      </c>
      <c r="X237" s="42">
        <v>0.15</v>
      </c>
      <c r="Y237" s="40">
        <f t="shared" si="68"/>
        <v>38.096584772221803</v>
      </c>
      <c r="Z237" s="40">
        <f t="shared" si="69"/>
        <v>4.7620730965277245</v>
      </c>
      <c r="AA237" s="40">
        <f t="shared" si="70"/>
        <v>47.620730965277239</v>
      </c>
      <c r="AB237" s="40">
        <f t="shared" si="71"/>
        <v>90.479388834026764</v>
      </c>
      <c r="AC237" s="40">
        <f t="shared" si="72"/>
        <v>226.99215093448819</v>
      </c>
    </row>
    <row r="238" spans="2:29" ht="12.6" customHeight="1" x14ac:dyDescent="0.2">
      <c r="B238" s="36" t="s">
        <v>62</v>
      </c>
      <c r="C238" s="36" t="s">
        <v>61</v>
      </c>
      <c r="D238" s="36" t="s">
        <v>63</v>
      </c>
      <c r="E238" s="36">
        <v>2018</v>
      </c>
      <c r="F238" s="36" t="s">
        <v>65</v>
      </c>
      <c r="G238" s="36" t="s">
        <v>57</v>
      </c>
      <c r="H238" s="36" t="s">
        <v>51</v>
      </c>
      <c r="I238" s="36" t="s">
        <v>59</v>
      </c>
      <c r="J238" s="37">
        <v>0.29023181762</v>
      </c>
      <c r="K238" s="52" t="str">
        <f t="shared" si="60"/>
        <v>0073708392018</v>
      </c>
      <c r="L238" s="45">
        <f t="shared" si="61"/>
        <v>0</v>
      </c>
      <c r="M238" s="38">
        <f t="shared" si="62"/>
        <v>0.29023181762</v>
      </c>
      <c r="N238" s="39">
        <v>22</v>
      </c>
      <c r="O238" s="40">
        <f t="shared" si="63"/>
        <v>0</v>
      </c>
      <c r="P238" s="40">
        <f t="shared" si="64"/>
        <v>6.3850999876400003</v>
      </c>
      <c r="Q238" s="41">
        <f t="shared" si="73"/>
        <v>0.28999999999999998</v>
      </c>
      <c r="R238" s="41">
        <f t="shared" si="73"/>
        <v>0.45</v>
      </c>
      <c r="S238" s="40">
        <f t="shared" si="65"/>
        <v>0</v>
      </c>
      <c r="T238" s="40">
        <f t="shared" si="66"/>
        <v>2.8732949944380004</v>
      </c>
      <c r="U238" s="40">
        <f t="shared" si="67"/>
        <v>2.8732949944380004</v>
      </c>
      <c r="V238" s="42">
        <v>0.12000000000000002</v>
      </c>
      <c r="W238" s="42">
        <v>1.4999999999999999E-2</v>
      </c>
      <c r="X238" s="42">
        <v>0.15</v>
      </c>
      <c r="Y238" s="40">
        <f t="shared" si="68"/>
        <v>0.34479539933256009</v>
      </c>
      <c r="Z238" s="40">
        <f t="shared" si="69"/>
        <v>4.3099424916570005E-2</v>
      </c>
      <c r="AA238" s="40">
        <f t="shared" si="70"/>
        <v>0.43099424916570006</v>
      </c>
      <c r="AB238" s="40">
        <f t="shared" si="71"/>
        <v>0.81888907341483019</v>
      </c>
      <c r="AC238" s="40">
        <f t="shared" si="72"/>
        <v>2.0544059210231702</v>
      </c>
    </row>
    <row r="239" spans="2:29" ht="12.6" customHeight="1" x14ac:dyDescent="0.2">
      <c r="B239" s="36" t="s">
        <v>62</v>
      </c>
      <c r="C239" s="36" t="s">
        <v>61</v>
      </c>
      <c r="D239" s="36" t="s">
        <v>63</v>
      </c>
      <c r="E239" s="36">
        <v>2018</v>
      </c>
      <c r="F239" s="36" t="s">
        <v>65</v>
      </c>
      <c r="G239" s="36" t="s">
        <v>57</v>
      </c>
      <c r="H239" s="36" t="s">
        <v>51</v>
      </c>
      <c r="I239" s="36" t="s">
        <v>60</v>
      </c>
      <c r="J239" s="37">
        <v>232.223877872386</v>
      </c>
      <c r="K239" s="52" t="str">
        <f t="shared" si="60"/>
        <v>0073708392018</v>
      </c>
      <c r="L239" s="45">
        <f t="shared" si="61"/>
        <v>0</v>
      </c>
      <c r="M239" s="38">
        <f t="shared" si="62"/>
        <v>232.223877872386</v>
      </c>
      <c r="N239" s="39">
        <v>22</v>
      </c>
      <c r="O239" s="40">
        <f t="shared" si="63"/>
        <v>0</v>
      </c>
      <c r="P239" s="40">
        <f t="shared" si="64"/>
        <v>5108.9253131924916</v>
      </c>
      <c r="Q239" s="41">
        <f t="shared" si="73"/>
        <v>0.28999999999999998</v>
      </c>
      <c r="R239" s="41">
        <f t="shared" si="73"/>
        <v>0.45</v>
      </c>
      <c r="S239" s="40">
        <f t="shared" si="65"/>
        <v>0</v>
      </c>
      <c r="T239" s="40">
        <f t="shared" si="66"/>
        <v>2299.0163909366211</v>
      </c>
      <c r="U239" s="40">
        <f t="shared" si="67"/>
        <v>2299.0163909366211</v>
      </c>
      <c r="V239" s="42">
        <v>0.12000000000000002</v>
      </c>
      <c r="W239" s="42">
        <v>1.4999999999999999E-2</v>
      </c>
      <c r="X239" s="42">
        <v>0.15</v>
      </c>
      <c r="Y239" s="40">
        <f t="shared" si="68"/>
        <v>275.8819669123946</v>
      </c>
      <c r="Z239" s="40">
        <f t="shared" si="69"/>
        <v>34.485245864049318</v>
      </c>
      <c r="AA239" s="40">
        <f t="shared" si="70"/>
        <v>344.85245864049313</v>
      </c>
      <c r="AB239" s="40">
        <f t="shared" si="71"/>
        <v>655.21967141693699</v>
      </c>
      <c r="AC239" s="40">
        <f t="shared" si="72"/>
        <v>1643.7967195196841</v>
      </c>
    </row>
    <row r="240" spans="2:29" ht="12.6" customHeight="1" x14ac:dyDescent="0.2">
      <c r="B240" s="36" t="s">
        <v>62</v>
      </c>
      <c r="C240" s="36" t="s">
        <v>61</v>
      </c>
      <c r="D240" s="36" t="s">
        <v>63</v>
      </c>
      <c r="E240" s="36">
        <v>2018</v>
      </c>
      <c r="F240" s="36" t="s">
        <v>65</v>
      </c>
      <c r="G240" s="36" t="s">
        <v>57</v>
      </c>
      <c r="H240" s="36" t="s">
        <v>52</v>
      </c>
      <c r="I240" s="36" t="s">
        <v>58</v>
      </c>
      <c r="J240" s="37">
        <v>47.607840807199999</v>
      </c>
      <c r="K240" s="52" t="str">
        <f t="shared" si="60"/>
        <v>0073708392018</v>
      </c>
      <c r="L240" s="45">
        <f t="shared" si="61"/>
        <v>0</v>
      </c>
      <c r="M240" s="38">
        <f t="shared" si="62"/>
        <v>47.607840807199999</v>
      </c>
      <c r="N240" s="39">
        <v>22</v>
      </c>
      <c r="O240" s="40">
        <f t="shared" si="63"/>
        <v>0</v>
      </c>
      <c r="P240" s="40">
        <f t="shared" si="64"/>
        <v>1047.3724977584</v>
      </c>
      <c r="Q240" s="41">
        <f t="shared" si="73"/>
        <v>0.28999999999999998</v>
      </c>
      <c r="R240" s="41">
        <f t="shared" si="73"/>
        <v>0.45</v>
      </c>
      <c r="S240" s="40">
        <f t="shared" si="65"/>
        <v>0</v>
      </c>
      <c r="T240" s="40">
        <f t="shared" si="66"/>
        <v>471.31762399128002</v>
      </c>
      <c r="U240" s="40">
        <f t="shared" si="67"/>
        <v>471.31762399128002</v>
      </c>
      <c r="V240" s="42">
        <v>0.12000000000000002</v>
      </c>
      <c r="W240" s="42">
        <v>1.4999999999999999E-2</v>
      </c>
      <c r="X240" s="42">
        <v>0.15</v>
      </c>
      <c r="Y240" s="40">
        <f t="shared" si="68"/>
        <v>56.55811487895361</v>
      </c>
      <c r="Z240" s="40">
        <f t="shared" si="69"/>
        <v>7.0697643598692004</v>
      </c>
      <c r="AA240" s="40">
        <f t="shared" si="70"/>
        <v>70.697643598691997</v>
      </c>
      <c r="AB240" s="40">
        <f t="shared" si="71"/>
        <v>134.32552283751482</v>
      </c>
      <c r="AC240" s="40">
        <f t="shared" si="72"/>
        <v>336.99210115376519</v>
      </c>
    </row>
    <row r="241" spans="2:29" ht="12.6" customHeight="1" x14ac:dyDescent="0.2">
      <c r="B241" s="36" t="s">
        <v>62</v>
      </c>
      <c r="C241" s="36" t="s">
        <v>61</v>
      </c>
      <c r="D241" s="36" t="s">
        <v>63</v>
      </c>
      <c r="E241" s="36">
        <v>2018</v>
      </c>
      <c r="F241" s="36" t="s">
        <v>65</v>
      </c>
      <c r="G241" s="36" t="s">
        <v>57</v>
      </c>
      <c r="H241" s="36" t="s">
        <v>52</v>
      </c>
      <c r="I241" s="36" t="s">
        <v>60</v>
      </c>
      <c r="J241" s="37">
        <v>9.7867291667000007</v>
      </c>
      <c r="K241" s="52" t="str">
        <f t="shared" si="60"/>
        <v>0073708392018</v>
      </c>
      <c r="L241" s="45">
        <f t="shared" si="61"/>
        <v>0</v>
      </c>
      <c r="M241" s="38">
        <f t="shared" si="62"/>
        <v>9.7867291667000007</v>
      </c>
      <c r="N241" s="39">
        <v>22</v>
      </c>
      <c r="O241" s="40">
        <f t="shared" si="63"/>
        <v>0</v>
      </c>
      <c r="P241" s="40">
        <f t="shared" si="64"/>
        <v>215.3080416674</v>
      </c>
      <c r="Q241" s="41">
        <f t="shared" si="73"/>
        <v>0.28999999999999998</v>
      </c>
      <c r="R241" s="41">
        <f t="shared" si="73"/>
        <v>0.45</v>
      </c>
      <c r="S241" s="40">
        <f t="shared" si="65"/>
        <v>0</v>
      </c>
      <c r="T241" s="40">
        <f t="shared" si="66"/>
        <v>96.888618750330011</v>
      </c>
      <c r="U241" s="40">
        <f t="shared" si="67"/>
        <v>96.888618750330011</v>
      </c>
      <c r="V241" s="42">
        <v>0.12000000000000002</v>
      </c>
      <c r="W241" s="42">
        <v>1.4999999999999999E-2</v>
      </c>
      <c r="X241" s="42">
        <v>0.15</v>
      </c>
      <c r="Y241" s="40">
        <f t="shared" si="68"/>
        <v>11.626634250039604</v>
      </c>
      <c r="Z241" s="40">
        <f t="shared" si="69"/>
        <v>1.4533292812549501</v>
      </c>
      <c r="AA241" s="40">
        <f t="shared" si="70"/>
        <v>14.533292812549501</v>
      </c>
      <c r="AB241" s="40">
        <f t="shared" si="71"/>
        <v>27.613256343844057</v>
      </c>
      <c r="AC241" s="40">
        <f t="shared" si="72"/>
        <v>69.275362406485954</v>
      </c>
    </row>
    <row r="242" spans="2:29" ht="12.6" customHeight="1" x14ac:dyDescent="0.2">
      <c r="B242" s="36" t="s">
        <v>62</v>
      </c>
      <c r="C242" s="36" t="s">
        <v>61</v>
      </c>
      <c r="D242" s="36" t="s">
        <v>63</v>
      </c>
      <c r="E242" s="36">
        <v>2018</v>
      </c>
      <c r="F242" s="36" t="s">
        <v>66</v>
      </c>
      <c r="G242" s="36" t="s">
        <v>46</v>
      </c>
      <c r="H242" s="36" t="s">
        <v>51</v>
      </c>
      <c r="I242" s="36" t="s">
        <v>48</v>
      </c>
      <c r="J242" s="37">
        <v>28.2771854</v>
      </c>
      <c r="K242" s="52" t="str">
        <f t="shared" si="60"/>
        <v>0073708392018</v>
      </c>
      <c r="L242" s="45">
        <f t="shared" si="61"/>
        <v>0</v>
      </c>
      <c r="M242" s="38">
        <f t="shared" si="62"/>
        <v>28.2771854</v>
      </c>
      <c r="N242" s="39">
        <v>22</v>
      </c>
      <c r="O242" s="40">
        <f t="shared" si="63"/>
        <v>0</v>
      </c>
      <c r="P242" s="40">
        <f t="shared" si="64"/>
        <v>622.09807880000005</v>
      </c>
      <c r="Q242" s="41">
        <f t="shared" si="73"/>
        <v>0.28999999999999998</v>
      </c>
      <c r="R242" s="41">
        <f t="shared" si="73"/>
        <v>0.45</v>
      </c>
      <c r="S242" s="40">
        <f t="shared" si="65"/>
        <v>0</v>
      </c>
      <c r="T242" s="40">
        <f t="shared" si="66"/>
        <v>279.94413546000004</v>
      </c>
      <c r="U242" s="40">
        <f t="shared" si="67"/>
        <v>279.94413546000004</v>
      </c>
      <c r="V242" s="42">
        <v>0.12000000000000002</v>
      </c>
      <c r="W242" s="42">
        <v>1.4999999999999999E-2</v>
      </c>
      <c r="X242" s="42">
        <v>0.15</v>
      </c>
      <c r="Y242" s="40">
        <f t="shared" si="68"/>
        <v>33.593296255200009</v>
      </c>
      <c r="Z242" s="40">
        <f t="shared" si="69"/>
        <v>4.1991620319000003</v>
      </c>
      <c r="AA242" s="40">
        <f t="shared" si="70"/>
        <v>41.991620319000006</v>
      </c>
      <c r="AB242" s="40">
        <f t="shared" si="71"/>
        <v>79.784078606100024</v>
      </c>
      <c r="AC242" s="40">
        <f t="shared" si="72"/>
        <v>200.16005685390002</v>
      </c>
    </row>
    <row r="243" spans="2:29" ht="12.6" customHeight="1" x14ac:dyDescent="0.2">
      <c r="B243" s="36" t="s">
        <v>62</v>
      </c>
      <c r="C243" s="36" t="s">
        <v>61</v>
      </c>
      <c r="D243" s="36" t="s">
        <v>63</v>
      </c>
      <c r="E243" s="36">
        <v>2018</v>
      </c>
      <c r="F243" s="36" t="s">
        <v>66</v>
      </c>
      <c r="G243" s="36" t="s">
        <v>46</v>
      </c>
      <c r="H243" s="36" t="s">
        <v>52</v>
      </c>
      <c r="I243" s="36" t="s">
        <v>48</v>
      </c>
      <c r="J243" s="37">
        <v>1.2297422</v>
      </c>
      <c r="K243" s="52" t="str">
        <f t="shared" si="60"/>
        <v>0073708392018</v>
      </c>
      <c r="L243" s="45">
        <f t="shared" si="61"/>
        <v>0</v>
      </c>
      <c r="M243" s="38">
        <f t="shared" si="62"/>
        <v>1.2297422</v>
      </c>
      <c r="N243" s="39">
        <v>22</v>
      </c>
      <c r="O243" s="40">
        <f t="shared" si="63"/>
        <v>0</v>
      </c>
      <c r="P243" s="40">
        <f t="shared" si="64"/>
        <v>27.054328399999999</v>
      </c>
      <c r="Q243" s="41">
        <f t="shared" si="73"/>
        <v>0.28999999999999998</v>
      </c>
      <c r="R243" s="41">
        <f t="shared" si="73"/>
        <v>0.45</v>
      </c>
      <c r="S243" s="40">
        <f t="shared" si="65"/>
        <v>0</v>
      </c>
      <c r="T243" s="40">
        <f t="shared" si="66"/>
        <v>12.174447779999999</v>
      </c>
      <c r="U243" s="40">
        <f t="shared" si="67"/>
        <v>12.174447779999999</v>
      </c>
      <c r="V243" s="42">
        <v>0.12000000000000002</v>
      </c>
      <c r="W243" s="42">
        <v>1.4999999999999999E-2</v>
      </c>
      <c r="X243" s="42">
        <v>0.15</v>
      </c>
      <c r="Y243" s="40">
        <f t="shared" si="68"/>
        <v>1.4609337336000001</v>
      </c>
      <c r="Z243" s="40">
        <f t="shared" si="69"/>
        <v>0.18261671669999999</v>
      </c>
      <c r="AA243" s="40">
        <f t="shared" si="70"/>
        <v>1.8261671669999999</v>
      </c>
      <c r="AB243" s="40">
        <f t="shared" si="71"/>
        <v>3.4697176172999997</v>
      </c>
      <c r="AC243" s="40">
        <f t="shared" si="72"/>
        <v>8.7047301626999989</v>
      </c>
    </row>
    <row r="244" spans="2:29" ht="12.6" customHeight="1" x14ac:dyDescent="0.2">
      <c r="B244" s="36" t="s">
        <v>62</v>
      </c>
      <c r="C244" s="36" t="s">
        <v>61</v>
      </c>
      <c r="D244" s="36" t="s">
        <v>63</v>
      </c>
      <c r="E244" s="36">
        <v>2018</v>
      </c>
      <c r="F244" s="36" t="s">
        <v>66</v>
      </c>
      <c r="G244" s="36" t="s">
        <v>57</v>
      </c>
      <c r="H244" s="36" t="s">
        <v>51</v>
      </c>
      <c r="I244" s="36" t="s">
        <v>58</v>
      </c>
      <c r="J244" s="37">
        <v>92.685997430819995</v>
      </c>
      <c r="K244" s="52" t="str">
        <f t="shared" si="60"/>
        <v>0073708392018</v>
      </c>
      <c r="L244" s="45">
        <f t="shared" si="61"/>
        <v>0</v>
      </c>
      <c r="M244" s="38">
        <f t="shared" si="62"/>
        <v>92.685997430819995</v>
      </c>
      <c r="N244" s="39">
        <v>22</v>
      </c>
      <c r="O244" s="40">
        <f t="shared" si="63"/>
        <v>0</v>
      </c>
      <c r="P244" s="40">
        <f t="shared" si="64"/>
        <v>2039.0919434780399</v>
      </c>
      <c r="Q244" s="41">
        <f t="shared" si="73"/>
        <v>0.28999999999999998</v>
      </c>
      <c r="R244" s="41">
        <f t="shared" si="73"/>
        <v>0.45</v>
      </c>
      <c r="S244" s="40">
        <f t="shared" si="65"/>
        <v>0</v>
      </c>
      <c r="T244" s="40">
        <f t="shared" si="66"/>
        <v>917.59137456511792</v>
      </c>
      <c r="U244" s="40">
        <f t="shared" si="67"/>
        <v>917.59137456511792</v>
      </c>
      <c r="V244" s="42">
        <v>0.12000000000000002</v>
      </c>
      <c r="W244" s="42">
        <v>1.4999999999999999E-2</v>
      </c>
      <c r="X244" s="42">
        <v>0.15</v>
      </c>
      <c r="Y244" s="40">
        <f t="shared" si="68"/>
        <v>110.11096494781417</v>
      </c>
      <c r="Z244" s="40">
        <f t="shared" si="69"/>
        <v>13.763870618476767</v>
      </c>
      <c r="AA244" s="40">
        <f t="shared" si="70"/>
        <v>137.63870618476767</v>
      </c>
      <c r="AB244" s="40">
        <f t="shared" si="71"/>
        <v>261.5135417510586</v>
      </c>
      <c r="AC244" s="40">
        <f t="shared" si="72"/>
        <v>656.07783281405932</v>
      </c>
    </row>
    <row r="245" spans="2:29" ht="12.6" customHeight="1" x14ac:dyDescent="0.2">
      <c r="B245" s="36" t="s">
        <v>62</v>
      </c>
      <c r="C245" s="36" t="s">
        <v>61</v>
      </c>
      <c r="D245" s="36" t="s">
        <v>63</v>
      </c>
      <c r="E245" s="36">
        <v>2018</v>
      </c>
      <c r="F245" s="36" t="s">
        <v>66</v>
      </c>
      <c r="G245" s="36" t="s">
        <v>57</v>
      </c>
      <c r="H245" s="36" t="s">
        <v>51</v>
      </c>
      <c r="I245" s="36" t="s">
        <v>59</v>
      </c>
      <c r="J245" s="37">
        <v>0.63470390889999995</v>
      </c>
      <c r="K245" s="52" t="str">
        <f t="shared" si="60"/>
        <v>0073708392018</v>
      </c>
      <c r="L245" s="45">
        <f t="shared" si="61"/>
        <v>0</v>
      </c>
      <c r="M245" s="38">
        <f t="shared" si="62"/>
        <v>0.63470390889999995</v>
      </c>
      <c r="N245" s="39">
        <v>22</v>
      </c>
      <c r="O245" s="40">
        <f t="shared" si="63"/>
        <v>0</v>
      </c>
      <c r="P245" s="40">
        <f t="shared" si="64"/>
        <v>13.963485995799999</v>
      </c>
      <c r="Q245" s="41">
        <f t="shared" si="73"/>
        <v>0.28999999999999998</v>
      </c>
      <c r="R245" s="41">
        <f t="shared" si="73"/>
        <v>0.45</v>
      </c>
      <c r="S245" s="40">
        <f t="shared" si="65"/>
        <v>0</v>
      </c>
      <c r="T245" s="40">
        <f t="shared" si="66"/>
        <v>6.2835686981099999</v>
      </c>
      <c r="U245" s="40">
        <f t="shared" si="67"/>
        <v>6.2835686981099999</v>
      </c>
      <c r="V245" s="42">
        <v>0.12000000000000002</v>
      </c>
      <c r="W245" s="42">
        <v>1.4999999999999999E-2</v>
      </c>
      <c r="X245" s="42">
        <v>0.15</v>
      </c>
      <c r="Y245" s="40">
        <f t="shared" si="68"/>
        <v>0.7540282437732001</v>
      </c>
      <c r="Z245" s="40">
        <f t="shared" si="69"/>
        <v>9.4253530471649999E-2</v>
      </c>
      <c r="AA245" s="40">
        <f t="shared" si="70"/>
        <v>0.94253530471649993</v>
      </c>
      <c r="AB245" s="40">
        <f t="shared" si="71"/>
        <v>1.79081707896135</v>
      </c>
      <c r="AC245" s="40">
        <f t="shared" si="72"/>
        <v>4.4927516191486498</v>
      </c>
    </row>
    <row r="246" spans="2:29" ht="12.6" customHeight="1" x14ac:dyDescent="0.2">
      <c r="B246" s="36" t="s">
        <v>62</v>
      </c>
      <c r="C246" s="36" t="s">
        <v>61</v>
      </c>
      <c r="D246" s="36" t="s">
        <v>63</v>
      </c>
      <c r="E246" s="36">
        <v>2018</v>
      </c>
      <c r="F246" s="36" t="s">
        <v>66</v>
      </c>
      <c r="G246" s="36" t="s">
        <v>57</v>
      </c>
      <c r="H246" s="36" t="s">
        <v>51</v>
      </c>
      <c r="I246" s="36" t="s">
        <v>60</v>
      </c>
      <c r="J246" s="37">
        <v>613.20919013424998</v>
      </c>
      <c r="K246" s="52" t="str">
        <f t="shared" si="60"/>
        <v>0073708392018</v>
      </c>
      <c r="L246" s="45">
        <f t="shared" si="61"/>
        <v>0</v>
      </c>
      <c r="M246" s="38">
        <f t="shared" si="62"/>
        <v>613.20919013424998</v>
      </c>
      <c r="N246" s="39">
        <v>22</v>
      </c>
      <c r="O246" s="40">
        <f t="shared" si="63"/>
        <v>0</v>
      </c>
      <c r="P246" s="40">
        <f t="shared" si="64"/>
        <v>13490.6021829535</v>
      </c>
      <c r="Q246" s="41">
        <f t="shared" si="73"/>
        <v>0.28999999999999998</v>
      </c>
      <c r="R246" s="41">
        <f t="shared" si="73"/>
        <v>0.45</v>
      </c>
      <c r="S246" s="40">
        <f t="shared" si="65"/>
        <v>0</v>
      </c>
      <c r="T246" s="40">
        <f t="shared" si="66"/>
        <v>6070.7709823290752</v>
      </c>
      <c r="U246" s="40">
        <f t="shared" si="67"/>
        <v>6070.7709823290752</v>
      </c>
      <c r="V246" s="42">
        <v>0.12000000000000002</v>
      </c>
      <c r="W246" s="42">
        <v>1.4999999999999999E-2</v>
      </c>
      <c r="X246" s="42">
        <v>0.15</v>
      </c>
      <c r="Y246" s="40">
        <f t="shared" si="68"/>
        <v>728.49251787948913</v>
      </c>
      <c r="Z246" s="40">
        <f t="shared" si="69"/>
        <v>91.061564734936127</v>
      </c>
      <c r="AA246" s="40">
        <f t="shared" si="70"/>
        <v>910.61564734936121</v>
      </c>
      <c r="AB246" s="40">
        <f t="shared" si="71"/>
        <v>1730.1697299637865</v>
      </c>
      <c r="AC246" s="40">
        <f t="shared" si="72"/>
        <v>4340.6012523652889</v>
      </c>
    </row>
    <row r="247" spans="2:29" ht="12.6" customHeight="1" x14ac:dyDescent="0.2">
      <c r="B247" s="36" t="s">
        <v>62</v>
      </c>
      <c r="C247" s="36" t="s">
        <v>61</v>
      </c>
      <c r="D247" s="36" t="s">
        <v>63</v>
      </c>
      <c r="E247" s="36">
        <v>2018</v>
      </c>
      <c r="F247" s="36" t="s">
        <v>66</v>
      </c>
      <c r="G247" s="36" t="s">
        <v>57</v>
      </c>
      <c r="H247" s="36" t="s">
        <v>52</v>
      </c>
      <c r="I247" s="36" t="s">
        <v>58</v>
      </c>
      <c r="J247" s="37">
        <v>137.4782364509</v>
      </c>
      <c r="K247" s="52" t="str">
        <f t="shared" si="60"/>
        <v>0073708392018</v>
      </c>
      <c r="L247" s="45">
        <f t="shared" si="61"/>
        <v>0</v>
      </c>
      <c r="M247" s="38">
        <f t="shared" si="62"/>
        <v>137.4782364509</v>
      </c>
      <c r="N247" s="39">
        <v>22</v>
      </c>
      <c r="O247" s="40">
        <f t="shared" si="63"/>
        <v>0</v>
      </c>
      <c r="P247" s="40">
        <f t="shared" si="64"/>
        <v>3024.5212019197998</v>
      </c>
      <c r="Q247" s="41">
        <f t="shared" si="73"/>
        <v>0.28999999999999998</v>
      </c>
      <c r="R247" s="41">
        <f t="shared" si="73"/>
        <v>0.45</v>
      </c>
      <c r="S247" s="40">
        <f t="shared" si="65"/>
        <v>0</v>
      </c>
      <c r="T247" s="40">
        <f t="shared" si="66"/>
        <v>1361.03454086391</v>
      </c>
      <c r="U247" s="40">
        <f t="shared" si="67"/>
        <v>1361.03454086391</v>
      </c>
      <c r="V247" s="42">
        <v>0.12000000000000002</v>
      </c>
      <c r="W247" s="42">
        <v>1.4999999999999999E-2</v>
      </c>
      <c r="X247" s="42">
        <v>0.15</v>
      </c>
      <c r="Y247" s="40">
        <f t="shared" si="68"/>
        <v>163.32414490366924</v>
      </c>
      <c r="Z247" s="40">
        <f t="shared" si="69"/>
        <v>20.415518112958651</v>
      </c>
      <c r="AA247" s="40">
        <f t="shared" si="70"/>
        <v>204.15518112958651</v>
      </c>
      <c r="AB247" s="40">
        <f t="shared" si="71"/>
        <v>387.89484414621438</v>
      </c>
      <c r="AC247" s="40">
        <f t="shared" si="72"/>
        <v>973.13969671769564</v>
      </c>
    </row>
    <row r="248" spans="2:29" ht="12.6" customHeight="1" x14ac:dyDescent="0.2">
      <c r="B248" s="36" t="s">
        <v>62</v>
      </c>
      <c r="C248" s="36" t="s">
        <v>61</v>
      </c>
      <c r="D248" s="36" t="s">
        <v>63</v>
      </c>
      <c r="E248" s="36">
        <v>2018</v>
      </c>
      <c r="F248" s="36" t="s">
        <v>66</v>
      </c>
      <c r="G248" s="36" t="s">
        <v>57</v>
      </c>
      <c r="H248" s="36" t="s">
        <v>52</v>
      </c>
      <c r="I248" s="36" t="s">
        <v>60</v>
      </c>
      <c r="J248" s="37">
        <v>31.0751511552</v>
      </c>
      <c r="K248" s="52" t="str">
        <f t="shared" si="60"/>
        <v>0073708392018</v>
      </c>
      <c r="L248" s="45">
        <f t="shared" si="61"/>
        <v>0</v>
      </c>
      <c r="M248" s="38">
        <f t="shared" si="62"/>
        <v>31.0751511552</v>
      </c>
      <c r="N248" s="39">
        <v>22</v>
      </c>
      <c r="O248" s="40">
        <f t="shared" si="63"/>
        <v>0</v>
      </c>
      <c r="P248" s="40">
        <f t="shared" si="64"/>
        <v>683.6533254144</v>
      </c>
      <c r="Q248" s="41">
        <f t="shared" si="73"/>
        <v>0.28999999999999998</v>
      </c>
      <c r="R248" s="41">
        <f t="shared" si="73"/>
        <v>0.45</v>
      </c>
      <c r="S248" s="40">
        <f t="shared" si="65"/>
        <v>0</v>
      </c>
      <c r="T248" s="40">
        <f t="shared" si="66"/>
        <v>307.64399643647999</v>
      </c>
      <c r="U248" s="40">
        <f t="shared" si="67"/>
        <v>307.64399643647999</v>
      </c>
      <c r="V248" s="42">
        <v>0.12000000000000002</v>
      </c>
      <c r="W248" s="42">
        <v>1.4999999999999999E-2</v>
      </c>
      <c r="X248" s="42">
        <v>0.15</v>
      </c>
      <c r="Y248" s="40">
        <f t="shared" si="68"/>
        <v>36.917279572377609</v>
      </c>
      <c r="Z248" s="40">
        <f t="shared" si="69"/>
        <v>4.6146599465471994</v>
      </c>
      <c r="AA248" s="40">
        <f t="shared" si="70"/>
        <v>46.146599465472001</v>
      </c>
      <c r="AB248" s="40">
        <f t="shared" si="71"/>
        <v>87.678538984396809</v>
      </c>
      <c r="AC248" s="40">
        <f t="shared" si="72"/>
        <v>219.96545745208317</v>
      </c>
    </row>
    <row r="249" spans="2:29" ht="12.6" customHeight="1" x14ac:dyDescent="0.2">
      <c r="B249" s="36" t="s">
        <v>62</v>
      </c>
      <c r="C249" s="36" t="s">
        <v>61</v>
      </c>
      <c r="D249" s="36" t="s">
        <v>63</v>
      </c>
      <c r="E249" s="36">
        <v>2018</v>
      </c>
      <c r="F249" s="36" t="s">
        <v>67</v>
      </c>
      <c r="G249" s="36" t="s">
        <v>46</v>
      </c>
      <c r="H249" s="36" t="s">
        <v>47</v>
      </c>
      <c r="I249" s="36" t="s">
        <v>48</v>
      </c>
      <c r="J249" s="37">
        <v>0.78644895999999997</v>
      </c>
      <c r="K249" s="52" t="str">
        <f t="shared" si="60"/>
        <v>0073708392018</v>
      </c>
      <c r="L249" s="45">
        <f t="shared" si="61"/>
        <v>0</v>
      </c>
      <c r="M249" s="38">
        <f t="shared" si="62"/>
        <v>0.78644895999999997</v>
      </c>
      <c r="N249" s="39">
        <v>22</v>
      </c>
      <c r="O249" s="40">
        <f t="shared" si="63"/>
        <v>0</v>
      </c>
      <c r="P249" s="40">
        <f t="shared" si="64"/>
        <v>17.30187712</v>
      </c>
      <c r="Q249" s="41">
        <f t="shared" si="73"/>
        <v>0.28999999999999998</v>
      </c>
      <c r="R249" s="41">
        <f t="shared" si="73"/>
        <v>0.45</v>
      </c>
      <c r="S249" s="40">
        <f t="shared" si="65"/>
        <v>0</v>
      </c>
      <c r="T249" s="40">
        <f t="shared" si="66"/>
        <v>7.7858447040000005</v>
      </c>
      <c r="U249" s="40">
        <f t="shared" si="67"/>
        <v>7.7858447040000005</v>
      </c>
      <c r="V249" s="42">
        <v>0.12000000000000002</v>
      </c>
      <c r="W249" s="42">
        <v>1.4999999999999999E-2</v>
      </c>
      <c r="X249" s="42">
        <v>0.15</v>
      </c>
      <c r="Y249" s="40">
        <f t="shared" si="68"/>
        <v>0.93430136448000023</v>
      </c>
      <c r="Z249" s="40">
        <f t="shared" si="69"/>
        <v>0.11678767056</v>
      </c>
      <c r="AA249" s="40">
        <f t="shared" si="70"/>
        <v>1.1678767056000001</v>
      </c>
      <c r="AB249" s="40">
        <f t="shared" si="71"/>
        <v>2.2189657406400003</v>
      </c>
      <c r="AC249" s="40">
        <f t="shared" si="72"/>
        <v>5.5668789633600007</v>
      </c>
    </row>
    <row r="250" spans="2:29" ht="12.6" customHeight="1" x14ac:dyDescent="0.2">
      <c r="B250" s="36" t="s">
        <v>62</v>
      </c>
      <c r="C250" s="36" t="s">
        <v>61</v>
      </c>
      <c r="D250" s="36" t="s">
        <v>63</v>
      </c>
      <c r="E250" s="36">
        <v>2018</v>
      </c>
      <c r="F250" s="36" t="s">
        <v>67</v>
      </c>
      <c r="G250" s="36" t="s">
        <v>46</v>
      </c>
      <c r="H250" s="36" t="s">
        <v>51</v>
      </c>
      <c r="I250" s="36" t="s">
        <v>48</v>
      </c>
      <c r="J250" s="37">
        <v>164.98574814</v>
      </c>
      <c r="K250" s="52" t="str">
        <f t="shared" si="60"/>
        <v>0073708392018</v>
      </c>
      <c r="L250" s="45">
        <f t="shared" si="61"/>
        <v>0</v>
      </c>
      <c r="M250" s="38">
        <f t="shared" si="62"/>
        <v>164.98574814</v>
      </c>
      <c r="N250" s="39">
        <v>22</v>
      </c>
      <c r="O250" s="40">
        <f t="shared" si="63"/>
        <v>0</v>
      </c>
      <c r="P250" s="40">
        <f t="shared" si="64"/>
        <v>3629.6864590800001</v>
      </c>
      <c r="Q250" s="41">
        <f t="shared" si="73"/>
        <v>0.28999999999999998</v>
      </c>
      <c r="R250" s="41">
        <f t="shared" si="73"/>
        <v>0.45</v>
      </c>
      <c r="S250" s="40">
        <f t="shared" si="65"/>
        <v>0</v>
      </c>
      <c r="T250" s="40">
        <f t="shared" si="66"/>
        <v>1633.3589065860001</v>
      </c>
      <c r="U250" s="40">
        <f t="shared" si="67"/>
        <v>1633.3589065860001</v>
      </c>
      <c r="V250" s="42">
        <v>0.12000000000000002</v>
      </c>
      <c r="W250" s="42">
        <v>1.4999999999999999E-2</v>
      </c>
      <c r="X250" s="42">
        <v>0.15</v>
      </c>
      <c r="Y250" s="40">
        <f t="shared" si="68"/>
        <v>196.00306879032004</v>
      </c>
      <c r="Z250" s="40">
        <f t="shared" si="69"/>
        <v>24.500383598790002</v>
      </c>
      <c r="AA250" s="40">
        <f t="shared" si="70"/>
        <v>245.0038359879</v>
      </c>
      <c r="AB250" s="40">
        <f t="shared" si="71"/>
        <v>465.50728837701001</v>
      </c>
      <c r="AC250" s="40">
        <f t="shared" si="72"/>
        <v>1167.8516182089902</v>
      </c>
    </row>
    <row r="251" spans="2:29" ht="12.6" customHeight="1" x14ac:dyDescent="0.2">
      <c r="B251" s="36" t="s">
        <v>62</v>
      </c>
      <c r="C251" s="36" t="s">
        <v>61</v>
      </c>
      <c r="D251" s="36" t="s">
        <v>63</v>
      </c>
      <c r="E251" s="36">
        <v>2018</v>
      </c>
      <c r="F251" s="36" t="s">
        <v>67</v>
      </c>
      <c r="G251" s="36" t="s">
        <v>46</v>
      </c>
      <c r="H251" s="36" t="s">
        <v>52</v>
      </c>
      <c r="I251" s="36" t="s">
        <v>48</v>
      </c>
      <c r="J251" s="37">
        <v>13.3722388</v>
      </c>
      <c r="K251" s="52" t="str">
        <f t="shared" si="60"/>
        <v>0073708392018</v>
      </c>
      <c r="L251" s="45">
        <f t="shared" si="61"/>
        <v>0</v>
      </c>
      <c r="M251" s="38">
        <f t="shared" si="62"/>
        <v>13.3722388</v>
      </c>
      <c r="N251" s="39">
        <v>22</v>
      </c>
      <c r="O251" s="40">
        <f t="shared" si="63"/>
        <v>0</v>
      </c>
      <c r="P251" s="40">
        <f t="shared" si="64"/>
        <v>294.18925359999997</v>
      </c>
      <c r="Q251" s="41">
        <f t="shared" si="73"/>
        <v>0.28999999999999998</v>
      </c>
      <c r="R251" s="41">
        <f t="shared" si="73"/>
        <v>0.45</v>
      </c>
      <c r="S251" s="40">
        <f t="shared" si="65"/>
        <v>0</v>
      </c>
      <c r="T251" s="40">
        <f t="shared" si="66"/>
        <v>132.38516411999998</v>
      </c>
      <c r="U251" s="40">
        <f t="shared" si="67"/>
        <v>132.38516411999998</v>
      </c>
      <c r="V251" s="42">
        <v>0.12000000000000002</v>
      </c>
      <c r="W251" s="42">
        <v>1.4999999999999999E-2</v>
      </c>
      <c r="X251" s="42">
        <v>0.15</v>
      </c>
      <c r="Y251" s="40">
        <f t="shared" si="68"/>
        <v>15.886219694400001</v>
      </c>
      <c r="Z251" s="40">
        <f t="shared" si="69"/>
        <v>1.9857774617999997</v>
      </c>
      <c r="AA251" s="40">
        <f t="shared" si="70"/>
        <v>19.857774617999997</v>
      </c>
      <c r="AB251" s="40">
        <f t="shared" si="71"/>
        <v>37.729771774200003</v>
      </c>
      <c r="AC251" s="40">
        <f t="shared" si="72"/>
        <v>94.655392345799982</v>
      </c>
    </row>
    <row r="252" spans="2:29" ht="12.6" customHeight="1" x14ac:dyDescent="0.2">
      <c r="B252" s="36" t="s">
        <v>62</v>
      </c>
      <c r="C252" s="36" t="s">
        <v>61</v>
      </c>
      <c r="D252" s="36" t="s">
        <v>63</v>
      </c>
      <c r="E252" s="36">
        <v>2018</v>
      </c>
      <c r="F252" s="36" t="s">
        <v>67</v>
      </c>
      <c r="G252" s="36" t="s">
        <v>53</v>
      </c>
      <c r="H252" s="36" t="s">
        <v>51</v>
      </c>
      <c r="I252" s="36" t="s">
        <v>54</v>
      </c>
      <c r="J252" s="37">
        <v>3.4788686000000002</v>
      </c>
      <c r="K252" s="52" t="str">
        <f t="shared" si="60"/>
        <v>0073708392018</v>
      </c>
      <c r="L252" s="45">
        <f t="shared" si="61"/>
        <v>0</v>
      </c>
      <c r="M252" s="38">
        <f t="shared" si="62"/>
        <v>3.4788686000000002</v>
      </c>
      <c r="N252" s="39">
        <v>22</v>
      </c>
      <c r="O252" s="40">
        <f t="shared" si="63"/>
        <v>0</v>
      </c>
      <c r="P252" s="40">
        <f t="shared" si="64"/>
        <v>76.535109200000008</v>
      </c>
      <c r="Q252" s="41">
        <f t="shared" si="73"/>
        <v>0.28999999999999998</v>
      </c>
      <c r="R252" s="41">
        <f t="shared" si="73"/>
        <v>0.45</v>
      </c>
      <c r="S252" s="40">
        <f t="shared" si="65"/>
        <v>0</v>
      </c>
      <c r="T252" s="40">
        <f t="shared" si="66"/>
        <v>34.440799140000003</v>
      </c>
      <c r="U252" s="40">
        <f t="shared" si="67"/>
        <v>34.440799140000003</v>
      </c>
      <c r="V252" s="42">
        <v>0.12000000000000002</v>
      </c>
      <c r="W252" s="42">
        <v>1.4999999999999999E-2</v>
      </c>
      <c r="X252" s="42">
        <v>0.15</v>
      </c>
      <c r="Y252" s="40">
        <f t="shared" si="68"/>
        <v>4.1328958968000009</v>
      </c>
      <c r="Z252" s="40">
        <f t="shared" si="69"/>
        <v>0.5166119871</v>
      </c>
      <c r="AA252" s="40">
        <f t="shared" si="70"/>
        <v>5.1661198710000003</v>
      </c>
      <c r="AB252" s="40">
        <f t="shared" si="71"/>
        <v>9.8156277549000013</v>
      </c>
      <c r="AC252" s="40">
        <f t="shared" si="72"/>
        <v>24.625171385100003</v>
      </c>
    </row>
    <row r="253" spans="2:29" ht="12.6" customHeight="1" x14ac:dyDescent="0.2">
      <c r="B253" s="36" t="s">
        <v>62</v>
      </c>
      <c r="C253" s="36" t="s">
        <v>61</v>
      </c>
      <c r="D253" s="36" t="s">
        <v>63</v>
      </c>
      <c r="E253" s="36">
        <v>2018</v>
      </c>
      <c r="F253" s="36" t="s">
        <v>67</v>
      </c>
      <c r="G253" s="36" t="s">
        <v>57</v>
      </c>
      <c r="H253" s="36" t="s">
        <v>51</v>
      </c>
      <c r="I253" s="36" t="s">
        <v>58</v>
      </c>
      <c r="J253" s="37">
        <v>681.49068252474001</v>
      </c>
      <c r="K253" s="52" t="str">
        <f t="shared" si="60"/>
        <v>0073708392018</v>
      </c>
      <c r="L253" s="45">
        <f t="shared" si="61"/>
        <v>0</v>
      </c>
      <c r="M253" s="38">
        <f t="shared" si="62"/>
        <v>681.49068252474001</v>
      </c>
      <c r="N253" s="39">
        <v>22</v>
      </c>
      <c r="O253" s="40">
        <f t="shared" si="63"/>
        <v>0</v>
      </c>
      <c r="P253" s="40">
        <f t="shared" si="64"/>
        <v>14992.79501554428</v>
      </c>
      <c r="Q253" s="41">
        <f t="shared" si="73"/>
        <v>0.28999999999999998</v>
      </c>
      <c r="R253" s="41">
        <f t="shared" si="73"/>
        <v>0.45</v>
      </c>
      <c r="S253" s="40">
        <f t="shared" si="65"/>
        <v>0</v>
      </c>
      <c r="T253" s="40">
        <f t="shared" si="66"/>
        <v>6746.7577569949262</v>
      </c>
      <c r="U253" s="40">
        <f t="shared" si="67"/>
        <v>6746.7577569949262</v>
      </c>
      <c r="V253" s="42">
        <v>0.12000000000000002</v>
      </c>
      <c r="W253" s="42">
        <v>1.4999999999999999E-2</v>
      </c>
      <c r="X253" s="42">
        <v>0.15</v>
      </c>
      <c r="Y253" s="40">
        <f t="shared" si="68"/>
        <v>809.61093083939136</v>
      </c>
      <c r="Z253" s="40">
        <f t="shared" si="69"/>
        <v>101.20136635492389</v>
      </c>
      <c r="AA253" s="40">
        <f t="shared" si="70"/>
        <v>1012.0136635492389</v>
      </c>
      <c r="AB253" s="40">
        <f t="shared" si="71"/>
        <v>1922.8259607435543</v>
      </c>
      <c r="AC253" s="40">
        <f t="shared" si="72"/>
        <v>4823.9317962513724</v>
      </c>
    </row>
    <row r="254" spans="2:29" ht="12.6" customHeight="1" x14ac:dyDescent="0.2">
      <c r="B254" s="36" t="s">
        <v>62</v>
      </c>
      <c r="C254" s="36" t="s">
        <v>61</v>
      </c>
      <c r="D254" s="36" t="s">
        <v>63</v>
      </c>
      <c r="E254" s="36">
        <v>2018</v>
      </c>
      <c r="F254" s="36" t="s">
        <v>67</v>
      </c>
      <c r="G254" s="36" t="s">
        <v>57</v>
      </c>
      <c r="H254" s="36" t="s">
        <v>51</v>
      </c>
      <c r="I254" s="36" t="s">
        <v>59</v>
      </c>
      <c r="J254" s="37">
        <v>1.4574798626000001</v>
      </c>
      <c r="K254" s="52" t="str">
        <f t="shared" si="60"/>
        <v>0073708392018</v>
      </c>
      <c r="L254" s="45">
        <f t="shared" si="61"/>
        <v>0</v>
      </c>
      <c r="M254" s="38">
        <f t="shared" si="62"/>
        <v>1.4574798626000001</v>
      </c>
      <c r="N254" s="39">
        <v>22</v>
      </c>
      <c r="O254" s="40">
        <f t="shared" si="63"/>
        <v>0</v>
      </c>
      <c r="P254" s="40">
        <f t="shared" si="64"/>
        <v>32.064556977199999</v>
      </c>
      <c r="Q254" s="41">
        <f t="shared" si="73"/>
        <v>0.28999999999999998</v>
      </c>
      <c r="R254" s="41">
        <f t="shared" si="73"/>
        <v>0.45</v>
      </c>
      <c r="S254" s="40">
        <f t="shared" si="65"/>
        <v>0</v>
      </c>
      <c r="T254" s="40">
        <f t="shared" si="66"/>
        <v>14.42905063974</v>
      </c>
      <c r="U254" s="40">
        <f t="shared" si="67"/>
        <v>14.42905063974</v>
      </c>
      <c r="V254" s="42">
        <v>0.12000000000000002</v>
      </c>
      <c r="W254" s="42">
        <v>1.4999999999999999E-2</v>
      </c>
      <c r="X254" s="42">
        <v>0.15</v>
      </c>
      <c r="Y254" s="40">
        <f t="shared" si="68"/>
        <v>1.7314860767688003</v>
      </c>
      <c r="Z254" s="40">
        <f t="shared" si="69"/>
        <v>0.21643575959609998</v>
      </c>
      <c r="AA254" s="40">
        <f t="shared" si="70"/>
        <v>2.164357595961</v>
      </c>
      <c r="AB254" s="40">
        <f t="shared" si="71"/>
        <v>4.1122794323259004</v>
      </c>
      <c r="AC254" s="40">
        <f t="shared" si="72"/>
        <v>10.316771207414099</v>
      </c>
    </row>
    <row r="255" spans="2:29" ht="12.6" customHeight="1" x14ac:dyDescent="0.2">
      <c r="B255" s="36" t="s">
        <v>62</v>
      </c>
      <c r="C255" s="36" t="s">
        <v>61</v>
      </c>
      <c r="D255" s="36" t="s">
        <v>63</v>
      </c>
      <c r="E255" s="36">
        <v>2018</v>
      </c>
      <c r="F255" s="36" t="s">
        <v>67</v>
      </c>
      <c r="G255" s="36" t="s">
        <v>57</v>
      </c>
      <c r="H255" s="36" t="s">
        <v>51</v>
      </c>
      <c r="I255" s="36" t="s">
        <v>60</v>
      </c>
      <c r="J255" s="37">
        <v>1990.2183133937201</v>
      </c>
      <c r="K255" s="52" t="str">
        <f t="shared" si="60"/>
        <v>0073708392018</v>
      </c>
      <c r="L255" s="45">
        <f t="shared" si="61"/>
        <v>0</v>
      </c>
      <c r="M255" s="38">
        <f t="shared" si="62"/>
        <v>1990.2183133937201</v>
      </c>
      <c r="N255" s="39">
        <v>22</v>
      </c>
      <c r="O255" s="40">
        <f t="shared" si="63"/>
        <v>0</v>
      </c>
      <c r="P255" s="40">
        <f t="shared" si="64"/>
        <v>43784.802894661843</v>
      </c>
      <c r="Q255" s="41">
        <f t="shared" si="73"/>
        <v>0.28999999999999998</v>
      </c>
      <c r="R255" s="41">
        <f t="shared" si="73"/>
        <v>0.45</v>
      </c>
      <c r="S255" s="40">
        <f t="shared" si="65"/>
        <v>0</v>
      </c>
      <c r="T255" s="40">
        <f t="shared" si="66"/>
        <v>19703.161302597829</v>
      </c>
      <c r="U255" s="40">
        <f t="shared" si="67"/>
        <v>19703.161302597829</v>
      </c>
      <c r="V255" s="42">
        <v>0.12000000000000002</v>
      </c>
      <c r="W255" s="42">
        <v>1.4999999999999999E-2</v>
      </c>
      <c r="X255" s="42">
        <v>0.15</v>
      </c>
      <c r="Y255" s="40">
        <f t="shared" si="68"/>
        <v>2364.3793563117401</v>
      </c>
      <c r="Z255" s="40">
        <f t="shared" si="69"/>
        <v>295.5474195389674</v>
      </c>
      <c r="AA255" s="40">
        <f t="shared" si="70"/>
        <v>2955.4741953896742</v>
      </c>
      <c r="AB255" s="40">
        <f t="shared" si="71"/>
        <v>5615.4009712403822</v>
      </c>
      <c r="AC255" s="40">
        <f t="shared" si="72"/>
        <v>14087.760331357447</v>
      </c>
    </row>
    <row r="256" spans="2:29" ht="12.6" customHeight="1" x14ac:dyDescent="0.2">
      <c r="B256" s="36" t="s">
        <v>62</v>
      </c>
      <c r="C256" s="36" t="s">
        <v>61</v>
      </c>
      <c r="D256" s="36" t="s">
        <v>63</v>
      </c>
      <c r="E256" s="36">
        <v>2018</v>
      </c>
      <c r="F256" s="36" t="s">
        <v>67</v>
      </c>
      <c r="G256" s="36" t="s">
        <v>57</v>
      </c>
      <c r="H256" s="36" t="s">
        <v>52</v>
      </c>
      <c r="I256" s="36" t="s">
        <v>58</v>
      </c>
      <c r="J256" s="37">
        <v>1975.6501470134001</v>
      </c>
      <c r="K256" s="52" t="str">
        <f t="shared" si="60"/>
        <v>0073708392018</v>
      </c>
      <c r="L256" s="45">
        <f t="shared" si="61"/>
        <v>0</v>
      </c>
      <c r="M256" s="38">
        <f t="shared" si="62"/>
        <v>1975.6501470134001</v>
      </c>
      <c r="N256" s="39">
        <v>22</v>
      </c>
      <c r="O256" s="40">
        <f t="shared" si="63"/>
        <v>0</v>
      </c>
      <c r="P256" s="40">
        <f t="shared" si="64"/>
        <v>43464.303234294799</v>
      </c>
      <c r="Q256" s="41">
        <f t="shared" si="73"/>
        <v>0.28999999999999998</v>
      </c>
      <c r="R256" s="41">
        <f t="shared" si="73"/>
        <v>0.45</v>
      </c>
      <c r="S256" s="40">
        <f t="shared" si="65"/>
        <v>0</v>
      </c>
      <c r="T256" s="40">
        <f t="shared" si="66"/>
        <v>19558.93645543266</v>
      </c>
      <c r="U256" s="40">
        <f t="shared" si="67"/>
        <v>19558.93645543266</v>
      </c>
      <c r="V256" s="42">
        <v>0.12000000000000002</v>
      </c>
      <c r="W256" s="42">
        <v>1.4999999999999999E-2</v>
      </c>
      <c r="X256" s="42">
        <v>0.15</v>
      </c>
      <c r="Y256" s="40">
        <f t="shared" si="68"/>
        <v>2347.0723746519197</v>
      </c>
      <c r="Z256" s="40">
        <f t="shared" si="69"/>
        <v>293.38404683148991</v>
      </c>
      <c r="AA256" s="40">
        <f t="shared" si="70"/>
        <v>2933.8404683148988</v>
      </c>
      <c r="AB256" s="40">
        <f t="shared" si="71"/>
        <v>5574.2968897983083</v>
      </c>
      <c r="AC256" s="40">
        <f t="shared" si="72"/>
        <v>13984.639565634352</v>
      </c>
    </row>
    <row r="257" spans="2:29" ht="12.6" customHeight="1" x14ac:dyDescent="0.2">
      <c r="B257" s="36" t="s">
        <v>62</v>
      </c>
      <c r="C257" s="36" t="s">
        <v>61</v>
      </c>
      <c r="D257" s="36" t="s">
        <v>63</v>
      </c>
      <c r="E257" s="36">
        <v>2018</v>
      </c>
      <c r="F257" s="36" t="s">
        <v>67</v>
      </c>
      <c r="G257" s="36" t="s">
        <v>57</v>
      </c>
      <c r="H257" s="36" t="s">
        <v>52</v>
      </c>
      <c r="I257" s="36" t="s">
        <v>59</v>
      </c>
      <c r="J257" s="37">
        <v>9.0875265999999996E-3</v>
      </c>
      <c r="K257" s="52" t="str">
        <f t="shared" si="60"/>
        <v>0073708392018</v>
      </c>
      <c r="L257" s="45">
        <f t="shared" si="61"/>
        <v>0</v>
      </c>
      <c r="M257" s="38">
        <f t="shared" si="62"/>
        <v>9.0875265999999996E-3</v>
      </c>
      <c r="N257" s="39">
        <v>22</v>
      </c>
      <c r="O257" s="40">
        <f t="shared" si="63"/>
        <v>0</v>
      </c>
      <c r="P257" s="40">
        <f t="shared" si="64"/>
        <v>0.19992558519999998</v>
      </c>
      <c r="Q257" s="41">
        <f t="shared" si="73"/>
        <v>0.28999999999999998</v>
      </c>
      <c r="R257" s="41">
        <f t="shared" si="73"/>
        <v>0.45</v>
      </c>
      <c r="S257" s="40">
        <f t="shared" si="65"/>
        <v>0</v>
      </c>
      <c r="T257" s="40">
        <f t="shared" si="66"/>
        <v>8.9966513339999998E-2</v>
      </c>
      <c r="U257" s="40">
        <f t="shared" si="67"/>
        <v>8.9966513339999998E-2</v>
      </c>
      <c r="V257" s="42">
        <v>0.12000000000000002</v>
      </c>
      <c r="W257" s="42">
        <v>1.4999999999999999E-2</v>
      </c>
      <c r="X257" s="42">
        <v>0.15</v>
      </c>
      <c r="Y257" s="40">
        <f t="shared" si="68"/>
        <v>1.0795981600800001E-2</v>
      </c>
      <c r="Z257" s="40">
        <f t="shared" si="69"/>
        <v>1.3494977001E-3</v>
      </c>
      <c r="AA257" s="40">
        <f t="shared" si="70"/>
        <v>1.3494977000999999E-2</v>
      </c>
      <c r="AB257" s="40">
        <f t="shared" si="71"/>
        <v>2.56404563019E-2</v>
      </c>
      <c r="AC257" s="40">
        <f t="shared" si="72"/>
        <v>6.4326057038100001E-2</v>
      </c>
    </row>
    <row r="258" spans="2:29" ht="12.6" customHeight="1" x14ac:dyDescent="0.2">
      <c r="B258" s="36" t="s">
        <v>62</v>
      </c>
      <c r="C258" s="36" t="s">
        <v>61</v>
      </c>
      <c r="D258" s="36" t="s">
        <v>63</v>
      </c>
      <c r="E258" s="36">
        <v>2018</v>
      </c>
      <c r="F258" s="36" t="s">
        <v>67</v>
      </c>
      <c r="G258" s="36" t="s">
        <v>57</v>
      </c>
      <c r="H258" s="36" t="s">
        <v>52</v>
      </c>
      <c r="I258" s="36" t="s">
        <v>60</v>
      </c>
      <c r="J258" s="37">
        <v>506.85256621140002</v>
      </c>
      <c r="K258" s="52" t="str">
        <f t="shared" si="60"/>
        <v>0073708392018</v>
      </c>
      <c r="L258" s="45">
        <f t="shared" si="61"/>
        <v>0</v>
      </c>
      <c r="M258" s="38">
        <f t="shared" si="62"/>
        <v>506.85256621140002</v>
      </c>
      <c r="N258" s="39">
        <v>22</v>
      </c>
      <c r="O258" s="40">
        <f t="shared" si="63"/>
        <v>0</v>
      </c>
      <c r="P258" s="40">
        <f t="shared" si="64"/>
        <v>11150.756456650801</v>
      </c>
      <c r="Q258" s="41">
        <f t="shared" si="73"/>
        <v>0.28999999999999998</v>
      </c>
      <c r="R258" s="41">
        <f t="shared" si="73"/>
        <v>0.45</v>
      </c>
      <c r="S258" s="40">
        <f t="shared" si="65"/>
        <v>0</v>
      </c>
      <c r="T258" s="40">
        <f t="shared" si="66"/>
        <v>5017.8404054928606</v>
      </c>
      <c r="U258" s="40">
        <f t="shared" si="67"/>
        <v>5017.8404054928606</v>
      </c>
      <c r="V258" s="42">
        <v>0.12000000000000002</v>
      </c>
      <c r="W258" s="42">
        <v>1.4999999999999999E-2</v>
      </c>
      <c r="X258" s="42">
        <v>0.15</v>
      </c>
      <c r="Y258" s="40">
        <f t="shared" si="68"/>
        <v>602.14084865914333</v>
      </c>
      <c r="Z258" s="40">
        <f t="shared" si="69"/>
        <v>75.267606082392902</v>
      </c>
      <c r="AA258" s="40">
        <f t="shared" si="70"/>
        <v>752.67606082392911</v>
      </c>
      <c r="AB258" s="40">
        <f t="shared" si="71"/>
        <v>1430.0845155654654</v>
      </c>
      <c r="AC258" s="40">
        <f t="shared" si="72"/>
        <v>3587.7558899273954</v>
      </c>
    </row>
    <row r="259" spans="2:29" ht="12.6" customHeight="1" x14ac:dyDescent="0.2">
      <c r="B259" s="36" t="s">
        <v>62</v>
      </c>
      <c r="C259" s="36" t="s">
        <v>61</v>
      </c>
      <c r="D259" s="36" t="s">
        <v>63</v>
      </c>
      <c r="E259" s="36">
        <v>2018</v>
      </c>
      <c r="F259" s="36" t="s">
        <v>68</v>
      </c>
      <c r="G259" s="36" t="s">
        <v>46</v>
      </c>
      <c r="H259" s="36" t="s">
        <v>51</v>
      </c>
      <c r="I259" s="36" t="s">
        <v>48</v>
      </c>
      <c r="J259" s="37">
        <v>66.042557000000002</v>
      </c>
      <c r="K259" s="52" t="str">
        <f t="shared" si="60"/>
        <v>0073708392018</v>
      </c>
      <c r="L259" s="45">
        <f t="shared" si="61"/>
        <v>0</v>
      </c>
      <c r="M259" s="38">
        <f t="shared" si="62"/>
        <v>66.042557000000002</v>
      </c>
      <c r="N259" s="39">
        <v>22</v>
      </c>
      <c r="O259" s="40">
        <f t="shared" si="63"/>
        <v>0</v>
      </c>
      <c r="P259" s="40">
        <f t="shared" si="64"/>
        <v>1452.936254</v>
      </c>
      <c r="Q259" s="41">
        <f t="shared" si="73"/>
        <v>0.28999999999999998</v>
      </c>
      <c r="R259" s="41">
        <f t="shared" si="73"/>
        <v>0.45</v>
      </c>
      <c r="S259" s="40">
        <f t="shared" si="65"/>
        <v>0</v>
      </c>
      <c r="T259" s="40">
        <f t="shared" si="66"/>
        <v>653.82131430000004</v>
      </c>
      <c r="U259" s="40">
        <f t="shared" si="67"/>
        <v>653.82131430000004</v>
      </c>
      <c r="V259" s="42">
        <v>0.12000000000000002</v>
      </c>
      <c r="W259" s="42">
        <v>1.4999999999999999E-2</v>
      </c>
      <c r="X259" s="42">
        <v>0.15</v>
      </c>
      <c r="Y259" s="40">
        <f t="shared" si="68"/>
        <v>78.458557716000016</v>
      </c>
      <c r="Z259" s="40">
        <f t="shared" si="69"/>
        <v>9.8073197145000002</v>
      </c>
      <c r="AA259" s="40">
        <f t="shared" si="70"/>
        <v>98.073197145000009</v>
      </c>
      <c r="AB259" s="40">
        <f t="shared" si="71"/>
        <v>186.33907457550004</v>
      </c>
      <c r="AC259" s="40">
        <f t="shared" si="72"/>
        <v>467.4822397245</v>
      </c>
    </row>
    <row r="260" spans="2:29" ht="12.6" customHeight="1" x14ac:dyDescent="0.2">
      <c r="B260" s="36" t="s">
        <v>62</v>
      </c>
      <c r="C260" s="36" t="s">
        <v>61</v>
      </c>
      <c r="D260" s="36" t="s">
        <v>63</v>
      </c>
      <c r="E260" s="36">
        <v>2018</v>
      </c>
      <c r="F260" s="36" t="s">
        <v>68</v>
      </c>
      <c r="G260" s="36" t="s">
        <v>46</v>
      </c>
      <c r="H260" s="36" t="s">
        <v>52</v>
      </c>
      <c r="I260" s="36" t="s">
        <v>48</v>
      </c>
      <c r="J260" s="37">
        <v>10.8749219</v>
      </c>
      <c r="K260" s="52" t="str">
        <f t="shared" si="60"/>
        <v>0073708392018</v>
      </c>
      <c r="L260" s="45">
        <f t="shared" si="61"/>
        <v>0</v>
      </c>
      <c r="M260" s="38">
        <f t="shared" si="62"/>
        <v>10.8749219</v>
      </c>
      <c r="N260" s="39">
        <v>22</v>
      </c>
      <c r="O260" s="40">
        <f t="shared" si="63"/>
        <v>0</v>
      </c>
      <c r="P260" s="40">
        <f t="shared" si="64"/>
        <v>239.2482818</v>
      </c>
      <c r="Q260" s="41">
        <f t="shared" si="73"/>
        <v>0.28999999999999998</v>
      </c>
      <c r="R260" s="41">
        <f t="shared" si="73"/>
        <v>0.45</v>
      </c>
      <c r="S260" s="40">
        <f t="shared" si="65"/>
        <v>0</v>
      </c>
      <c r="T260" s="40">
        <f t="shared" si="66"/>
        <v>107.66172681</v>
      </c>
      <c r="U260" s="40">
        <f t="shared" si="67"/>
        <v>107.66172681</v>
      </c>
      <c r="V260" s="42">
        <v>0.12000000000000002</v>
      </c>
      <c r="W260" s="42">
        <v>1.4999999999999999E-2</v>
      </c>
      <c r="X260" s="42">
        <v>0.15</v>
      </c>
      <c r="Y260" s="40">
        <f t="shared" si="68"/>
        <v>12.919407217200003</v>
      </c>
      <c r="Z260" s="40">
        <f t="shared" si="69"/>
        <v>1.61492590215</v>
      </c>
      <c r="AA260" s="40">
        <f t="shared" si="70"/>
        <v>16.149259021500001</v>
      </c>
      <c r="AB260" s="40">
        <f t="shared" si="71"/>
        <v>30.683592140850003</v>
      </c>
      <c r="AC260" s="40">
        <f t="shared" si="72"/>
        <v>76.978134669149995</v>
      </c>
    </row>
    <row r="261" spans="2:29" ht="12.6" customHeight="1" x14ac:dyDescent="0.2">
      <c r="B261" s="36" t="s">
        <v>62</v>
      </c>
      <c r="C261" s="36" t="s">
        <v>61</v>
      </c>
      <c r="D261" s="36" t="s">
        <v>63</v>
      </c>
      <c r="E261" s="36">
        <v>2018</v>
      </c>
      <c r="F261" s="36" t="s">
        <v>68</v>
      </c>
      <c r="G261" s="36" t="s">
        <v>57</v>
      </c>
      <c r="H261" s="36" t="s">
        <v>51</v>
      </c>
      <c r="I261" s="36" t="s">
        <v>58</v>
      </c>
      <c r="J261" s="37">
        <v>192.55529152303001</v>
      </c>
      <c r="K261" s="52" t="str">
        <f t="shared" si="60"/>
        <v>0073708392018</v>
      </c>
      <c r="L261" s="45">
        <f t="shared" si="61"/>
        <v>0</v>
      </c>
      <c r="M261" s="38">
        <f t="shared" si="62"/>
        <v>192.55529152303001</v>
      </c>
      <c r="N261" s="39">
        <v>22</v>
      </c>
      <c r="O261" s="40">
        <f t="shared" si="63"/>
        <v>0</v>
      </c>
      <c r="P261" s="40">
        <f t="shared" si="64"/>
        <v>4236.2164135066605</v>
      </c>
      <c r="Q261" s="41">
        <f t="shared" si="73"/>
        <v>0.28999999999999998</v>
      </c>
      <c r="R261" s="41">
        <f t="shared" si="73"/>
        <v>0.45</v>
      </c>
      <c r="S261" s="40">
        <f t="shared" si="65"/>
        <v>0</v>
      </c>
      <c r="T261" s="40">
        <f t="shared" si="66"/>
        <v>1906.2973860779973</v>
      </c>
      <c r="U261" s="40">
        <f t="shared" si="67"/>
        <v>1906.2973860779973</v>
      </c>
      <c r="V261" s="42">
        <v>0.12000000000000002</v>
      </c>
      <c r="W261" s="42">
        <v>1.4999999999999999E-2</v>
      </c>
      <c r="X261" s="42">
        <v>0.15</v>
      </c>
      <c r="Y261" s="40">
        <f t="shared" si="68"/>
        <v>228.75568632935972</v>
      </c>
      <c r="Z261" s="40">
        <f t="shared" si="69"/>
        <v>28.594460791169958</v>
      </c>
      <c r="AA261" s="40">
        <f t="shared" si="70"/>
        <v>285.94460791169956</v>
      </c>
      <c r="AB261" s="40">
        <f t="shared" si="71"/>
        <v>543.2947550322292</v>
      </c>
      <c r="AC261" s="40">
        <f t="shared" si="72"/>
        <v>1363.0026310457681</v>
      </c>
    </row>
    <row r="262" spans="2:29" ht="12.6" customHeight="1" x14ac:dyDescent="0.2">
      <c r="B262" s="36" t="s">
        <v>62</v>
      </c>
      <c r="C262" s="36" t="s">
        <v>61</v>
      </c>
      <c r="D262" s="36" t="s">
        <v>63</v>
      </c>
      <c r="E262" s="36">
        <v>2018</v>
      </c>
      <c r="F262" s="36" t="s">
        <v>68</v>
      </c>
      <c r="G262" s="36" t="s">
        <v>57</v>
      </c>
      <c r="H262" s="36" t="s">
        <v>51</v>
      </c>
      <c r="I262" s="36" t="s">
        <v>59</v>
      </c>
      <c r="J262" s="37">
        <v>1.0248732121399999</v>
      </c>
      <c r="K262" s="52" t="str">
        <f t="shared" ref="K262:K286" si="74">B262&amp;E262</f>
        <v>0073708392018</v>
      </c>
      <c r="L262" s="45">
        <f t="shared" si="61"/>
        <v>0</v>
      </c>
      <c r="M262" s="38">
        <f t="shared" si="62"/>
        <v>1.0248732121399999</v>
      </c>
      <c r="N262" s="39">
        <v>22</v>
      </c>
      <c r="O262" s="40">
        <f t="shared" si="63"/>
        <v>0</v>
      </c>
      <c r="P262" s="40">
        <f t="shared" si="64"/>
        <v>22.547210667079998</v>
      </c>
      <c r="Q262" s="41">
        <f t="shared" si="73"/>
        <v>0.28999999999999998</v>
      </c>
      <c r="R262" s="41">
        <f t="shared" si="73"/>
        <v>0.45</v>
      </c>
      <c r="S262" s="40">
        <f t="shared" si="65"/>
        <v>0</v>
      </c>
      <c r="T262" s="40">
        <f t="shared" si="66"/>
        <v>10.146244800185999</v>
      </c>
      <c r="U262" s="40">
        <f t="shared" si="67"/>
        <v>10.146244800185999</v>
      </c>
      <c r="V262" s="42">
        <v>0.12000000000000002</v>
      </c>
      <c r="W262" s="42">
        <v>1.4999999999999999E-2</v>
      </c>
      <c r="X262" s="42">
        <v>0.15</v>
      </c>
      <c r="Y262" s="40">
        <f t="shared" si="68"/>
        <v>1.2175493760223202</v>
      </c>
      <c r="Z262" s="40">
        <f t="shared" si="69"/>
        <v>0.15219367200278996</v>
      </c>
      <c r="AA262" s="40">
        <f t="shared" si="70"/>
        <v>1.5219367200278997</v>
      </c>
      <c r="AB262" s="40">
        <f t="shared" si="71"/>
        <v>2.8916797680530095</v>
      </c>
      <c r="AC262" s="40">
        <f t="shared" si="72"/>
        <v>7.2545650321329891</v>
      </c>
    </row>
    <row r="263" spans="2:29" ht="12.6" customHeight="1" x14ac:dyDescent="0.2">
      <c r="B263" s="36" t="s">
        <v>62</v>
      </c>
      <c r="C263" s="36" t="s">
        <v>61</v>
      </c>
      <c r="D263" s="36" t="s">
        <v>63</v>
      </c>
      <c r="E263" s="36">
        <v>2018</v>
      </c>
      <c r="F263" s="36" t="s">
        <v>68</v>
      </c>
      <c r="G263" s="36" t="s">
        <v>57</v>
      </c>
      <c r="H263" s="36" t="s">
        <v>51</v>
      </c>
      <c r="I263" s="36" t="s">
        <v>60</v>
      </c>
      <c r="J263" s="37">
        <v>991.75510740431002</v>
      </c>
      <c r="K263" s="52" t="str">
        <f t="shared" si="74"/>
        <v>0073708392018</v>
      </c>
      <c r="L263" s="45">
        <f t="shared" si="61"/>
        <v>0</v>
      </c>
      <c r="M263" s="38">
        <f t="shared" si="62"/>
        <v>991.75510740431002</v>
      </c>
      <c r="N263" s="39">
        <v>22</v>
      </c>
      <c r="O263" s="40">
        <f t="shared" si="63"/>
        <v>0</v>
      </c>
      <c r="P263" s="40">
        <f t="shared" si="64"/>
        <v>21818.612362894819</v>
      </c>
      <c r="Q263" s="41">
        <f t="shared" si="73"/>
        <v>0.28999999999999998</v>
      </c>
      <c r="R263" s="41">
        <f t="shared" si="73"/>
        <v>0.45</v>
      </c>
      <c r="S263" s="40">
        <f t="shared" si="65"/>
        <v>0</v>
      </c>
      <c r="T263" s="40">
        <f t="shared" si="66"/>
        <v>9818.3755633026685</v>
      </c>
      <c r="U263" s="40">
        <f t="shared" si="67"/>
        <v>9818.3755633026685</v>
      </c>
      <c r="V263" s="42">
        <v>0.12000000000000002</v>
      </c>
      <c r="W263" s="42">
        <v>1.4999999999999999E-2</v>
      </c>
      <c r="X263" s="42">
        <v>0.15</v>
      </c>
      <c r="Y263" s="40">
        <f t="shared" si="68"/>
        <v>1178.2050675963205</v>
      </c>
      <c r="Z263" s="40">
        <f t="shared" si="69"/>
        <v>147.27563344954001</v>
      </c>
      <c r="AA263" s="40">
        <f t="shared" si="70"/>
        <v>1472.7563344954003</v>
      </c>
      <c r="AB263" s="40">
        <f t="shared" si="71"/>
        <v>2798.2370355412609</v>
      </c>
      <c r="AC263" s="40">
        <f t="shared" si="72"/>
        <v>7020.1385277614081</v>
      </c>
    </row>
    <row r="264" spans="2:29" ht="12.6" customHeight="1" x14ac:dyDescent="0.2">
      <c r="B264" s="36" t="s">
        <v>62</v>
      </c>
      <c r="C264" s="36" t="s">
        <v>61</v>
      </c>
      <c r="D264" s="36" t="s">
        <v>63</v>
      </c>
      <c r="E264" s="36">
        <v>2018</v>
      </c>
      <c r="F264" s="36" t="s">
        <v>68</v>
      </c>
      <c r="G264" s="36" t="s">
        <v>57</v>
      </c>
      <c r="H264" s="36" t="s">
        <v>52</v>
      </c>
      <c r="I264" s="36" t="s">
        <v>58</v>
      </c>
      <c r="J264" s="37">
        <v>706.09840947040004</v>
      </c>
      <c r="K264" s="52" t="str">
        <f t="shared" si="74"/>
        <v>0073708392018</v>
      </c>
      <c r="L264" s="45">
        <f t="shared" si="61"/>
        <v>0</v>
      </c>
      <c r="M264" s="38">
        <f t="shared" si="62"/>
        <v>706.09840947040004</v>
      </c>
      <c r="N264" s="39">
        <v>22</v>
      </c>
      <c r="O264" s="40">
        <f t="shared" si="63"/>
        <v>0</v>
      </c>
      <c r="P264" s="40">
        <f t="shared" si="64"/>
        <v>15534.1650083488</v>
      </c>
      <c r="Q264" s="41">
        <f t="shared" si="73"/>
        <v>0.28999999999999998</v>
      </c>
      <c r="R264" s="41">
        <f t="shared" si="73"/>
        <v>0.45</v>
      </c>
      <c r="S264" s="40">
        <f t="shared" si="65"/>
        <v>0</v>
      </c>
      <c r="T264" s="40">
        <f t="shared" si="66"/>
        <v>6990.3742537569606</v>
      </c>
      <c r="U264" s="40">
        <f t="shared" si="67"/>
        <v>6990.3742537569606</v>
      </c>
      <c r="V264" s="42">
        <v>0.12000000000000002</v>
      </c>
      <c r="W264" s="42">
        <v>1.4999999999999999E-2</v>
      </c>
      <c r="X264" s="42">
        <v>0.15</v>
      </c>
      <c r="Y264" s="40">
        <f t="shared" si="68"/>
        <v>838.84491045083541</v>
      </c>
      <c r="Z264" s="40">
        <f t="shared" si="69"/>
        <v>104.8556138063544</v>
      </c>
      <c r="AA264" s="40">
        <f t="shared" si="70"/>
        <v>1048.556138063544</v>
      </c>
      <c r="AB264" s="40">
        <f t="shared" si="71"/>
        <v>1992.256662320734</v>
      </c>
      <c r="AC264" s="40">
        <f t="shared" si="72"/>
        <v>4998.1175914362266</v>
      </c>
    </row>
    <row r="265" spans="2:29" ht="12.6" customHeight="1" x14ac:dyDescent="0.2">
      <c r="B265" s="36" t="s">
        <v>62</v>
      </c>
      <c r="C265" s="36" t="s">
        <v>61</v>
      </c>
      <c r="D265" s="36" t="s">
        <v>63</v>
      </c>
      <c r="E265" s="36">
        <v>2018</v>
      </c>
      <c r="F265" s="36" t="s">
        <v>68</v>
      </c>
      <c r="G265" s="36" t="s">
        <v>57</v>
      </c>
      <c r="H265" s="36" t="s">
        <v>52</v>
      </c>
      <c r="I265" s="36" t="s">
        <v>59</v>
      </c>
      <c r="J265" s="37">
        <v>1.3243822000000001E-2</v>
      </c>
      <c r="K265" s="52" t="str">
        <f t="shared" si="74"/>
        <v>0073708392018</v>
      </c>
      <c r="L265" s="45">
        <f t="shared" si="61"/>
        <v>0</v>
      </c>
      <c r="M265" s="38">
        <f t="shared" si="62"/>
        <v>1.3243822000000001E-2</v>
      </c>
      <c r="N265" s="39">
        <v>22</v>
      </c>
      <c r="O265" s="40">
        <f t="shared" si="63"/>
        <v>0</v>
      </c>
      <c r="P265" s="40">
        <f t="shared" si="64"/>
        <v>0.29136408400000002</v>
      </c>
      <c r="Q265" s="41">
        <f t="shared" si="73"/>
        <v>0.28999999999999998</v>
      </c>
      <c r="R265" s="41">
        <f t="shared" si="73"/>
        <v>0.45</v>
      </c>
      <c r="S265" s="40">
        <f t="shared" si="65"/>
        <v>0</v>
      </c>
      <c r="T265" s="40">
        <f t="shared" si="66"/>
        <v>0.13111383780000002</v>
      </c>
      <c r="U265" s="40">
        <f t="shared" si="67"/>
        <v>0.13111383780000002</v>
      </c>
      <c r="V265" s="42">
        <v>0.12000000000000002</v>
      </c>
      <c r="W265" s="42">
        <v>1.4999999999999999E-2</v>
      </c>
      <c r="X265" s="42">
        <v>0.15</v>
      </c>
      <c r="Y265" s="40">
        <f t="shared" si="68"/>
        <v>1.5733660536000005E-2</v>
      </c>
      <c r="Z265" s="40">
        <f t="shared" si="69"/>
        <v>1.9667075670000002E-3</v>
      </c>
      <c r="AA265" s="40">
        <f t="shared" si="70"/>
        <v>1.9667075670000003E-2</v>
      </c>
      <c r="AB265" s="40">
        <f t="shared" si="71"/>
        <v>3.7367443773000011E-2</v>
      </c>
      <c r="AC265" s="40">
        <f t="shared" si="72"/>
        <v>9.374639402700001E-2</v>
      </c>
    </row>
    <row r="266" spans="2:29" ht="12.6" customHeight="1" x14ac:dyDescent="0.2">
      <c r="B266" s="36" t="s">
        <v>62</v>
      </c>
      <c r="C266" s="36" t="s">
        <v>61</v>
      </c>
      <c r="D266" s="36" t="s">
        <v>63</v>
      </c>
      <c r="E266" s="36">
        <v>2018</v>
      </c>
      <c r="F266" s="36" t="s">
        <v>68</v>
      </c>
      <c r="G266" s="36" t="s">
        <v>57</v>
      </c>
      <c r="H266" s="36" t="s">
        <v>52</v>
      </c>
      <c r="I266" s="36" t="s">
        <v>60</v>
      </c>
      <c r="J266" s="37">
        <v>180.2147847777</v>
      </c>
      <c r="K266" s="52" t="str">
        <f t="shared" si="74"/>
        <v>0073708392018</v>
      </c>
      <c r="L266" s="45">
        <f t="shared" si="61"/>
        <v>0</v>
      </c>
      <c r="M266" s="38">
        <f t="shared" si="62"/>
        <v>180.2147847777</v>
      </c>
      <c r="N266" s="39">
        <v>22</v>
      </c>
      <c r="O266" s="40">
        <f t="shared" si="63"/>
        <v>0</v>
      </c>
      <c r="P266" s="40">
        <f t="shared" si="64"/>
        <v>3964.7252651094</v>
      </c>
      <c r="Q266" s="41">
        <f t="shared" si="73"/>
        <v>0.28999999999999998</v>
      </c>
      <c r="R266" s="41">
        <f t="shared" si="73"/>
        <v>0.45</v>
      </c>
      <c r="S266" s="40">
        <f t="shared" si="65"/>
        <v>0</v>
      </c>
      <c r="T266" s="40">
        <f t="shared" si="66"/>
        <v>1784.12636929923</v>
      </c>
      <c r="U266" s="40">
        <f t="shared" si="67"/>
        <v>1784.12636929923</v>
      </c>
      <c r="V266" s="42">
        <v>0.12000000000000002</v>
      </c>
      <c r="W266" s="42">
        <v>1.4999999999999999E-2</v>
      </c>
      <c r="X266" s="42">
        <v>0.15</v>
      </c>
      <c r="Y266" s="40">
        <f t="shared" si="68"/>
        <v>214.09516431590762</v>
      </c>
      <c r="Z266" s="40">
        <f t="shared" si="69"/>
        <v>26.761895539488449</v>
      </c>
      <c r="AA266" s="40">
        <f t="shared" si="70"/>
        <v>267.61895539488449</v>
      </c>
      <c r="AB266" s="40">
        <f t="shared" si="71"/>
        <v>508.47601525028057</v>
      </c>
      <c r="AC266" s="40">
        <f t="shared" si="72"/>
        <v>1275.6503540489493</v>
      </c>
    </row>
    <row r="267" spans="2:29" ht="12.6" customHeight="1" x14ac:dyDescent="0.2">
      <c r="B267" s="36" t="s">
        <v>62</v>
      </c>
      <c r="C267" s="36" t="s">
        <v>61</v>
      </c>
      <c r="D267" s="36" t="s">
        <v>63</v>
      </c>
      <c r="E267" s="36">
        <v>2018</v>
      </c>
      <c r="F267" s="36" t="s">
        <v>69</v>
      </c>
      <c r="G267" s="36" t="s">
        <v>46</v>
      </c>
      <c r="H267" s="36" t="s">
        <v>51</v>
      </c>
      <c r="I267" s="36" t="s">
        <v>48</v>
      </c>
      <c r="J267" s="37">
        <v>7.86106368</v>
      </c>
      <c r="K267" s="52" t="str">
        <f t="shared" si="74"/>
        <v>0073708392018</v>
      </c>
      <c r="L267" s="45">
        <f t="shared" si="61"/>
        <v>0</v>
      </c>
      <c r="M267" s="38">
        <f t="shared" si="62"/>
        <v>7.86106368</v>
      </c>
      <c r="N267" s="39">
        <v>22</v>
      </c>
      <c r="O267" s="40">
        <f t="shared" si="63"/>
        <v>0</v>
      </c>
      <c r="P267" s="40">
        <f t="shared" si="64"/>
        <v>172.94340095999999</v>
      </c>
      <c r="Q267" s="41">
        <f t="shared" si="73"/>
        <v>0.28999999999999998</v>
      </c>
      <c r="R267" s="41">
        <f t="shared" si="73"/>
        <v>0.45</v>
      </c>
      <c r="S267" s="40">
        <f t="shared" si="65"/>
        <v>0</v>
      </c>
      <c r="T267" s="40">
        <f t="shared" si="66"/>
        <v>77.824530432000003</v>
      </c>
      <c r="U267" s="40">
        <f t="shared" si="67"/>
        <v>77.824530432000003</v>
      </c>
      <c r="V267" s="42">
        <v>0.12000000000000002</v>
      </c>
      <c r="W267" s="42">
        <v>1.4999999999999999E-2</v>
      </c>
      <c r="X267" s="42">
        <v>0.15</v>
      </c>
      <c r="Y267" s="40">
        <f t="shared" si="68"/>
        <v>9.3389436518400029</v>
      </c>
      <c r="Z267" s="40">
        <f t="shared" si="69"/>
        <v>1.1673679564799999</v>
      </c>
      <c r="AA267" s="40">
        <f t="shared" si="70"/>
        <v>11.6736795648</v>
      </c>
      <c r="AB267" s="40">
        <f t="shared" si="71"/>
        <v>22.179991173120001</v>
      </c>
      <c r="AC267" s="40">
        <f t="shared" si="72"/>
        <v>55.644539258880002</v>
      </c>
    </row>
    <row r="268" spans="2:29" ht="12.6" customHeight="1" x14ac:dyDescent="0.2">
      <c r="B268" s="36" t="s">
        <v>62</v>
      </c>
      <c r="C268" s="36" t="s">
        <v>61</v>
      </c>
      <c r="D268" s="36" t="s">
        <v>63</v>
      </c>
      <c r="E268" s="36">
        <v>2018</v>
      </c>
      <c r="F268" s="36" t="s">
        <v>69</v>
      </c>
      <c r="G268" s="36" t="s">
        <v>57</v>
      </c>
      <c r="H268" s="36" t="s">
        <v>51</v>
      </c>
      <c r="I268" s="36" t="s">
        <v>58</v>
      </c>
      <c r="J268" s="37">
        <v>38.637119023319997</v>
      </c>
      <c r="K268" s="52" t="str">
        <f t="shared" si="74"/>
        <v>0073708392018</v>
      </c>
      <c r="L268" s="45">
        <f t="shared" si="61"/>
        <v>0</v>
      </c>
      <c r="M268" s="38">
        <f t="shared" si="62"/>
        <v>38.637119023319997</v>
      </c>
      <c r="N268" s="39">
        <v>22</v>
      </c>
      <c r="O268" s="40">
        <f t="shared" si="63"/>
        <v>0</v>
      </c>
      <c r="P268" s="40">
        <f t="shared" si="64"/>
        <v>850.01661851303993</v>
      </c>
      <c r="Q268" s="41">
        <f t="shared" si="73"/>
        <v>0.28999999999999998</v>
      </c>
      <c r="R268" s="41">
        <f t="shared" si="73"/>
        <v>0.45</v>
      </c>
      <c r="S268" s="40">
        <f t="shared" si="65"/>
        <v>0</v>
      </c>
      <c r="T268" s="40">
        <f t="shared" si="66"/>
        <v>382.50747833086797</v>
      </c>
      <c r="U268" s="40">
        <f t="shared" si="67"/>
        <v>382.50747833086797</v>
      </c>
      <c r="V268" s="42">
        <v>0.12000000000000002</v>
      </c>
      <c r="W268" s="42">
        <v>1.4999999999999999E-2</v>
      </c>
      <c r="X268" s="42">
        <v>0.15</v>
      </c>
      <c r="Y268" s="40">
        <f t="shared" si="68"/>
        <v>45.900897399704164</v>
      </c>
      <c r="Z268" s="40">
        <f t="shared" si="69"/>
        <v>5.7376121749630196</v>
      </c>
      <c r="AA268" s="40">
        <f t="shared" si="70"/>
        <v>57.376121749630194</v>
      </c>
      <c r="AB268" s="40">
        <f t="shared" si="71"/>
        <v>109.01463132429737</v>
      </c>
      <c r="AC268" s="40">
        <f t="shared" si="72"/>
        <v>273.49284700657063</v>
      </c>
    </row>
    <row r="269" spans="2:29" ht="12.6" customHeight="1" x14ac:dyDescent="0.2">
      <c r="B269" s="36" t="s">
        <v>62</v>
      </c>
      <c r="C269" s="36" t="s">
        <v>61</v>
      </c>
      <c r="D269" s="36" t="s">
        <v>63</v>
      </c>
      <c r="E269" s="36">
        <v>2018</v>
      </c>
      <c r="F269" s="36" t="s">
        <v>69</v>
      </c>
      <c r="G269" s="36" t="s">
        <v>57</v>
      </c>
      <c r="H269" s="36" t="s">
        <v>51</v>
      </c>
      <c r="I269" s="36" t="s">
        <v>59</v>
      </c>
      <c r="J269" s="37">
        <v>0.28417157636000001</v>
      </c>
      <c r="K269" s="52" t="str">
        <f t="shared" si="74"/>
        <v>0073708392018</v>
      </c>
      <c r="L269" s="45">
        <f t="shared" si="61"/>
        <v>0</v>
      </c>
      <c r="M269" s="38">
        <f t="shared" si="62"/>
        <v>0.28417157636000001</v>
      </c>
      <c r="N269" s="39">
        <v>22</v>
      </c>
      <c r="O269" s="40">
        <f t="shared" si="63"/>
        <v>0</v>
      </c>
      <c r="P269" s="40">
        <f t="shared" si="64"/>
        <v>6.2517746799200005</v>
      </c>
      <c r="Q269" s="41">
        <f t="shared" si="73"/>
        <v>0.28999999999999998</v>
      </c>
      <c r="R269" s="41">
        <f t="shared" si="73"/>
        <v>0.45</v>
      </c>
      <c r="S269" s="40">
        <f t="shared" si="65"/>
        <v>0</v>
      </c>
      <c r="T269" s="40">
        <f t="shared" si="66"/>
        <v>2.8132986059640004</v>
      </c>
      <c r="U269" s="40">
        <f t="shared" si="67"/>
        <v>2.8132986059640004</v>
      </c>
      <c r="V269" s="42">
        <v>0.12000000000000002</v>
      </c>
      <c r="W269" s="42">
        <v>1.4999999999999999E-2</v>
      </c>
      <c r="X269" s="42">
        <v>0.15</v>
      </c>
      <c r="Y269" s="40">
        <f t="shared" si="68"/>
        <v>0.33759583271568011</v>
      </c>
      <c r="Z269" s="40">
        <f t="shared" si="69"/>
        <v>4.2199479089460007E-2</v>
      </c>
      <c r="AA269" s="40">
        <f t="shared" si="70"/>
        <v>0.42199479089460007</v>
      </c>
      <c r="AB269" s="40">
        <f t="shared" si="71"/>
        <v>0.80179010269974027</v>
      </c>
      <c r="AC269" s="40">
        <f t="shared" si="72"/>
        <v>2.0115085032642601</v>
      </c>
    </row>
    <row r="270" spans="2:29" ht="12.6" customHeight="1" x14ac:dyDescent="0.2">
      <c r="B270" s="36" t="s">
        <v>62</v>
      </c>
      <c r="C270" s="36" t="s">
        <v>61</v>
      </c>
      <c r="D270" s="36" t="s">
        <v>63</v>
      </c>
      <c r="E270" s="36">
        <v>2018</v>
      </c>
      <c r="F270" s="36" t="s">
        <v>69</v>
      </c>
      <c r="G270" s="36" t="s">
        <v>57</v>
      </c>
      <c r="H270" s="36" t="s">
        <v>51</v>
      </c>
      <c r="I270" s="36" t="s">
        <v>60</v>
      </c>
      <c r="J270" s="37">
        <v>223.37613710430401</v>
      </c>
      <c r="K270" s="52" t="str">
        <f t="shared" si="74"/>
        <v>0073708392018</v>
      </c>
      <c r="L270" s="45">
        <f t="shared" si="61"/>
        <v>0</v>
      </c>
      <c r="M270" s="38">
        <f t="shared" si="62"/>
        <v>223.37613710430401</v>
      </c>
      <c r="N270" s="39">
        <v>22</v>
      </c>
      <c r="O270" s="40">
        <f t="shared" si="63"/>
        <v>0</v>
      </c>
      <c r="P270" s="40">
        <f t="shared" si="64"/>
        <v>4914.2750162946886</v>
      </c>
      <c r="Q270" s="41">
        <f t="shared" si="73"/>
        <v>0.28999999999999998</v>
      </c>
      <c r="R270" s="41">
        <f t="shared" si="73"/>
        <v>0.45</v>
      </c>
      <c r="S270" s="40">
        <f t="shared" si="65"/>
        <v>0</v>
      </c>
      <c r="T270" s="40">
        <f t="shared" si="66"/>
        <v>2211.42375733261</v>
      </c>
      <c r="U270" s="40">
        <f t="shared" si="67"/>
        <v>2211.42375733261</v>
      </c>
      <c r="V270" s="42">
        <v>0.12000000000000002</v>
      </c>
      <c r="W270" s="42">
        <v>1.4999999999999999E-2</v>
      </c>
      <c r="X270" s="42">
        <v>0.15</v>
      </c>
      <c r="Y270" s="40">
        <f t="shared" si="68"/>
        <v>265.37085087991323</v>
      </c>
      <c r="Z270" s="40">
        <f t="shared" si="69"/>
        <v>33.171356359989147</v>
      </c>
      <c r="AA270" s="40">
        <f t="shared" si="70"/>
        <v>331.71356359989147</v>
      </c>
      <c r="AB270" s="40">
        <f t="shared" si="71"/>
        <v>630.25577083979385</v>
      </c>
      <c r="AC270" s="40">
        <f t="shared" si="72"/>
        <v>1581.167986492816</v>
      </c>
    </row>
    <row r="271" spans="2:29" ht="12.6" customHeight="1" x14ac:dyDescent="0.2">
      <c r="B271" s="36" t="s">
        <v>62</v>
      </c>
      <c r="C271" s="36" t="s">
        <v>61</v>
      </c>
      <c r="D271" s="36" t="s">
        <v>63</v>
      </c>
      <c r="E271" s="36">
        <v>2018</v>
      </c>
      <c r="F271" s="36" t="s">
        <v>69</v>
      </c>
      <c r="G271" s="36" t="s">
        <v>57</v>
      </c>
      <c r="H271" s="36" t="s">
        <v>52</v>
      </c>
      <c r="I271" s="36" t="s">
        <v>58</v>
      </c>
      <c r="J271" s="37">
        <v>64.752067743599994</v>
      </c>
      <c r="K271" s="52" t="str">
        <f t="shared" si="74"/>
        <v>0073708392018</v>
      </c>
      <c r="L271" s="45">
        <f t="shared" si="61"/>
        <v>0</v>
      </c>
      <c r="M271" s="38">
        <f t="shared" si="62"/>
        <v>64.752067743599994</v>
      </c>
      <c r="N271" s="39">
        <v>22</v>
      </c>
      <c r="O271" s="40">
        <f t="shared" si="63"/>
        <v>0</v>
      </c>
      <c r="P271" s="40">
        <f t="shared" si="64"/>
        <v>1424.5454903591999</v>
      </c>
      <c r="Q271" s="41">
        <f t="shared" si="73"/>
        <v>0.28999999999999998</v>
      </c>
      <c r="R271" s="41">
        <f t="shared" si="73"/>
        <v>0.45</v>
      </c>
      <c r="S271" s="40">
        <f t="shared" si="65"/>
        <v>0</v>
      </c>
      <c r="T271" s="40">
        <f t="shared" si="66"/>
        <v>641.04547066164002</v>
      </c>
      <c r="U271" s="40">
        <f t="shared" si="67"/>
        <v>641.04547066164002</v>
      </c>
      <c r="V271" s="42">
        <v>0.12000000000000002</v>
      </c>
      <c r="W271" s="42">
        <v>1.4999999999999999E-2</v>
      </c>
      <c r="X271" s="42">
        <v>0.15</v>
      </c>
      <c r="Y271" s="40">
        <f t="shared" si="68"/>
        <v>76.925456479396814</v>
      </c>
      <c r="Z271" s="40">
        <f t="shared" si="69"/>
        <v>9.6156820599246</v>
      </c>
      <c r="AA271" s="40">
        <f t="shared" si="70"/>
        <v>96.156820599246004</v>
      </c>
      <c r="AB271" s="40">
        <f t="shared" si="71"/>
        <v>182.6979591385674</v>
      </c>
      <c r="AC271" s="40">
        <f t="shared" si="72"/>
        <v>458.34751152307263</v>
      </c>
    </row>
    <row r="272" spans="2:29" ht="12.6" customHeight="1" x14ac:dyDescent="0.2">
      <c r="B272" s="36" t="s">
        <v>62</v>
      </c>
      <c r="C272" s="36" t="s">
        <v>61</v>
      </c>
      <c r="D272" s="36" t="s">
        <v>63</v>
      </c>
      <c r="E272" s="36">
        <v>2018</v>
      </c>
      <c r="F272" s="36" t="s">
        <v>69</v>
      </c>
      <c r="G272" s="36" t="s">
        <v>57</v>
      </c>
      <c r="H272" s="36" t="s">
        <v>52</v>
      </c>
      <c r="I272" s="36" t="s">
        <v>60</v>
      </c>
      <c r="J272" s="37">
        <v>13.593543842200001</v>
      </c>
      <c r="K272" s="52" t="str">
        <f t="shared" si="74"/>
        <v>0073708392018</v>
      </c>
      <c r="L272" s="45">
        <f t="shared" si="61"/>
        <v>0</v>
      </c>
      <c r="M272" s="38">
        <f t="shared" si="62"/>
        <v>13.593543842200001</v>
      </c>
      <c r="N272" s="39">
        <v>22</v>
      </c>
      <c r="O272" s="40">
        <f t="shared" si="63"/>
        <v>0</v>
      </c>
      <c r="P272" s="40">
        <f t="shared" si="64"/>
        <v>299.05796452840002</v>
      </c>
      <c r="Q272" s="41">
        <f t="shared" si="73"/>
        <v>0.28999999999999998</v>
      </c>
      <c r="R272" s="41">
        <f t="shared" si="73"/>
        <v>0.45</v>
      </c>
      <c r="S272" s="40">
        <f t="shared" si="65"/>
        <v>0</v>
      </c>
      <c r="T272" s="40">
        <f t="shared" si="66"/>
        <v>134.57608403778002</v>
      </c>
      <c r="U272" s="40">
        <f t="shared" si="67"/>
        <v>134.57608403778002</v>
      </c>
      <c r="V272" s="42">
        <v>0.12000000000000002</v>
      </c>
      <c r="W272" s="42">
        <v>1.4999999999999999E-2</v>
      </c>
      <c r="X272" s="42">
        <v>0.15</v>
      </c>
      <c r="Y272" s="40">
        <f t="shared" si="68"/>
        <v>16.149130084533606</v>
      </c>
      <c r="Z272" s="40">
        <f t="shared" si="69"/>
        <v>2.0186412605667003</v>
      </c>
      <c r="AA272" s="40">
        <f t="shared" si="70"/>
        <v>20.186412605667002</v>
      </c>
      <c r="AB272" s="40">
        <f t="shared" si="71"/>
        <v>38.354183950767307</v>
      </c>
      <c r="AC272" s="40">
        <f t="shared" si="72"/>
        <v>96.221900087012713</v>
      </c>
    </row>
    <row r="273" spans="2:29" ht="12.6" customHeight="1" x14ac:dyDescent="0.2">
      <c r="B273" s="36" t="s">
        <v>62</v>
      </c>
      <c r="C273" s="36" t="s">
        <v>61</v>
      </c>
      <c r="D273" s="36" t="s">
        <v>63</v>
      </c>
      <c r="E273" s="36">
        <v>2018</v>
      </c>
      <c r="F273" s="36" t="s">
        <v>70</v>
      </c>
      <c r="G273" s="36" t="s">
        <v>46</v>
      </c>
      <c r="H273" s="36" t="s">
        <v>47</v>
      </c>
      <c r="I273" s="36" t="s">
        <v>50</v>
      </c>
      <c r="J273" s="37">
        <v>1905.0031074999999</v>
      </c>
      <c r="K273" s="52" t="str">
        <f t="shared" si="74"/>
        <v>0073708392018</v>
      </c>
      <c r="L273" s="45">
        <f t="shared" si="61"/>
        <v>0</v>
      </c>
      <c r="M273" s="38">
        <f t="shared" si="62"/>
        <v>1905.0031074999999</v>
      </c>
      <c r="N273" s="39">
        <v>22</v>
      </c>
      <c r="O273" s="40">
        <f t="shared" si="63"/>
        <v>0</v>
      </c>
      <c r="P273" s="40">
        <f t="shared" si="64"/>
        <v>41910.068364999999</v>
      </c>
      <c r="Q273" s="41">
        <f t="shared" si="73"/>
        <v>0.28999999999999998</v>
      </c>
      <c r="R273" s="41">
        <f t="shared" si="73"/>
        <v>0.45</v>
      </c>
      <c r="S273" s="40">
        <f t="shared" si="65"/>
        <v>0</v>
      </c>
      <c r="T273" s="40">
        <f t="shared" si="66"/>
        <v>18859.530764250001</v>
      </c>
      <c r="U273" s="40">
        <f t="shared" si="67"/>
        <v>18859.530764250001</v>
      </c>
      <c r="V273" s="42">
        <v>0.12000000000000002</v>
      </c>
      <c r="W273" s="42">
        <v>1.4999999999999999E-2</v>
      </c>
      <c r="X273" s="42">
        <v>0.15</v>
      </c>
      <c r="Y273" s="40">
        <f t="shared" si="68"/>
        <v>2263.1436917100004</v>
      </c>
      <c r="Z273" s="40">
        <f t="shared" si="69"/>
        <v>282.89296146375</v>
      </c>
      <c r="AA273" s="40">
        <f t="shared" si="70"/>
        <v>2828.9296146375</v>
      </c>
      <c r="AB273" s="40">
        <f t="shared" si="71"/>
        <v>5374.9662678112509</v>
      </c>
      <c r="AC273" s="40">
        <f t="shared" si="72"/>
        <v>13484.56449643875</v>
      </c>
    </row>
    <row r="274" spans="2:29" ht="12.6" customHeight="1" x14ac:dyDescent="0.2">
      <c r="B274" s="36" t="s">
        <v>62</v>
      </c>
      <c r="C274" s="36" t="s">
        <v>61</v>
      </c>
      <c r="D274" s="36" t="s">
        <v>63</v>
      </c>
      <c r="E274" s="36">
        <v>2018</v>
      </c>
      <c r="F274" s="36" t="s">
        <v>70</v>
      </c>
      <c r="G274" s="36" t="s">
        <v>46</v>
      </c>
      <c r="H274" s="36" t="s">
        <v>51</v>
      </c>
      <c r="I274" s="36" t="s">
        <v>48</v>
      </c>
      <c r="J274" s="37">
        <v>40.11906424</v>
      </c>
      <c r="K274" s="52" t="str">
        <f t="shared" si="74"/>
        <v>0073708392018</v>
      </c>
      <c r="L274" s="45">
        <f t="shared" si="61"/>
        <v>0</v>
      </c>
      <c r="M274" s="38">
        <f t="shared" si="62"/>
        <v>40.11906424</v>
      </c>
      <c r="N274" s="39">
        <v>22</v>
      </c>
      <c r="O274" s="40">
        <f t="shared" si="63"/>
        <v>0</v>
      </c>
      <c r="P274" s="40">
        <f t="shared" si="64"/>
        <v>882.61941328</v>
      </c>
      <c r="Q274" s="41">
        <f t="shared" si="73"/>
        <v>0.28999999999999998</v>
      </c>
      <c r="R274" s="41">
        <f t="shared" si="73"/>
        <v>0.45</v>
      </c>
      <c r="S274" s="40">
        <f t="shared" si="65"/>
        <v>0</v>
      </c>
      <c r="T274" s="40">
        <f t="shared" si="66"/>
        <v>397.17873597599998</v>
      </c>
      <c r="U274" s="40">
        <f t="shared" si="67"/>
        <v>397.17873597599998</v>
      </c>
      <c r="V274" s="42">
        <v>0.12000000000000002</v>
      </c>
      <c r="W274" s="42">
        <v>1.4999999999999999E-2</v>
      </c>
      <c r="X274" s="42">
        <v>0.15</v>
      </c>
      <c r="Y274" s="40">
        <f t="shared" si="68"/>
        <v>47.661448317120005</v>
      </c>
      <c r="Z274" s="40">
        <f t="shared" si="69"/>
        <v>5.9576810396399997</v>
      </c>
      <c r="AA274" s="40">
        <f t="shared" si="70"/>
        <v>59.576810396399992</v>
      </c>
      <c r="AB274" s="40">
        <f t="shared" si="71"/>
        <v>113.19593975315999</v>
      </c>
      <c r="AC274" s="40">
        <f t="shared" si="72"/>
        <v>283.98279622283997</v>
      </c>
    </row>
    <row r="275" spans="2:29" ht="12.6" customHeight="1" x14ac:dyDescent="0.2">
      <c r="B275" s="36" t="s">
        <v>62</v>
      </c>
      <c r="C275" s="36" t="s">
        <v>61</v>
      </c>
      <c r="D275" s="36" t="s">
        <v>63</v>
      </c>
      <c r="E275" s="36">
        <v>2018</v>
      </c>
      <c r="F275" s="36" t="s">
        <v>70</v>
      </c>
      <c r="G275" s="36" t="s">
        <v>55</v>
      </c>
      <c r="H275" s="36" t="s">
        <v>56</v>
      </c>
      <c r="I275" s="36" t="s">
        <v>56</v>
      </c>
      <c r="J275" s="37">
        <v>2718.6482000000001</v>
      </c>
      <c r="K275" s="52" t="str">
        <f t="shared" si="74"/>
        <v>0073708392018</v>
      </c>
      <c r="L275" s="45">
        <f t="shared" si="61"/>
        <v>2718.6482000000001</v>
      </c>
      <c r="M275" s="38">
        <f t="shared" si="62"/>
        <v>0</v>
      </c>
      <c r="N275" s="39">
        <v>22</v>
      </c>
      <c r="O275" s="40">
        <f t="shared" si="63"/>
        <v>59810.260399999999</v>
      </c>
      <c r="P275" s="40">
        <f t="shared" si="64"/>
        <v>0</v>
      </c>
      <c r="Q275" s="41">
        <f t="shared" si="73"/>
        <v>0.28999999999999998</v>
      </c>
      <c r="R275" s="41">
        <f t="shared" si="73"/>
        <v>0.45</v>
      </c>
      <c r="S275" s="40">
        <f t="shared" si="65"/>
        <v>17344.975515999999</v>
      </c>
      <c r="T275" s="40">
        <f t="shared" si="66"/>
        <v>0</v>
      </c>
      <c r="U275" s="40">
        <f t="shared" si="67"/>
        <v>17344.975515999999</v>
      </c>
      <c r="V275" s="42">
        <v>0.12000000000000002</v>
      </c>
      <c r="W275" s="42">
        <v>1.4999999999999999E-2</v>
      </c>
      <c r="X275" s="42">
        <v>0.15</v>
      </c>
      <c r="Y275" s="40">
        <f t="shared" si="68"/>
        <v>2081.3970619200004</v>
      </c>
      <c r="Z275" s="40">
        <f t="shared" si="69"/>
        <v>260.17463273999999</v>
      </c>
      <c r="AA275" s="40">
        <f t="shared" si="70"/>
        <v>2601.7463273999997</v>
      </c>
      <c r="AB275" s="40">
        <f t="shared" si="71"/>
        <v>4943.3180220600007</v>
      </c>
      <c r="AC275" s="40">
        <f t="shared" si="72"/>
        <v>12401.657493939998</v>
      </c>
    </row>
    <row r="276" spans="2:29" ht="12.6" customHeight="1" x14ac:dyDescent="0.2">
      <c r="B276" s="36" t="s">
        <v>62</v>
      </c>
      <c r="C276" s="36" t="s">
        <v>61</v>
      </c>
      <c r="D276" s="36" t="s">
        <v>63</v>
      </c>
      <c r="E276" s="36">
        <v>2018</v>
      </c>
      <c r="F276" s="36" t="s">
        <v>70</v>
      </c>
      <c r="G276" s="36" t="s">
        <v>57</v>
      </c>
      <c r="H276" s="36" t="s">
        <v>51</v>
      </c>
      <c r="I276" s="36" t="s">
        <v>58</v>
      </c>
      <c r="J276" s="37">
        <v>120.74260918889</v>
      </c>
      <c r="K276" s="52" t="str">
        <f t="shared" si="74"/>
        <v>0073708392018</v>
      </c>
      <c r="L276" s="45">
        <f t="shared" si="61"/>
        <v>0</v>
      </c>
      <c r="M276" s="38">
        <f t="shared" si="62"/>
        <v>120.74260918889</v>
      </c>
      <c r="N276" s="39">
        <v>22</v>
      </c>
      <c r="O276" s="40">
        <f t="shared" si="63"/>
        <v>0</v>
      </c>
      <c r="P276" s="40">
        <f t="shared" si="64"/>
        <v>2656.3374021555801</v>
      </c>
      <c r="Q276" s="41">
        <f t="shared" si="73"/>
        <v>0.28999999999999998</v>
      </c>
      <c r="R276" s="41">
        <f t="shared" si="73"/>
        <v>0.45</v>
      </c>
      <c r="S276" s="40">
        <f t="shared" si="65"/>
        <v>0</v>
      </c>
      <c r="T276" s="40">
        <f t="shared" si="66"/>
        <v>1195.3518309700112</v>
      </c>
      <c r="U276" s="40">
        <f t="shared" si="67"/>
        <v>1195.3518309700112</v>
      </c>
      <c r="V276" s="42">
        <v>0.12000000000000002</v>
      </c>
      <c r="W276" s="42">
        <v>1.4999999999999999E-2</v>
      </c>
      <c r="X276" s="42">
        <v>0.15</v>
      </c>
      <c r="Y276" s="40">
        <f t="shared" si="68"/>
        <v>143.44221971640138</v>
      </c>
      <c r="Z276" s="40">
        <f t="shared" si="69"/>
        <v>17.930277464550166</v>
      </c>
      <c r="AA276" s="40">
        <f t="shared" si="70"/>
        <v>179.30277464550167</v>
      </c>
      <c r="AB276" s="40">
        <f t="shared" si="71"/>
        <v>340.67527182645324</v>
      </c>
      <c r="AC276" s="40">
        <f t="shared" si="72"/>
        <v>854.67655914355794</v>
      </c>
    </row>
    <row r="277" spans="2:29" ht="12.6" customHeight="1" x14ac:dyDescent="0.2">
      <c r="B277" s="36" t="s">
        <v>62</v>
      </c>
      <c r="C277" s="36" t="s">
        <v>61</v>
      </c>
      <c r="D277" s="36" t="s">
        <v>63</v>
      </c>
      <c r="E277" s="36">
        <v>2018</v>
      </c>
      <c r="F277" s="36" t="s">
        <v>70</v>
      </c>
      <c r="G277" s="36" t="s">
        <v>57</v>
      </c>
      <c r="H277" s="36" t="s">
        <v>51</v>
      </c>
      <c r="I277" s="36" t="s">
        <v>59</v>
      </c>
      <c r="J277" s="37">
        <v>1.0462260023000001</v>
      </c>
      <c r="K277" s="52" t="str">
        <f t="shared" si="74"/>
        <v>0073708392018</v>
      </c>
      <c r="L277" s="45">
        <f t="shared" si="61"/>
        <v>0</v>
      </c>
      <c r="M277" s="38">
        <f t="shared" si="62"/>
        <v>1.0462260023000001</v>
      </c>
      <c r="N277" s="39">
        <v>22</v>
      </c>
      <c r="O277" s="40">
        <f t="shared" si="63"/>
        <v>0</v>
      </c>
      <c r="P277" s="40">
        <f t="shared" si="64"/>
        <v>23.016972050600003</v>
      </c>
      <c r="Q277" s="41">
        <f t="shared" si="73"/>
        <v>0.28999999999999998</v>
      </c>
      <c r="R277" s="41">
        <f t="shared" si="73"/>
        <v>0.45</v>
      </c>
      <c r="S277" s="40">
        <f t="shared" si="65"/>
        <v>0</v>
      </c>
      <c r="T277" s="40">
        <f t="shared" si="66"/>
        <v>10.357637422770003</v>
      </c>
      <c r="U277" s="40">
        <f t="shared" si="67"/>
        <v>10.357637422770003</v>
      </c>
      <c r="V277" s="42">
        <v>0.12000000000000002</v>
      </c>
      <c r="W277" s="42">
        <v>1.4999999999999999E-2</v>
      </c>
      <c r="X277" s="42">
        <v>0.15</v>
      </c>
      <c r="Y277" s="40">
        <f t="shared" si="68"/>
        <v>1.2429164907324006</v>
      </c>
      <c r="Z277" s="40">
        <f t="shared" si="69"/>
        <v>0.15536456134155002</v>
      </c>
      <c r="AA277" s="40">
        <f t="shared" si="70"/>
        <v>1.5536456134155003</v>
      </c>
      <c r="AB277" s="40">
        <f t="shared" si="71"/>
        <v>2.9519266654894509</v>
      </c>
      <c r="AC277" s="40">
        <f t="shared" si="72"/>
        <v>7.4057107572805521</v>
      </c>
    </row>
    <row r="278" spans="2:29" ht="12.6" customHeight="1" x14ac:dyDescent="0.2">
      <c r="B278" s="36" t="s">
        <v>62</v>
      </c>
      <c r="C278" s="36" t="s">
        <v>61</v>
      </c>
      <c r="D278" s="36" t="s">
        <v>63</v>
      </c>
      <c r="E278" s="36">
        <v>2018</v>
      </c>
      <c r="F278" s="36" t="s">
        <v>70</v>
      </c>
      <c r="G278" s="36" t="s">
        <v>57</v>
      </c>
      <c r="H278" s="36" t="s">
        <v>51</v>
      </c>
      <c r="I278" s="36" t="s">
        <v>60</v>
      </c>
      <c r="J278" s="37">
        <v>918.76358856400498</v>
      </c>
      <c r="K278" s="52" t="str">
        <f t="shared" si="74"/>
        <v>0073708392018</v>
      </c>
      <c r="L278" s="45">
        <f t="shared" si="61"/>
        <v>0</v>
      </c>
      <c r="M278" s="38">
        <f t="shared" si="62"/>
        <v>918.76358856400498</v>
      </c>
      <c r="N278" s="39">
        <v>22</v>
      </c>
      <c r="O278" s="40">
        <f t="shared" si="63"/>
        <v>0</v>
      </c>
      <c r="P278" s="40">
        <f t="shared" si="64"/>
        <v>20212.798948408108</v>
      </c>
      <c r="Q278" s="41">
        <f t="shared" si="73"/>
        <v>0.28999999999999998</v>
      </c>
      <c r="R278" s="41">
        <f t="shared" si="73"/>
        <v>0.45</v>
      </c>
      <c r="S278" s="40">
        <f t="shared" si="65"/>
        <v>0</v>
      </c>
      <c r="T278" s="40">
        <f t="shared" si="66"/>
        <v>9095.7595267836496</v>
      </c>
      <c r="U278" s="40">
        <f t="shared" si="67"/>
        <v>9095.7595267836496</v>
      </c>
      <c r="V278" s="42">
        <v>0.12000000000000002</v>
      </c>
      <c r="W278" s="42">
        <v>1.4999999999999999E-2</v>
      </c>
      <c r="X278" s="42">
        <v>0.15</v>
      </c>
      <c r="Y278" s="40">
        <f t="shared" si="68"/>
        <v>1091.4911432140382</v>
      </c>
      <c r="Z278" s="40">
        <f t="shared" si="69"/>
        <v>136.43639290175474</v>
      </c>
      <c r="AA278" s="40">
        <f t="shared" si="70"/>
        <v>1364.3639290175474</v>
      </c>
      <c r="AB278" s="40">
        <f t="shared" si="71"/>
        <v>2592.2914651333404</v>
      </c>
      <c r="AC278" s="40">
        <f t="shared" si="72"/>
        <v>6503.4680616503092</v>
      </c>
    </row>
    <row r="279" spans="2:29" ht="12.6" customHeight="1" x14ac:dyDescent="0.2">
      <c r="B279" s="36" t="s">
        <v>62</v>
      </c>
      <c r="C279" s="36" t="s">
        <v>61</v>
      </c>
      <c r="D279" s="36" t="s">
        <v>63</v>
      </c>
      <c r="E279" s="36">
        <v>2018</v>
      </c>
      <c r="F279" s="36" t="s">
        <v>70</v>
      </c>
      <c r="G279" s="36" t="s">
        <v>57</v>
      </c>
      <c r="H279" s="36" t="s">
        <v>52</v>
      </c>
      <c r="I279" s="36" t="s">
        <v>58</v>
      </c>
      <c r="J279" s="37">
        <v>229.35654486839999</v>
      </c>
      <c r="K279" s="52" t="str">
        <f t="shared" si="74"/>
        <v>0073708392018</v>
      </c>
      <c r="L279" s="45">
        <f t="shared" si="61"/>
        <v>0</v>
      </c>
      <c r="M279" s="38">
        <f t="shared" si="62"/>
        <v>229.35654486839999</v>
      </c>
      <c r="N279" s="39">
        <v>22</v>
      </c>
      <c r="O279" s="40">
        <f t="shared" si="63"/>
        <v>0</v>
      </c>
      <c r="P279" s="40">
        <f t="shared" si="64"/>
        <v>5045.8439871047995</v>
      </c>
      <c r="Q279" s="41">
        <f t="shared" si="73"/>
        <v>0.28999999999999998</v>
      </c>
      <c r="R279" s="41">
        <f t="shared" si="73"/>
        <v>0.45</v>
      </c>
      <c r="S279" s="40">
        <f t="shared" si="65"/>
        <v>0</v>
      </c>
      <c r="T279" s="40">
        <f t="shared" si="66"/>
        <v>2270.6297941971598</v>
      </c>
      <c r="U279" s="40">
        <f t="shared" si="67"/>
        <v>2270.6297941971598</v>
      </c>
      <c r="V279" s="42">
        <v>0.12000000000000002</v>
      </c>
      <c r="W279" s="42">
        <v>1.4999999999999999E-2</v>
      </c>
      <c r="X279" s="42">
        <v>0.15</v>
      </c>
      <c r="Y279" s="40">
        <f t="shared" si="68"/>
        <v>272.47557530365924</v>
      </c>
      <c r="Z279" s="40">
        <f t="shared" si="69"/>
        <v>34.059446912957398</v>
      </c>
      <c r="AA279" s="40">
        <f t="shared" si="70"/>
        <v>340.59446912957395</v>
      </c>
      <c r="AB279" s="40">
        <f t="shared" si="71"/>
        <v>647.12949134619066</v>
      </c>
      <c r="AC279" s="40">
        <f t="shared" si="72"/>
        <v>1623.5003028509691</v>
      </c>
    </row>
    <row r="280" spans="2:29" ht="12.6" customHeight="1" x14ac:dyDescent="0.2">
      <c r="B280" s="36" t="s">
        <v>62</v>
      </c>
      <c r="C280" s="36" t="s">
        <v>61</v>
      </c>
      <c r="D280" s="36" t="s">
        <v>63</v>
      </c>
      <c r="E280" s="36">
        <v>2018</v>
      </c>
      <c r="F280" s="36" t="s">
        <v>70</v>
      </c>
      <c r="G280" s="36" t="s">
        <v>57</v>
      </c>
      <c r="H280" s="36" t="s">
        <v>52</v>
      </c>
      <c r="I280" s="36" t="s">
        <v>60</v>
      </c>
      <c r="J280" s="37">
        <v>52.502933540400001</v>
      </c>
      <c r="K280" s="52" t="str">
        <f t="shared" si="74"/>
        <v>0073708392018</v>
      </c>
      <c r="L280" s="45">
        <f t="shared" si="61"/>
        <v>0</v>
      </c>
      <c r="M280" s="38">
        <f t="shared" si="62"/>
        <v>52.502933540400001</v>
      </c>
      <c r="N280" s="39">
        <v>22</v>
      </c>
      <c r="O280" s="40">
        <f t="shared" si="63"/>
        <v>0</v>
      </c>
      <c r="P280" s="40">
        <f t="shared" si="64"/>
        <v>1155.0645378888</v>
      </c>
      <c r="Q280" s="41">
        <f t="shared" si="73"/>
        <v>0.28999999999999998</v>
      </c>
      <c r="R280" s="41">
        <f t="shared" si="73"/>
        <v>0.45</v>
      </c>
      <c r="S280" s="40">
        <f t="shared" si="65"/>
        <v>0</v>
      </c>
      <c r="T280" s="40">
        <f t="shared" si="66"/>
        <v>519.77904204996003</v>
      </c>
      <c r="U280" s="40">
        <f t="shared" si="67"/>
        <v>519.77904204996003</v>
      </c>
      <c r="V280" s="42">
        <v>0.12000000000000002</v>
      </c>
      <c r="W280" s="42">
        <v>1.4999999999999999E-2</v>
      </c>
      <c r="X280" s="42">
        <v>0.15</v>
      </c>
      <c r="Y280" s="40">
        <f t="shared" si="68"/>
        <v>62.373485045995217</v>
      </c>
      <c r="Z280" s="40">
        <f t="shared" si="69"/>
        <v>7.7966856307494004</v>
      </c>
      <c r="AA280" s="40">
        <f t="shared" si="70"/>
        <v>77.966856307493998</v>
      </c>
      <c r="AB280" s="40">
        <f t="shared" si="71"/>
        <v>148.13702698423862</v>
      </c>
      <c r="AC280" s="40">
        <f t="shared" si="72"/>
        <v>371.64201506572141</v>
      </c>
    </row>
    <row r="281" spans="2:29" ht="12.6" customHeight="1" x14ac:dyDescent="0.2">
      <c r="B281" s="36" t="s">
        <v>62</v>
      </c>
      <c r="C281" s="36" t="s">
        <v>61</v>
      </c>
      <c r="D281" s="36" t="s">
        <v>63</v>
      </c>
      <c r="E281" s="36">
        <v>2012</v>
      </c>
      <c r="F281" s="36" t="s">
        <v>70</v>
      </c>
      <c r="G281" s="36" t="s">
        <v>57</v>
      </c>
      <c r="H281" s="36" t="s">
        <v>52</v>
      </c>
      <c r="I281" s="36" t="s">
        <v>58</v>
      </c>
      <c r="J281" s="37">
        <v>0.257417067</v>
      </c>
      <c r="K281" s="52" t="str">
        <f t="shared" si="74"/>
        <v>0073708392012</v>
      </c>
      <c r="L281" s="45">
        <f t="shared" si="61"/>
        <v>0</v>
      </c>
      <c r="M281" s="38">
        <f t="shared" si="62"/>
        <v>0.257417067</v>
      </c>
      <c r="N281" s="39">
        <v>22</v>
      </c>
      <c r="O281" s="40">
        <f t="shared" si="63"/>
        <v>0</v>
      </c>
      <c r="P281" s="40">
        <f t="shared" si="64"/>
        <v>5.663175474</v>
      </c>
      <c r="Q281" s="41">
        <f t="shared" si="73"/>
        <v>0.28999999999999998</v>
      </c>
      <c r="R281" s="41">
        <f t="shared" si="73"/>
        <v>0.45</v>
      </c>
      <c r="S281" s="40">
        <f t="shared" si="65"/>
        <v>0</v>
      </c>
      <c r="T281" s="40">
        <f t="shared" si="66"/>
        <v>2.5484289633000001</v>
      </c>
      <c r="U281" s="40">
        <f t="shared" si="67"/>
        <v>2.5484289633000001</v>
      </c>
      <c r="V281" s="42">
        <v>0.12000000000000002</v>
      </c>
      <c r="W281" s="42">
        <v>1.4999999999999999E-2</v>
      </c>
      <c r="X281" s="42">
        <v>0.15</v>
      </c>
      <c r="Y281" s="40">
        <f t="shared" si="68"/>
        <v>0.30581147559600008</v>
      </c>
      <c r="Z281" s="40">
        <f t="shared" si="69"/>
        <v>3.8226434449500003E-2</v>
      </c>
      <c r="AA281" s="40">
        <f t="shared" si="70"/>
        <v>0.38226434449500002</v>
      </c>
      <c r="AB281" s="40">
        <f t="shared" si="71"/>
        <v>0.72630225454050013</v>
      </c>
      <c r="AC281" s="40">
        <f t="shared" si="72"/>
        <v>1.8221267087594999</v>
      </c>
    </row>
    <row r="282" spans="2:29" ht="12.6" customHeight="1" x14ac:dyDescent="0.2">
      <c r="B282" s="36" t="s">
        <v>62</v>
      </c>
      <c r="C282" s="36" t="s">
        <v>61</v>
      </c>
      <c r="D282" s="36" t="s">
        <v>63</v>
      </c>
      <c r="E282" s="36">
        <v>2011</v>
      </c>
      <c r="F282" s="36" t="s">
        <v>70</v>
      </c>
      <c r="G282" s="36" t="s">
        <v>57</v>
      </c>
      <c r="H282" s="36" t="s">
        <v>52</v>
      </c>
      <c r="I282" s="36" t="s">
        <v>58</v>
      </c>
      <c r="J282" s="37">
        <v>1.067192884</v>
      </c>
      <c r="K282" s="52" t="str">
        <f t="shared" si="74"/>
        <v>0073708392011</v>
      </c>
      <c r="L282" s="45">
        <f t="shared" si="61"/>
        <v>0</v>
      </c>
      <c r="M282" s="38">
        <f t="shared" si="62"/>
        <v>1.067192884</v>
      </c>
      <c r="N282" s="39">
        <v>22</v>
      </c>
      <c r="O282" s="40">
        <f t="shared" si="63"/>
        <v>0</v>
      </c>
      <c r="P282" s="40">
        <f t="shared" si="64"/>
        <v>23.478243448000001</v>
      </c>
      <c r="Q282" s="41">
        <f t="shared" si="73"/>
        <v>0.28999999999999998</v>
      </c>
      <c r="R282" s="41">
        <f t="shared" si="73"/>
        <v>0.45</v>
      </c>
      <c r="S282" s="40">
        <f t="shared" si="65"/>
        <v>0</v>
      </c>
      <c r="T282" s="40">
        <f t="shared" si="66"/>
        <v>10.565209551600001</v>
      </c>
      <c r="U282" s="40">
        <f t="shared" si="67"/>
        <v>10.565209551600001</v>
      </c>
      <c r="V282" s="42">
        <v>0.12000000000000002</v>
      </c>
      <c r="W282" s="42">
        <v>1.4999999999999999E-2</v>
      </c>
      <c r="X282" s="42">
        <v>0.15</v>
      </c>
      <c r="Y282" s="40">
        <f t="shared" si="68"/>
        <v>1.2678251461920003</v>
      </c>
      <c r="Z282" s="40">
        <f t="shared" si="69"/>
        <v>0.15847814327400001</v>
      </c>
      <c r="AA282" s="40">
        <f t="shared" si="70"/>
        <v>1.5847814327400001</v>
      </c>
      <c r="AB282" s="40">
        <f t="shared" si="71"/>
        <v>3.0110847222060002</v>
      </c>
      <c r="AC282" s="40">
        <f t="shared" si="72"/>
        <v>7.5541248293940004</v>
      </c>
    </row>
    <row r="283" spans="2:29" ht="12.6" customHeight="1" x14ac:dyDescent="0.2">
      <c r="B283" s="36" t="s">
        <v>62</v>
      </c>
      <c r="C283" s="36" t="s">
        <v>61</v>
      </c>
      <c r="D283" s="36" t="s">
        <v>63</v>
      </c>
      <c r="E283" s="36">
        <v>2010</v>
      </c>
      <c r="F283" s="36" t="s">
        <v>70</v>
      </c>
      <c r="G283" s="36" t="s">
        <v>57</v>
      </c>
      <c r="H283" s="36" t="s">
        <v>52</v>
      </c>
      <c r="I283" s="36" t="s">
        <v>58</v>
      </c>
      <c r="J283" s="37">
        <v>2.8014824570000001</v>
      </c>
      <c r="K283" s="52" t="str">
        <f t="shared" si="74"/>
        <v>0073708392010</v>
      </c>
      <c r="L283" s="45">
        <f t="shared" si="61"/>
        <v>0</v>
      </c>
      <c r="M283" s="38">
        <f t="shared" si="62"/>
        <v>2.8014824570000001</v>
      </c>
      <c r="N283" s="39">
        <v>22</v>
      </c>
      <c r="O283" s="40">
        <f t="shared" si="63"/>
        <v>0</v>
      </c>
      <c r="P283" s="40">
        <f t="shared" si="64"/>
        <v>61.632614054000001</v>
      </c>
      <c r="Q283" s="41">
        <f t="shared" si="73"/>
        <v>0.28999999999999998</v>
      </c>
      <c r="R283" s="41">
        <f t="shared" si="73"/>
        <v>0.45</v>
      </c>
      <c r="S283" s="40">
        <f t="shared" si="65"/>
        <v>0</v>
      </c>
      <c r="T283" s="40">
        <f t="shared" si="66"/>
        <v>27.734676324300001</v>
      </c>
      <c r="U283" s="40">
        <f t="shared" si="67"/>
        <v>27.734676324300001</v>
      </c>
      <c r="V283" s="42">
        <v>0.12000000000000002</v>
      </c>
      <c r="W283" s="42">
        <v>1.4999999999999999E-2</v>
      </c>
      <c r="X283" s="42">
        <v>0.15</v>
      </c>
      <c r="Y283" s="40">
        <f t="shared" si="68"/>
        <v>3.3281611589160005</v>
      </c>
      <c r="Z283" s="40">
        <f t="shared" si="69"/>
        <v>0.41602014486450001</v>
      </c>
      <c r="AA283" s="40">
        <f t="shared" si="70"/>
        <v>4.1602014486450001</v>
      </c>
      <c r="AB283" s="40">
        <f t="shared" si="71"/>
        <v>7.9043827524255006</v>
      </c>
      <c r="AC283" s="40">
        <f t="shared" si="72"/>
        <v>19.830293571874499</v>
      </c>
    </row>
    <row r="284" spans="2:29" ht="12.6" customHeight="1" x14ac:dyDescent="0.2">
      <c r="B284" s="36" t="s">
        <v>62</v>
      </c>
      <c r="C284" s="36" t="s">
        <v>61</v>
      </c>
      <c r="D284" s="36" t="s">
        <v>63</v>
      </c>
      <c r="E284" s="36">
        <v>2009</v>
      </c>
      <c r="F284" s="36" t="s">
        <v>70</v>
      </c>
      <c r="G284" s="36" t="s">
        <v>57</v>
      </c>
      <c r="H284" s="36" t="s">
        <v>52</v>
      </c>
      <c r="I284" s="36" t="s">
        <v>58</v>
      </c>
      <c r="J284" s="37">
        <v>67.029458680000005</v>
      </c>
      <c r="K284" s="52" t="str">
        <f t="shared" si="74"/>
        <v>0073708392009</v>
      </c>
      <c r="L284" s="45">
        <f t="shared" si="61"/>
        <v>0</v>
      </c>
      <c r="M284" s="38">
        <f t="shared" si="62"/>
        <v>67.029458680000005</v>
      </c>
      <c r="N284" s="39">
        <v>22</v>
      </c>
      <c r="O284" s="40">
        <f t="shared" si="63"/>
        <v>0</v>
      </c>
      <c r="P284" s="40">
        <f t="shared" si="64"/>
        <v>1474.64809096</v>
      </c>
      <c r="Q284" s="41">
        <f t="shared" si="73"/>
        <v>0.28999999999999998</v>
      </c>
      <c r="R284" s="41">
        <f t="shared" si="73"/>
        <v>0.45</v>
      </c>
      <c r="S284" s="40">
        <f t="shared" si="65"/>
        <v>0</v>
      </c>
      <c r="T284" s="40">
        <f t="shared" si="66"/>
        <v>663.59164093200002</v>
      </c>
      <c r="U284" s="40">
        <f t="shared" si="67"/>
        <v>663.59164093200002</v>
      </c>
      <c r="V284" s="42">
        <v>0.12000000000000002</v>
      </c>
      <c r="W284" s="42">
        <v>1.4999999999999999E-2</v>
      </c>
      <c r="X284" s="42">
        <v>0.15</v>
      </c>
      <c r="Y284" s="40">
        <f t="shared" si="68"/>
        <v>79.630996911840015</v>
      </c>
      <c r="Z284" s="40">
        <f t="shared" si="69"/>
        <v>9.9538746139800001</v>
      </c>
      <c r="AA284" s="40">
        <f t="shared" si="70"/>
        <v>99.538746139799997</v>
      </c>
      <c r="AB284" s="40">
        <f t="shared" si="71"/>
        <v>189.12361766562003</v>
      </c>
      <c r="AC284" s="40">
        <f t="shared" si="72"/>
        <v>474.46802326637999</v>
      </c>
    </row>
    <row r="285" spans="2:29" ht="12.6" customHeight="1" x14ac:dyDescent="0.2">
      <c r="B285" s="36" t="s">
        <v>62</v>
      </c>
      <c r="C285" s="36" t="s">
        <v>61</v>
      </c>
      <c r="D285" s="36" t="s">
        <v>63</v>
      </c>
      <c r="E285" s="36">
        <v>2006</v>
      </c>
      <c r="F285" s="36" t="s">
        <v>70</v>
      </c>
      <c r="G285" s="36" t="s">
        <v>57</v>
      </c>
      <c r="H285" s="36" t="s">
        <v>52</v>
      </c>
      <c r="I285" s="36" t="s">
        <v>58</v>
      </c>
      <c r="J285" s="37">
        <v>12.2500062</v>
      </c>
      <c r="K285" s="52" t="str">
        <f t="shared" si="74"/>
        <v>0073708392006</v>
      </c>
      <c r="L285" s="45">
        <f t="shared" si="61"/>
        <v>0</v>
      </c>
      <c r="M285" s="38">
        <f t="shared" si="62"/>
        <v>12.2500062</v>
      </c>
      <c r="N285" s="39">
        <v>22</v>
      </c>
      <c r="O285" s="40">
        <f t="shared" si="63"/>
        <v>0</v>
      </c>
      <c r="P285" s="40">
        <f t="shared" si="64"/>
        <v>269.50013639999997</v>
      </c>
      <c r="Q285" s="41">
        <f t="shared" si="73"/>
        <v>0.28999999999999998</v>
      </c>
      <c r="R285" s="41">
        <f t="shared" si="73"/>
        <v>0.45</v>
      </c>
      <c r="S285" s="40">
        <f t="shared" si="65"/>
        <v>0</v>
      </c>
      <c r="T285" s="40">
        <f t="shared" si="66"/>
        <v>121.27506138</v>
      </c>
      <c r="U285" s="40">
        <f t="shared" si="67"/>
        <v>121.27506138</v>
      </c>
      <c r="V285" s="42">
        <v>0.12000000000000002</v>
      </c>
      <c r="W285" s="42">
        <v>1.4999999999999999E-2</v>
      </c>
      <c r="X285" s="42">
        <v>0.15</v>
      </c>
      <c r="Y285" s="40">
        <f t="shared" si="68"/>
        <v>14.553007365600003</v>
      </c>
      <c r="Z285" s="40">
        <f t="shared" si="69"/>
        <v>1.8191259206999999</v>
      </c>
      <c r="AA285" s="40">
        <f t="shared" si="70"/>
        <v>18.191259206999998</v>
      </c>
      <c r="AB285" s="40">
        <f t="shared" si="71"/>
        <v>34.5633924933</v>
      </c>
      <c r="AC285" s="40">
        <f t="shared" si="72"/>
        <v>86.711668886699997</v>
      </c>
    </row>
    <row r="286" spans="2:29" ht="12.6" customHeight="1" x14ac:dyDescent="0.2">
      <c r="B286" s="36" t="s">
        <v>62</v>
      </c>
      <c r="C286" s="36" t="s">
        <v>61</v>
      </c>
      <c r="D286" s="36" t="s">
        <v>63</v>
      </c>
      <c r="E286" s="36">
        <v>2005</v>
      </c>
      <c r="F286" s="36" t="s">
        <v>70</v>
      </c>
      <c r="G286" s="36" t="s">
        <v>57</v>
      </c>
      <c r="H286" s="36" t="s">
        <v>52</v>
      </c>
      <c r="I286" s="36" t="s">
        <v>58</v>
      </c>
      <c r="J286" s="37">
        <v>12.571949</v>
      </c>
      <c r="K286" s="52" t="str">
        <f t="shared" si="74"/>
        <v>0073708392005</v>
      </c>
      <c r="L286" s="45">
        <f t="shared" si="61"/>
        <v>0</v>
      </c>
      <c r="M286" s="38">
        <f t="shared" si="62"/>
        <v>12.571949</v>
      </c>
      <c r="N286" s="39">
        <v>22</v>
      </c>
      <c r="O286" s="40">
        <f t="shared" si="63"/>
        <v>0</v>
      </c>
      <c r="P286" s="40">
        <f t="shared" si="64"/>
        <v>276.58287799999999</v>
      </c>
      <c r="Q286" s="41">
        <f t="shared" si="73"/>
        <v>0.28999999999999998</v>
      </c>
      <c r="R286" s="41">
        <f t="shared" si="73"/>
        <v>0.45</v>
      </c>
      <c r="S286" s="40">
        <f t="shared" si="65"/>
        <v>0</v>
      </c>
      <c r="T286" s="40">
        <f t="shared" si="66"/>
        <v>124.46229510000001</v>
      </c>
      <c r="U286" s="40">
        <f t="shared" si="67"/>
        <v>124.46229510000001</v>
      </c>
      <c r="V286" s="42">
        <v>0.12000000000000002</v>
      </c>
      <c r="W286" s="42">
        <v>1.4999999999999999E-2</v>
      </c>
      <c r="X286" s="42">
        <v>0.15</v>
      </c>
      <c r="Y286" s="40">
        <f t="shared" si="68"/>
        <v>14.935475412000004</v>
      </c>
      <c r="Z286" s="40">
        <f t="shared" si="69"/>
        <v>1.8669344265000001</v>
      </c>
      <c r="AA286" s="40">
        <f t="shared" si="70"/>
        <v>18.669344264999999</v>
      </c>
      <c r="AB286" s="40">
        <f t="shared" si="71"/>
        <v>35.471754103500004</v>
      </c>
      <c r="AC286" s="40">
        <f t="shared" si="72"/>
        <v>88.990540996500002</v>
      </c>
    </row>
    <row r="287" spans="2:29" x14ac:dyDescent="0.2">
      <c r="K287" s="53"/>
    </row>
    <row r="288" spans="2:29" x14ac:dyDescent="0.2">
      <c r="K288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AIF Summary</vt:lpstr>
      <vt:lpstr>&gt;&gt;&gt;</vt:lpstr>
      <vt:lpstr>ROW WO MEX</vt:lpstr>
      <vt:lpstr>AIF_Income</vt:lpstr>
      <vt:lpstr>All_Royalties</vt:lpstr>
      <vt:lpstr>Artist_Roy</vt:lpstr>
      <vt:lpstr>Key_1</vt:lpstr>
      <vt:lpstr>Other_Roy</vt:lpstr>
      <vt:lpstr>Producer_Roy</vt:lpstr>
      <vt:lpstr>R_2</vt:lpstr>
      <vt:lpstr>R_2_WOUSA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</dc:creator>
  <cp:lastModifiedBy>MAR</cp:lastModifiedBy>
  <dcterms:created xsi:type="dcterms:W3CDTF">2019-07-03T20:44:13Z</dcterms:created>
  <dcterms:modified xsi:type="dcterms:W3CDTF">2019-09-10T21:43:06Z</dcterms:modified>
</cp:coreProperties>
</file>