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tabase\Surface Settlement\"/>
    </mc:Choice>
  </mc:AlternateContent>
  <xr:revisionPtr revIDLastSave="0" documentId="13_ncr:1_{D99FE917-7942-4571-B1B8-C19594FA34DD}" xr6:coauthVersionLast="47" xr6:coauthVersionMax="47" xr10:uidLastSave="{00000000-0000-0000-0000-000000000000}"/>
  <bookViews>
    <workbookView xWindow="39915" yWindow="1515" windowWidth="19185" windowHeight="14970" activeTab="2" xr2:uid="{23A04F31-3D16-480B-8928-E1B4F80BD64E}"/>
  </bookViews>
  <sheets>
    <sheet name="Basic Information" sheetId="5" r:id="rId1"/>
    <sheet name="Features" sheetId="7" r:id="rId2"/>
    <sheet name="Data" sheetId="10" r:id="rId3"/>
    <sheet name="List" sheetId="4" r:id="rId4"/>
    <sheet name="Sheet1" sheetId="8" r:id="rId5"/>
  </sheets>
  <definedNames>
    <definedName name="geology_eqn">OFFSET(Sheet1!$G$1,0,0,COUNT(Sheet1!$F$1:$F$15),1)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7" l="1"/>
  <c r="F35" i="7"/>
  <c r="E36" i="7"/>
  <c r="D36" i="7"/>
  <c r="J13" i="8"/>
  <c r="N2" i="8"/>
  <c r="N3" i="8"/>
  <c r="N1" i="8"/>
  <c r="O2" i="8" s="1" a="1"/>
  <c r="O2" i="8" s="1"/>
  <c r="J2" i="8"/>
  <c r="J3" i="8"/>
  <c r="J4" i="8"/>
  <c r="J5" i="8"/>
  <c r="J6" i="8"/>
  <c r="J7" i="8"/>
  <c r="J8" i="8"/>
  <c r="J9" i="8"/>
  <c r="J10" i="8"/>
  <c r="J11" i="8"/>
  <c r="J12" i="8"/>
  <c r="J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" i="8"/>
  <c r="B2" i="8"/>
  <c r="B3" i="8"/>
  <c r="B4" i="8"/>
  <c r="B5" i="8"/>
  <c r="B1" i="8"/>
  <c r="F39" i="7"/>
  <c r="E39" i="7"/>
  <c r="D39" i="7"/>
  <c r="F38" i="7"/>
  <c r="E38" i="7"/>
  <c r="D38" i="7"/>
  <c r="F37" i="7"/>
  <c r="E37" i="7"/>
  <c r="D37" i="7"/>
  <c r="E35" i="7"/>
  <c r="D35" i="7"/>
  <c r="F34" i="7"/>
  <c r="E34" i="7"/>
  <c r="D34" i="7"/>
  <c r="F33" i="7"/>
  <c r="E33" i="7"/>
  <c r="D33" i="7"/>
  <c r="F32" i="7"/>
  <c r="E32" i="7"/>
  <c r="D32" i="7"/>
  <c r="F31" i="7"/>
  <c r="E31" i="7"/>
  <c r="D31" i="7"/>
  <c r="F30" i="7"/>
  <c r="E30" i="7"/>
  <c r="D30" i="7"/>
  <c r="F29" i="7"/>
  <c r="E29" i="7"/>
  <c r="D29" i="7"/>
  <c r="F28" i="7"/>
  <c r="E28" i="7"/>
  <c r="D28" i="7"/>
  <c r="F27" i="7"/>
  <c r="E27" i="7"/>
  <c r="D27" i="7"/>
  <c r="F26" i="7"/>
  <c r="E26" i="7"/>
  <c r="D26" i="7"/>
  <c r="F25" i="7"/>
  <c r="E25" i="7"/>
  <c r="D25" i="7"/>
  <c r="F24" i="7"/>
  <c r="E24" i="7"/>
  <c r="D24" i="7"/>
  <c r="F23" i="7"/>
  <c r="E23" i="7"/>
  <c r="D23" i="7"/>
  <c r="F22" i="7"/>
  <c r="E22" i="7"/>
  <c r="D22" i="7"/>
  <c r="F21" i="7"/>
  <c r="E21" i="7"/>
  <c r="D21" i="7"/>
  <c r="F20" i="7"/>
  <c r="E20" i="7"/>
  <c r="D20" i="7"/>
  <c r="F19" i="7"/>
  <c r="E19" i="7"/>
  <c r="D19" i="7"/>
  <c r="F18" i="7"/>
  <c r="E18" i="7"/>
  <c r="D18" i="7"/>
  <c r="F17" i="7"/>
  <c r="E17" i="7"/>
  <c r="D17" i="7"/>
  <c r="F16" i="7"/>
  <c r="E16" i="7"/>
  <c r="D16" i="7"/>
  <c r="F15" i="7"/>
  <c r="E15" i="7"/>
  <c r="D15" i="7"/>
  <c r="F14" i="7"/>
  <c r="E14" i="7"/>
  <c r="D14" i="7"/>
  <c r="F13" i="7"/>
  <c r="E13" i="7"/>
  <c r="D13" i="7"/>
  <c r="F12" i="7"/>
  <c r="E12" i="7"/>
  <c r="D12" i="7"/>
  <c r="F11" i="7"/>
  <c r="E11" i="7"/>
  <c r="D11" i="7"/>
  <c r="F10" i="7"/>
  <c r="E10" i="7"/>
  <c r="D10" i="7"/>
  <c r="F9" i="7"/>
  <c r="E9" i="7"/>
  <c r="D9" i="7"/>
  <c r="F8" i="7"/>
  <c r="E8" i="7"/>
  <c r="D8" i="7"/>
  <c r="F7" i="7"/>
  <c r="E7" i="7"/>
  <c r="D7" i="7"/>
  <c r="F6" i="7"/>
  <c r="E6" i="7"/>
  <c r="D6" i="7"/>
  <c r="F5" i="7"/>
  <c r="J8" i="7" s="1"/>
  <c r="E5" i="7"/>
  <c r="D5" i="7"/>
  <c r="F4" i="7"/>
  <c r="E4" i="7"/>
  <c r="D4" i="7"/>
  <c r="J7" i="7" l="1"/>
  <c r="J9" i="7" s="1"/>
  <c r="K2" i="8" a="1"/>
  <c r="K2" i="8" s="1"/>
  <c r="K12" i="8" a="1"/>
  <c r="K12" i="8" s="1"/>
  <c r="K10" i="8" a="1"/>
  <c r="K10" i="8" s="1"/>
  <c r="K5" i="8" a="1"/>
  <c r="K5" i="8" s="1"/>
  <c r="K1" i="8" a="1"/>
  <c r="K1" i="8" s="1"/>
  <c r="K9" i="8" a="1"/>
  <c r="K9" i="8" s="1"/>
  <c r="K4" i="8" a="1"/>
  <c r="K4" i="8" s="1"/>
  <c r="K6" i="8" a="1"/>
  <c r="K6" i="8" s="1"/>
  <c r="K3" i="8" a="1"/>
  <c r="K3" i="8" s="1"/>
  <c r="K13" i="8" a="1"/>
  <c r="K13" i="8" s="1"/>
  <c r="K8" i="8" a="1"/>
  <c r="K8" i="8" s="1"/>
  <c r="K7" i="8" a="1"/>
  <c r="K7" i="8" s="1"/>
  <c r="K11" i="8" a="1"/>
  <c r="K11" i="8" s="1"/>
  <c r="O1" i="8" a="1"/>
  <c r="O1" i="8" s="1"/>
  <c r="O3" i="8" a="1"/>
  <c r="O3" i="8" s="1"/>
  <c r="G15" i="8" a="1"/>
  <c r="G15" i="8" s="1"/>
  <c r="G13" i="8" a="1"/>
  <c r="G13" i="8" s="1"/>
  <c r="G4" i="8" a="1"/>
  <c r="G4" i="8" s="1"/>
  <c r="G5" i="8" a="1"/>
  <c r="G5" i="8" s="1"/>
  <c r="G7" i="8" a="1"/>
  <c r="G7" i="8" s="1"/>
  <c r="G1" i="8" a="1"/>
  <c r="G1" i="8" s="1"/>
  <c r="G8" i="8" a="1"/>
  <c r="G8" i="8" s="1"/>
  <c r="G9" i="8" a="1"/>
  <c r="G9" i="8" s="1"/>
  <c r="G6" i="8" a="1"/>
  <c r="G6" i="8" s="1"/>
  <c r="G10" i="8" a="1"/>
  <c r="G10" i="8" s="1"/>
  <c r="G11" i="8" a="1"/>
  <c r="G11" i="8" s="1"/>
  <c r="G12" i="8" a="1"/>
  <c r="G12" i="8" s="1"/>
  <c r="G2" i="8" a="1"/>
  <c r="G2" i="8" s="1"/>
  <c r="G14" i="8" a="1"/>
  <c r="G14" i="8" s="1"/>
  <c r="G3" i="8" a="1"/>
  <c r="G3" i="8" s="1"/>
  <c r="C2" i="8" a="1"/>
  <c r="C2" i="8" s="1"/>
  <c r="C1" i="8" a="1"/>
  <c r="C1" i="8" s="1"/>
  <c r="C5" i="8" a="1"/>
  <c r="C5" i="8" s="1"/>
  <c r="C4" i="8" a="1"/>
  <c r="C4" i="8" s="1"/>
  <c r="C3" i="8" a="1"/>
  <c r="C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<sst xmlns="http://schemas.openxmlformats.org/spreadsheetml/2006/main" count="261" uniqueCount="125">
  <si>
    <t>Tunnel Geometry</t>
  </si>
  <si>
    <t>Tunnel depth</t>
  </si>
  <si>
    <t>Tunnel diameter</t>
  </si>
  <si>
    <t>Distance from the launching station to shield tail</t>
  </si>
  <si>
    <t>Normalized volume loss</t>
  </si>
  <si>
    <t>Geological Conditions</t>
  </si>
  <si>
    <t>Soil type (at tunnel crown)</t>
  </si>
  <si>
    <t>Soil type (at tunnel invert)</t>
  </si>
  <si>
    <t xml:space="preserve">Groundwater level from tunnel invert </t>
  </si>
  <si>
    <t>Modified standard penetration test blow count</t>
  </si>
  <si>
    <t>Modified dynamic penetration test blow count</t>
  </si>
  <si>
    <t>Modified uniaxial compressive strength</t>
  </si>
  <si>
    <t>Standard penetration test N value (at tunnel crown)</t>
  </si>
  <si>
    <t>Standard penetration test N value (at the center of the tunnel)</t>
  </si>
  <si>
    <t>Soil type (at the center of the tunnel)</t>
  </si>
  <si>
    <t>Moisture content</t>
  </si>
  <si>
    <t>Soil's internal frictional angle</t>
  </si>
  <si>
    <t>Soil's cohesion</t>
  </si>
  <si>
    <t>Soil's elastic modulus</t>
  </si>
  <si>
    <t>Unit weight of soil</t>
  </si>
  <si>
    <t>Compresibility modulus of soil</t>
  </si>
  <si>
    <t>Shield Operational Paramters</t>
  </si>
  <si>
    <t>Category</t>
  </si>
  <si>
    <t>Feature Name</t>
  </si>
  <si>
    <t>Symbol</t>
  </si>
  <si>
    <t>Unit</t>
  </si>
  <si>
    <t>Data Type</t>
  </si>
  <si>
    <t>Face pressure (at the center of the tunnel)</t>
  </si>
  <si>
    <t>Face pressure (at the top of the tunnel)</t>
  </si>
  <si>
    <t>Grouting pressure</t>
  </si>
  <si>
    <t>Grouting volume</t>
  </si>
  <si>
    <t>Grout filling percentage</t>
  </si>
  <si>
    <t>Penetration rate/Advance rate</t>
  </si>
  <si>
    <t>Thrust</t>
  </si>
  <si>
    <t>Torque</t>
  </si>
  <si>
    <t>Rotational speed</t>
  </si>
  <si>
    <t>Pitching angle</t>
  </si>
  <si>
    <t>Horizontal deviation</t>
  </si>
  <si>
    <t>Vertical deviation</t>
  </si>
  <si>
    <t>Other</t>
  </si>
  <si>
    <t>Tunneling method</t>
  </si>
  <si>
    <t>Shiled model</t>
  </si>
  <si>
    <t xml:space="preserve">Shiled stoppage </t>
  </si>
  <si>
    <t>Z</t>
  </si>
  <si>
    <t>Cover depth</t>
  </si>
  <si>
    <t>H</t>
  </si>
  <si>
    <t>D</t>
  </si>
  <si>
    <t>DLS</t>
  </si>
  <si>
    <t>NVL</t>
  </si>
  <si>
    <t>m</t>
  </si>
  <si>
    <t>-</t>
  </si>
  <si>
    <t>Numerical</t>
  </si>
  <si>
    <t>ST</t>
  </si>
  <si>
    <t>STI</t>
  </si>
  <si>
    <t>STC</t>
  </si>
  <si>
    <t>GW</t>
  </si>
  <si>
    <t>MSPT</t>
  </si>
  <si>
    <t>MDPT</t>
  </si>
  <si>
    <t>MUCS</t>
  </si>
  <si>
    <t>NC</t>
  </si>
  <si>
    <t>N</t>
  </si>
  <si>
    <t>MC</t>
  </si>
  <si>
    <t>E</t>
  </si>
  <si>
    <t>C</t>
  </si>
  <si>
    <t>FA</t>
  </si>
  <si>
    <t>UW</t>
  </si>
  <si>
    <t>Es</t>
  </si>
  <si>
    <t>Categorical</t>
  </si>
  <si>
    <t>kPa</t>
  </si>
  <si>
    <t>%</t>
  </si>
  <si>
    <t>degree</t>
  </si>
  <si>
    <t>Shield Operational Parameters</t>
  </si>
  <si>
    <t>FP</t>
  </si>
  <si>
    <t>FPT</t>
  </si>
  <si>
    <t>GP</t>
  </si>
  <si>
    <t>GV</t>
  </si>
  <si>
    <t>GF</t>
  </si>
  <si>
    <t>RS</t>
  </si>
  <si>
    <t>PA</t>
  </si>
  <si>
    <t>HD</t>
  </si>
  <si>
    <t>VD</t>
  </si>
  <si>
    <t>PR/AR</t>
  </si>
  <si>
    <t>TH</t>
  </si>
  <si>
    <t>TO</t>
  </si>
  <si>
    <t>mm/min</t>
  </si>
  <si>
    <t>kN</t>
  </si>
  <si>
    <t>kN.m</t>
  </si>
  <si>
    <t>rpm</t>
  </si>
  <si>
    <t>mm</t>
  </si>
  <si>
    <t>TM</t>
  </si>
  <si>
    <t>SM</t>
  </si>
  <si>
    <t>SS</t>
  </si>
  <si>
    <r>
      <t>kN/m</t>
    </r>
    <r>
      <rPr>
        <vertAlign val="superscript"/>
        <sz val="11"/>
        <color theme="1"/>
        <rFont val="Calibri"/>
        <family val="2"/>
      </rPr>
      <t>³</t>
    </r>
  </si>
  <si>
    <r>
      <t>m</t>
    </r>
    <r>
      <rPr>
        <vertAlign val="superscript"/>
        <sz val="11"/>
        <color theme="1"/>
        <rFont val="Calibri"/>
        <family val="2"/>
      </rPr>
      <t>³</t>
    </r>
  </si>
  <si>
    <t>Count</t>
  </si>
  <si>
    <t>Categorical features</t>
  </si>
  <si>
    <t>Total features</t>
  </si>
  <si>
    <t>Neumerical features</t>
  </si>
  <si>
    <t>DOI</t>
  </si>
  <si>
    <t>Type of project</t>
  </si>
  <si>
    <t>Twin tunnels</t>
  </si>
  <si>
    <t>EPB shield</t>
  </si>
  <si>
    <t>Location (City, Country)</t>
  </si>
  <si>
    <t>Type of tunnel</t>
  </si>
  <si>
    <t>Tunnel diameter (outter)</t>
  </si>
  <si>
    <t>Title</t>
  </si>
  <si>
    <t>Journal</t>
  </si>
  <si>
    <t>Basic Project Details</t>
  </si>
  <si>
    <t>Publication Details</t>
  </si>
  <si>
    <t>Metro</t>
  </si>
  <si>
    <t>Input Parameters</t>
  </si>
  <si>
    <t>Hangzhou, China</t>
  </si>
  <si>
    <t>Output Parameter</t>
  </si>
  <si>
    <t>Maximum surface settlement</t>
  </si>
  <si>
    <t>MSS</t>
  </si>
  <si>
    <t>Ring#</t>
  </si>
  <si>
    <t>Jack pressure</t>
  </si>
  <si>
    <t>JP</t>
  </si>
  <si>
    <t>AR</t>
  </si>
  <si>
    <t>ss</t>
  </si>
  <si>
    <t>sc</t>
  </si>
  <si>
    <t>Categorical feature</t>
  </si>
  <si>
    <t>Description</t>
  </si>
  <si>
    <t>silty sand</t>
  </si>
  <si>
    <t>silty 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</si>
</sst>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2" xfId="0" applyFont="1" applyFill="1" applyBorder="1"/>
    <xf numFmtId="0" fontId="2" fillId="3" borderId="0" xfId="0" applyFont="1" applyFill="1"/>
    <xf numFmtId="0" fontId="0" fillId="0" borderId="0" xfId="0" applyBorder="1"/>
    <xf numFmtId="0" fontId="0" fillId="0" borderId="3" xfId="0" applyBorder="1"/>
    <xf numFmtId="0" fontId="3" fillId="0" borderId="0" xfId="0" applyFont="1"/>
    <xf numFmtId="0" fontId="3" fillId="0" borderId="0" xfId="0" applyFont="1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4" borderId="0" xfId="0" applyFont="1" applyFill="1"/>
    <xf numFmtId="0" fontId="3" fillId="0" borderId="0" xfId="0" applyFont="1" applyFill="1" applyBorder="1"/>
    <xf numFmtId="0" fontId="3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7" fillId="0" borderId="0" xfId="0" quotePrefix="1" applyFont="1"/>
    <xf numFmtId="0" fontId="7" fillId="0" borderId="0" xfId="0" applyFont="1"/>
    <xf numFmtId="0" fontId="8" fillId="5" borderId="0" xfId="0" applyFont="1" applyFill="1"/>
    <xf numFmtId="0" fontId="8" fillId="5" borderId="0" xfId="0" applyFont="1" applyFill="1" applyAlignment="1">
      <alignment horizontal="left"/>
    </xf>
    <xf numFmtId="0" fontId="9" fillId="5" borderId="0" xfId="0" applyFont="1" applyFill="1"/>
    <xf numFmtId="0" fontId="10" fillId="5" borderId="0" xfId="1" applyFont="1" applyFill="1"/>
    <xf numFmtId="0" fontId="8" fillId="5" borderId="0" xfId="0" applyFont="1" applyFill="1" applyAlignment="1">
      <alignment horizontal="center"/>
    </xf>
    <xf numFmtId="0" fontId="8" fillId="5" borderId="3" xfId="0" applyFont="1" applyFill="1" applyBorder="1"/>
    <xf numFmtId="0" fontId="8" fillId="5" borderId="2" xfId="0" applyFont="1" applyFill="1" applyBorder="1"/>
    <xf numFmtId="0" fontId="8" fillId="5" borderId="1" xfId="0" applyFont="1" applyFill="1" applyBorder="1"/>
    <xf numFmtId="0" fontId="8" fillId="5" borderId="0" xfId="0" applyFont="1" applyFill="1" applyBorder="1"/>
    <xf numFmtId="0" fontId="8" fillId="5" borderId="5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F280-E16C-4CBF-8071-FB1960E51CBE}">
  <dimension ref="B2:D13"/>
  <sheetViews>
    <sheetView workbookViewId="0">
      <selection activeCell="B29" sqref="B29"/>
    </sheetView>
  </sheetViews>
  <sheetFormatPr defaultRowHeight="15" x14ac:dyDescent="0.25"/>
  <cols>
    <col min="2" max="2" width="27" bestFit="1" customWidth="1"/>
    <col min="3" max="3" width="15.5703125" bestFit="1" customWidth="1"/>
  </cols>
  <sheetData>
    <row r="2" spans="2:4" ht="15.75" x14ac:dyDescent="0.25">
      <c r="B2" s="21" t="s">
        <v>107</v>
      </c>
    </row>
    <row r="3" spans="2:4" x14ac:dyDescent="0.25">
      <c r="B3" s="27" t="s">
        <v>99</v>
      </c>
      <c r="C3" s="29" t="s">
        <v>109</v>
      </c>
    </row>
    <row r="4" spans="2:4" x14ac:dyDescent="0.25">
      <c r="B4" s="27" t="s">
        <v>102</v>
      </c>
      <c r="C4" s="29" t="s">
        <v>111</v>
      </c>
    </row>
    <row r="5" spans="2:4" x14ac:dyDescent="0.25">
      <c r="B5" s="27" t="s">
        <v>103</v>
      </c>
      <c r="C5" s="29" t="s">
        <v>100</v>
      </c>
    </row>
    <row r="6" spans="2:4" x14ac:dyDescent="0.25">
      <c r="B6" s="27" t="s">
        <v>40</v>
      </c>
      <c r="C6" s="29" t="s">
        <v>101</v>
      </c>
    </row>
    <row r="7" spans="2:4" x14ac:dyDescent="0.25">
      <c r="B7" s="27" t="s">
        <v>104</v>
      </c>
      <c r="C7" s="30">
        <v>6.2</v>
      </c>
      <c r="D7" t="s">
        <v>49</v>
      </c>
    </row>
    <row r="10" spans="2:4" ht="15.75" x14ac:dyDescent="0.25">
      <c r="B10" s="21" t="s">
        <v>108</v>
      </c>
    </row>
    <row r="11" spans="2:4" x14ac:dyDescent="0.25">
      <c r="B11" s="28" t="s">
        <v>105</v>
      </c>
      <c r="C11" s="31"/>
    </row>
    <row r="12" spans="2:4" x14ac:dyDescent="0.25">
      <c r="B12" s="28" t="s">
        <v>106</v>
      </c>
      <c r="C12" s="31"/>
    </row>
    <row r="13" spans="2:4" x14ac:dyDescent="0.25">
      <c r="B13" s="28" t="s">
        <v>98</v>
      </c>
      <c r="C13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AB88-8910-4BCD-8FD8-8BA9CAD9CBC4}">
  <dimension ref="B2:N41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G15" sqref="G15"/>
    </sheetView>
  </sheetViews>
  <sheetFormatPr defaultRowHeight="15" x14ac:dyDescent="0.25"/>
  <cols>
    <col min="2" max="2" width="37" customWidth="1"/>
    <col min="3" max="3" width="60.140625" bestFit="1" customWidth="1"/>
    <col min="4" max="4" width="11.140625" style="9" bestFit="1" customWidth="1"/>
    <col min="5" max="5" width="9.140625" style="9"/>
    <col min="6" max="6" width="12.5703125" style="9" bestFit="1" customWidth="1"/>
    <col min="9" max="10" width="20.140625" bestFit="1" customWidth="1"/>
    <col min="12" max="12" width="34.7109375" bestFit="1" customWidth="1"/>
    <col min="13" max="13" width="9.7109375" bestFit="1" customWidth="1"/>
    <col min="14" max="14" width="12.140625" bestFit="1" customWidth="1"/>
  </cols>
  <sheetData>
    <row r="2" spans="2:14" ht="15.75" x14ac:dyDescent="0.25">
      <c r="B2" s="21" t="s">
        <v>110</v>
      </c>
    </row>
    <row r="3" spans="2:14" ht="18.75" x14ac:dyDescent="0.3">
      <c r="B3" s="4" t="s">
        <v>22</v>
      </c>
      <c r="C3" s="4" t="s">
        <v>23</v>
      </c>
      <c r="D3" s="11" t="s">
        <v>24</v>
      </c>
      <c r="E3" s="11" t="s">
        <v>25</v>
      </c>
      <c r="F3" s="11" t="s">
        <v>26</v>
      </c>
    </row>
    <row r="4" spans="2:14" ht="15.75" x14ac:dyDescent="0.25">
      <c r="B4" s="3" t="s">
        <v>0</v>
      </c>
      <c r="C4" s="35" t="s">
        <v>44</v>
      </c>
      <c r="D4" s="12" t="str">
        <f>_xlfn.IFNA(VLOOKUP(C4,List!$C$2:$F$1023,2,FALSE), "")</f>
        <v>H</v>
      </c>
      <c r="E4" s="12" t="str">
        <f>_xlfn.IFNA(VLOOKUP(C4,List!$C$2:$F$1023,3,FALSE), "")</f>
        <v>m</v>
      </c>
      <c r="F4" s="12" t="str">
        <f>_xlfn.IFNA(VLOOKUP(C4,List!$C$2:$F$1023,4,FALSE), "")</f>
        <v>Numerical</v>
      </c>
    </row>
    <row r="5" spans="2:14" ht="16.5" thickBot="1" x14ac:dyDescent="0.3">
      <c r="C5" s="29"/>
      <c r="D5" s="12" t="str">
        <f>_xlfn.IFNA(VLOOKUP(C5,List!$C$2:$F$1023,2,FALSE), "")</f>
        <v/>
      </c>
      <c r="E5" s="12" t="str">
        <f>_xlfn.IFNA(VLOOKUP(C5,List!$C$2:$F$1023,3,FALSE), "")</f>
        <v/>
      </c>
      <c r="F5" s="12" t="str">
        <f>_xlfn.IFNA(VLOOKUP(C5,List!$C$2:$F$1023,4,FALSE), "")</f>
        <v/>
      </c>
    </row>
    <row r="6" spans="2:14" ht="16.5" thickBot="1" x14ac:dyDescent="0.3">
      <c r="C6" s="29"/>
      <c r="D6" s="12" t="str">
        <f>_xlfn.IFNA(VLOOKUP(C6,List!$C$2:$F$1023,2,FALSE), "")</f>
        <v/>
      </c>
      <c r="E6" s="12" t="str">
        <f>_xlfn.IFNA(VLOOKUP(C6,List!$C$2:$F$1023,3,FALSE), "")</f>
        <v/>
      </c>
      <c r="F6" s="12" t="str">
        <f>_xlfn.IFNA(VLOOKUP(C6,List!$C$2:$F$1023,4,FALSE), "")</f>
        <v/>
      </c>
      <c r="I6" s="16" t="s">
        <v>26</v>
      </c>
      <c r="J6" s="17" t="s">
        <v>94</v>
      </c>
      <c r="K6" s="5"/>
      <c r="L6" s="16" t="s">
        <v>121</v>
      </c>
      <c r="M6" s="16" t="s">
        <v>22</v>
      </c>
      <c r="N6" s="16" t="s">
        <v>122</v>
      </c>
    </row>
    <row r="7" spans="2:14" ht="15.75" x14ac:dyDescent="0.25">
      <c r="C7" s="29"/>
      <c r="D7" s="12" t="str">
        <f>_xlfn.IFNA(VLOOKUP(C7,List!$C$2:$F$1023,2,FALSE), "")</f>
        <v/>
      </c>
      <c r="E7" s="12" t="str">
        <f>_xlfn.IFNA(VLOOKUP(C7,List!$C$2:$F$1023,3,FALSE), "")</f>
        <v/>
      </c>
      <c r="F7" s="12" t="str">
        <f>_xlfn.IFNA(VLOOKUP(C7,List!$C$2:$F$1023,4,FALSE), "")</f>
        <v/>
      </c>
      <c r="I7" s="18" t="s">
        <v>97</v>
      </c>
      <c r="J7" s="19">
        <f>SUMPRODUCT(COUNTIF(Features!$F$4:$F$39,"Numerical"))</f>
        <v>8</v>
      </c>
      <c r="K7" s="5"/>
      <c r="L7" s="38" t="s">
        <v>14</v>
      </c>
      <c r="M7" s="33" t="s">
        <v>119</v>
      </c>
      <c r="N7" s="29" t="s">
        <v>123</v>
      </c>
    </row>
    <row r="8" spans="2:14" ht="15.75" x14ac:dyDescent="0.25">
      <c r="B8" s="2"/>
      <c r="C8" s="36"/>
      <c r="D8" s="13" t="str">
        <f>_xlfn.IFNA(VLOOKUP(C8,List!$C$2:$F$1023,2,FALSE), "")</f>
        <v/>
      </c>
      <c r="E8" s="13" t="str">
        <f>_xlfn.IFNA(VLOOKUP(C8,List!$C$2:$F$1023,3,FALSE), "")</f>
        <v/>
      </c>
      <c r="F8" s="13" t="str">
        <f>_xlfn.IFNA(VLOOKUP(C8,List!$C$2:$F$1023,4,FALSE), "")</f>
        <v/>
      </c>
      <c r="I8" s="2" t="s">
        <v>95</v>
      </c>
      <c r="J8" s="20">
        <f>SUMPRODUCT(COUNTIF(Features!$F$4:$F$39,"Categorical"))</f>
        <v>1</v>
      </c>
      <c r="K8" s="5"/>
      <c r="L8" s="39"/>
      <c r="M8" s="33" t="s">
        <v>120</v>
      </c>
      <c r="N8" s="29" t="s">
        <v>124</v>
      </c>
    </row>
    <row r="9" spans="2:14" ht="16.5" thickBot="1" x14ac:dyDescent="0.3">
      <c r="B9" s="1" t="s">
        <v>5</v>
      </c>
      <c r="C9" s="29" t="s">
        <v>14</v>
      </c>
      <c r="D9" s="12" t="str">
        <f>_xlfn.IFNA(VLOOKUP(C9,List!$C$2:$F$1023,2,FALSE), "")</f>
        <v>ST</v>
      </c>
      <c r="E9" s="12" t="str">
        <f>_xlfn.IFNA(VLOOKUP(C9,List!$C$2:$F$1023,3,FALSE), "")</f>
        <v>-</v>
      </c>
      <c r="F9" s="12" t="str">
        <f>_xlfn.IFNA(VLOOKUP(C9,List!$C$2:$F$1023,4,FALSE), "")</f>
        <v>Categorical</v>
      </c>
      <c r="I9" s="6" t="s">
        <v>96</v>
      </c>
      <c r="J9" s="15">
        <f>SUM(J7:J8)</f>
        <v>9</v>
      </c>
      <c r="K9" s="5"/>
      <c r="L9" s="5"/>
      <c r="M9" s="5"/>
    </row>
    <row r="10" spans="2:14" ht="15.75" x14ac:dyDescent="0.25">
      <c r="C10" s="29"/>
      <c r="D10" s="12" t="str">
        <f>_xlfn.IFNA(VLOOKUP(C10,List!$C$2:$F$1023,2,FALSE), "")</f>
        <v/>
      </c>
      <c r="E10" s="12" t="str">
        <f>_xlfn.IFNA(VLOOKUP(C10,List!$C$2:$F$1023,3,FALSE), "")</f>
        <v/>
      </c>
      <c r="F10" s="12" t="str">
        <f>_xlfn.IFNA(VLOOKUP(C10,List!$C$2:$F$1023,4,FALSE), "")</f>
        <v/>
      </c>
    </row>
    <row r="11" spans="2:14" ht="15.75" x14ac:dyDescent="0.25">
      <c r="C11" s="29"/>
      <c r="D11" s="12" t="str">
        <f>_xlfn.IFNA(VLOOKUP(C11,List!$C$2:$F$1023,2,FALSE), "")</f>
        <v/>
      </c>
      <c r="E11" s="12" t="str">
        <f>_xlfn.IFNA(VLOOKUP(C11,List!$C$2:$F$1023,3,FALSE), "")</f>
        <v/>
      </c>
      <c r="F11" s="12" t="str">
        <f>_xlfn.IFNA(VLOOKUP(C11,List!$C$2:$F$1023,4,FALSE), "")</f>
        <v/>
      </c>
    </row>
    <row r="12" spans="2:14" ht="15.75" x14ac:dyDescent="0.25">
      <c r="C12" s="29"/>
      <c r="D12" s="12" t="str">
        <f>_xlfn.IFNA(VLOOKUP(C12,List!$C$2:$F$1023,2,FALSE), "")</f>
        <v/>
      </c>
      <c r="E12" s="12" t="str">
        <f>_xlfn.IFNA(VLOOKUP(C12,List!$C$2:$F$1023,3,FALSE), "")</f>
        <v/>
      </c>
      <c r="F12" s="12" t="str">
        <f>_xlfn.IFNA(VLOOKUP(C12,List!$C$2:$F$1023,4,FALSE), "")</f>
        <v/>
      </c>
    </row>
    <row r="13" spans="2:14" ht="15.75" x14ac:dyDescent="0.25">
      <c r="C13" s="29"/>
      <c r="D13" s="12" t="str">
        <f>_xlfn.IFNA(VLOOKUP(C13,List!$C$2:$F$1023,2,FALSE), "")</f>
        <v/>
      </c>
      <c r="E13" s="12" t="str">
        <f>_xlfn.IFNA(VLOOKUP(C13,List!$C$2:$F$1023,3,FALSE), "")</f>
        <v/>
      </c>
      <c r="F13" s="12" t="str">
        <f>_xlfn.IFNA(VLOOKUP(C13,List!$C$2:$F$1023,4,FALSE), "")</f>
        <v/>
      </c>
    </row>
    <row r="14" spans="2:14" ht="15.75" x14ac:dyDescent="0.25">
      <c r="C14" s="29"/>
      <c r="D14" s="12" t="str">
        <f>_xlfn.IFNA(VLOOKUP(C14,List!$C$2:$F$1023,2,FALSE), "")</f>
        <v/>
      </c>
      <c r="E14" s="12" t="str">
        <f>_xlfn.IFNA(VLOOKUP(C14,List!$C$2:$F$1023,3,FALSE), "")</f>
        <v/>
      </c>
      <c r="F14" s="12" t="str">
        <f>_xlfn.IFNA(VLOOKUP(C14,List!$C$2:$F$1023,4,FALSE), "")</f>
        <v/>
      </c>
    </row>
    <row r="15" spans="2:14" ht="15.75" x14ac:dyDescent="0.25">
      <c r="C15" s="29"/>
      <c r="D15" s="12" t="str">
        <f>_xlfn.IFNA(VLOOKUP(C15,List!$C$2:$F$1023,2,FALSE), "")</f>
        <v/>
      </c>
      <c r="E15" s="12" t="str">
        <f>_xlfn.IFNA(VLOOKUP(C15,List!$C$2:$F$1023,3,FALSE), "")</f>
        <v/>
      </c>
      <c r="F15" s="12" t="str">
        <f>_xlfn.IFNA(VLOOKUP(C15,List!$C$2:$F$1023,4,FALSE), "")</f>
        <v/>
      </c>
    </row>
    <row r="16" spans="2:14" ht="15.75" x14ac:dyDescent="0.25">
      <c r="C16" s="29"/>
      <c r="D16" s="12" t="str">
        <f>_xlfn.IFNA(VLOOKUP(C16,List!$C$2:$F$1023,2,FALSE), "")</f>
        <v/>
      </c>
      <c r="E16" s="12" t="str">
        <f>_xlfn.IFNA(VLOOKUP(C16,List!$C$2:$F$1023,3,FALSE), "")</f>
        <v/>
      </c>
      <c r="F16" s="12" t="str">
        <f>_xlfn.IFNA(VLOOKUP(C16,List!$C$2:$F$1023,4,FALSE), "")</f>
        <v/>
      </c>
    </row>
    <row r="17" spans="2:6" ht="15.75" x14ac:dyDescent="0.25">
      <c r="C17" s="29"/>
      <c r="D17" s="12" t="str">
        <f>_xlfn.IFNA(VLOOKUP(C17,List!$C$2:$F$1023,2,FALSE), "")</f>
        <v/>
      </c>
      <c r="E17" s="12" t="str">
        <f>_xlfn.IFNA(VLOOKUP(C17,List!$C$2:$F$1023,3,FALSE), "")</f>
        <v/>
      </c>
      <c r="F17" s="12" t="str">
        <f>_xlfn.IFNA(VLOOKUP(C17,List!$C$2:$F$1023,4,FALSE), "")</f>
        <v/>
      </c>
    </row>
    <row r="18" spans="2:6" ht="15.75" x14ac:dyDescent="0.25">
      <c r="C18" s="29"/>
      <c r="D18" s="12" t="str">
        <f>_xlfn.IFNA(VLOOKUP(C18,List!$C$2:$F$1023,2,FALSE), "")</f>
        <v/>
      </c>
      <c r="E18" s="12" t="str">
        <f>_xlfn.IFNA(VLOOKUP(C18,List!$C$2:$F$1023,3,FALSE), "")</f>
        <v/>
      </c>
      <c r="F18" s="12" t="str">
        <f>_xlfn.IFNA(VLOOKUP(C18,List!$C$2:$F$1023,4,FALSE), "")</f>
        <v/>
      </c>
    </row>
    <row r="19" spans="2:6" ht="15.75" x14ac:dyDescent="0.25">
      <c r="C19" s="29"/>
      <c r="D19" s="12" t="str">
        <f>_xlfn.IFNA(VLOOKUP(C19,List!$C$2:$F$1023,2,FALSE), "")</f>
        <v/>
      </c>
      <c r="E19" s="12" t="str">
        <f>_xlfn.IFNA(VLOOKUP(C19,List!$C$2:$F$1023,3,FALSE), "")</f>
        <v/>
      </c>
      <c r="F19" s="12" t="str">
        <f>_xlfn.IFNA(VLOOKUP(C19,List!$C$2:$F$1023,4,FALSE), "")</f>
        <v/>
      </c>
    </row>
    <row r="20" spans="2:6" ht="15.75" x14ac:dyDescent="0.25">
      <c r="C20" s="29"/>
      <c r="D20" s="12" t="str">
        <f>_xlfn.IFNA(VLOOKUP(C20,List!$C$2:$F$1023,2,FALSE), "")</f>
        <v/>
      </c>
      <c r="E20" s="12" t="str">
        <f>_xlfn.IFNA(VLOOKUP(C20,List!$C$2:$F$1023,3,FALSE), "")</f>
        <v/>
      </c>
      <c r="F20" s="12" t="str">
        <f>_xlfn.IFNA(VLOOKUP(C20,List!$C$2:$F$1023,4,FALSE), "")</f>
        <v/>
      </c>
    </row>
    <row r="21" spans="2:6" ht="15.75" x14ac:dyDescent="0.25">
      <c r="C21" s="29"/>
      <c r="D21" s="12" t="str">
        <f>_xlfn.IFNA(VLOOKUP(C21,List!$C$2:$F$1023,2,FALSE), "")</f>
        <v/>
      </c>
      <c r="E21" s="12" t="str">
        <f>_xlfn.IFNA(VLOOKUP(C21,List!$C$2:$F$1023,3,FALSE), "")</f>
        <v/>
      </c>
      <c r="F21" s="12" t="str">
        <f>_xlfn.IFNA(VLOOKUP(C21,List!$C$2:$F$1023,4,FALSE), "")</f>
        <v/>
      </c>
    </row>
    <row r="22" spans="2:6" ht="15.75" x14ac:dyDescent="0.25">
      <c r="B22" s="5"/>
      <c r="C22" s="37"/>
      <c r="D22" s="12" t="str">
        <f>_xlfn.IFNA(VLOOKUP(C22,List!$C$2:$F$1023,2,FALSE), "")</f>
        <v/>
      </c>
      <c r="E22" s="12" t="str">
        <f>_xlfn.IFNA(VLOOKUP(C22,List!$C$2:$F$1023,3,FALSE), "")</f>
        <v/>
      </c>
      <c r="F22" s="12" t="str">
        <f>_xlfn.IFNA(VLOOKUP(C22,List!$C$2:$F$1023,4,FALSE), "")</f>
        <v/>
      </c>
    </row>
    <row r="23" spans="2:6" ht="15.75" x14ac:dyDescent="0.25">
      <c r="B23" s="2"/>
      <c r="C23" s="36"/>
      <c r="D23" s="13" t="str">
        <f>_xlfn.IFNA(VLOOKUP(C23,List!$C$2:$F$1023,2,FALSE), "")</f>
        <v/>
      </c>
      <c r="E23" s="13" t="str">
        <f>_xlfn.IFNA(VLOOKUP(C23,List!$C$2:$F$1023,3,FALSE), "")</f>
        <v/>
      </c>
      <c r="F23" s="13" t="str">
        <f>_xlfn.IFNA(VLOOKUP(C23,List!$C$2:$F$1023,4,FALSE), "")</f>
        <v/>
      </c>
    </row>
    <row r="24" spans="2:6" ht="15.75" x14ac:dyDescent="0.25">
      <c r="B24" s="1" t="s">
        <v>21</v>
      </c>
      <c r="C24" s="29" t="s">
        <v>28</v>
      </c>
      <c r="D24" s="12" t="str">
        <f>_xlfn.IFNA(VLOOKUP(C24,List!$C$2:$F$1023,2,FALSE), "")</f>
        <v>FPT</v>
      </c>
      <c r="E24" s="12" t="str">
        <f>_xlfn.IFNA(VLOOKUP(C24,List!$C$2:$F$1023,3,FALSE), "")</f>
        <v>kPa</v>
      </c>
      <c r="F24" s="12" t="str">
        <f>_xlfn.IFNA(VLOOKUP(C24,List!$C$2:$F$1023,4,FALSE), "")</f>
        <v>Numerical</v>
      </c>
    </row>
    <row r="25" spans="2:6" ht="15.75" x14ac:dyDescent="0.25">
      <c r="C25" s="29" t="s">
        <v>27</v>
      </c>
      <c r="D25" s="12" t="str">
        <f>_xlfn.IFNA(VLOOKUP(C25,List!$C$2:$F$1023,2,FALSE), "")</f>
        <v>FP</v>
      </c>
      <c r="E25" s="12" t="str">
        <f>_xlfn.IFNA(VLOOKUP(C25,List!$C$2:$F$1023,3,FALSE), "")</f>
        <v>kPa</v>
      </c>
      <c r="F25" s="12" t="str">
        <f>_xlfn.IFNA(VLOOKUP(C25,List!$C$2:$F$1023,4,FALSE), "")</f>
        <v>Numerical</v>
      </c>
    </row>
    <row r="26" spans="2:6" ht="15.75" x14ac:dyDescent="0.25">
      <c r="C26" s="29" t="s">
        <v>32</v>
      </c>
      <c r="D26" s="12" t="str">
        <f>_xlfn.IFNA(VLOOKUP(C26,List!$C$2:$F$1023,2,FALSE), "")</f>
        <v>PR/AR</v>
      </c>
      <c r="E26" s="12" t="str">
        <f>_xlfn.IFNA(VLOOKUP(C26,List!$C$2:$F$1023,3,FALSE), "")</f>
        <v>mm/min</v>
      </c>
      <c r="F26" s="12" t="str">
        <f>_xlfn.IFNA(VLOOKUP(C26,List!$C$2:$F$1023,4,FALSE), "")</f>
        <v>Numerical</v>
      </c>
    </row>
    <row r="27" spans="2:6" ht="15.75" x14ac:dyDescent="0.25">
      <c r="C27" s="29" t="s">
        <v>36</v>
      </c>
      <c r="D27" s="12" t="str">
        <f>_xlfn.IFNA(VLOOKUP(C27,List!$C$2:$F$1023,2,FALSE), "")</f>
        <v>PA</v>
      </c>
      <c r="E27" s="12" t="str">
        <f>_xlfn.IFNA(VLOOKUP(C27,List!$C$2:$F$1023,3,FALSE), "")</f>
        <v>degree</v>
      </c>
      <c r="F27" s="12" t="str">
        <f>_xlfn.IFNA(VLOOKUP(C27,List!$C$2:$F$1023,4,FALSE), "")</f>
        <v>Numerical</v>
      </c>
    </row>
    <row r="28" spans="2:6" ht="15.75" x14ac:dyDescent="0.25">
      <c r="C28" s="29" t="s">
        <v>33</v>
      </c>
      <c r="D28" s="12" t="str">
        <f>_xlfn.IFNA(VLOOKUP(C28,List!$C$2:$F$1023,2,FALSE), "")</f>
        <v>TH</v>
      </c>
      <c r="E28" s="12" t="str">
        <f>_xlfn.IFNA(VLOOKUP(C28,List!$C$2:$F$1023,3,FALSE), "")</f>
        <v>kN</v>
      </c>
      <c r="F28" s="12" t="str">
        <f>_xlfn.IFNA(VLOOKUP(C28,List!$C$2:$F$1023,4,FALSE), "")</f>
        <v>Numerical</v>
      </c>
    </row>
    <row r="29" spans="2:6" ht="15.75" x14ac:dyDescent="0.25">
      <c r="C29" s="29" t="s">
        <v>34</v>
      </c>
      <c r="D29" s="12" t="str">
        <f>_xlfn.IFNA(VLOOKUP(C29,List!$C$2:$F$1023,2,FALSE), "")</f>
        <v>TO</v>
      </c>
      <c r="E29" s="12" t="str">
        <f>_xlfn.IFNA(VLOOKUP(C29,List!$C$2:$F$1023,3,FALSE), "")</f>
        <v>kN.m</v>
      </c>
      <c r="F29" s="12" t="str">
        <f>_xlfn.IFNA(VLOOKUP(C29,List!$C$2:$F$1023,4,FALSE), "")</f>
        <v>Numerical</v>
      </c>
    </row>
    <row r="30" spans="2:6" ht="15.75" x14ac:dyDescent="0.25">
      <c r="C30" s="29" t="s">
        <v>116</v>
      </c>
      <c r="D30" s="12" t="str">
        <f>_xlfn.IFNA(VLOOKUP(C30,List!$C$2:$F$1023,2,FALSE), "")</f>
        <v>JP</v>
      </c>
      <c r="E30" s="12" t="str">
        <f>_xlfn.IFNA(VLOOKUP(C30,List!$C$2:$F$1023,3,FALSE), "")</f>
        <v>kPa</v>
      </c>
      <c r="F30" s="12" t="str">
        <f>_xlfn.IFNA(VLOOKUP(C30,List!$C$2:$F$1023,4,FALSE), "")</f>
        <v>Numerical</v>
      </c>
    </row>
    <row r="31" spans="2:6" ht="15.75" x14ac:dyDescent="0.25">
      <c r="C31" s="29"/>
      <c r="D31" s="12" t="str">
        <f>_xlfn.IFNA(VLOOKUP(C31,List!$C$2:$F$1023,2,FALSE), "")</f>
        <v/>
      </c>
      <c r="E31" s="12" t="str">
        <f>_xlfn.IFNA(VLOOKUP(C31,List!$C$2:$F$1023,3,FALSE), "")</f>
        <v/>
      </c>
      <c r="F31" s="12" t="str">
        <f>_xlfn.IFNA(VLOOKUP(C31,List!$C$2:$F$1023,4,FALSE), "")</f>
        <v/>
      </c>
    </row>
    <row r="32" spans="2:6" ht="15.75" x14ac:dyDescent="0.25">
      <c r="C32" s="29"/>
      <c r="D32" s="12" t="str">
        <f>_xlfn.IFNA(VLOOKUP(C32,List!$C$2:$F$1023,2,FALSE), "")</f>
        <v/>
      </c>
      <c r="E32" s="12" t="str">
        <f>_xlfn.IFNA(VLOOKUP(C32,List!$C$2:$F$1023,3,FALSE), "")</f>
        <v/>
      </c>
      <c r="F32" s="12" t="str">
        <f>_xlfn.IFNA(VLOOKUP(C32,List!$C$2:$F$1023,4,FALSE), "")</f>
        <v/>
      </c>
    </row>
    <row r="33" spans="2:6" ht="15.75" x14ac:dyDescent="0.25">
      <c r="C33" s="29"/>
      <c r="D33" s="12" t="str">
        <f>_xlfn.IFNA(VLOOKUP(C33,List!$C$2:$F$1023,2,FALSE), "")</f>
        <v/>
      </c>
      <c r="E33" s="12" t="str">
        <f>_xlfn.IFNA(VLOOKUP(C33,List!$C$2:$F$1023,3,FALSE), "")</f>
        <v/>
      </c>
      <c r="F33" s="12" t="str">
        <f>_xlfn.IFNA(VLOOKUP(C33,List!$C$2:$F$1023,4,FALSE), "")</f>
        <v/>
      </c>
    </row>
    <row r="34" spans="2:6" ht="15.75" x14ac:dyDescent="0.25">
      <c r="B34" s="5"/>
      <c r="C34" s="37"/>
      <c r="D34" s="12" t="str">
        <f>_xlfn.IFNA(VLOOKUP(C34,List!$C$2:$F$1023,2,FALSE), "")</f>
        <v/>
      </c>
      <c r="E34" s="12" t="str">
        <f>_xlfn.IFNA(VLOOKUP(C34,List!$C$2:$F$1023,3,FALSE), "")</f>
        <v/>
      </c>
      <c r="F34" s="12" t="str">
        <f>_xlfn.IFNA(VLOOKUP(C34,List!$C$2:$F$1023,4,FALSE), "")</f>
        <v/>
      </c>
    </row>
    <row r="35" spans="2:6" ht="15.75" x14ac:dyDescent="0.25">
      <c r="B35" s="5"/>
      <c r="C35" s="37"/>
      <c r="D35" s="23" t="str">
        <f>_xlfn.IFNA(VLOOKUP(C35,List!$C$2:$F$1023,2,FALSE), "")</f>
        <v/>
      </c>
      <c r="E35" s="23" t="str">
        <f>_xlfn.IFNA(VLOOKUP(C35,List!$C$2:$F$1023,3,FALSE), "")</f>
        <v/>
      </c>
      <c r="F35" s="23" t="str">
        <f>_xlfn.IFNA(VLOOKUP(C35,List!$C$2:$F$1023,4,FALSE), "")</f>
        <v/>
      </c>
    </row>
    <row r="36" spans="2:6" ht="15.75" x14ac:dyDescent="0.25">
      <c r="B36" s="5"/>
      <c r="C36" s="36"/>
      <c r="D36" s="13" t="str">
        <f>_xlfn.IFNA(VLOOKUP(C36,List!$C$2:$F$1023,2,FALSE), "")</f>
        <v/>
      </c>
      <c r="E36" s="13" t="str">
        <f>_xlfn.IFNA(VLOOKUP(C36,List!$C$2:$F$1023,3,FALSE), "")</f>
        <v/>
      </c>
      <c r="F36" s="13" t="str">
        <f>_xlfn.IFNA(VLOOKUP(C36,List!$C$2:$F$1023,4,FALSE), "")</f>
        <v/>
      </c>
    </row>
    <row r="37" spans="2:6" ht="15.75" x14ac:dyDescent="0.25">
      <c r="B37" s="1" t="s">
        <v>39</v>
      </c>
      <c r="C37" s="29"/>
      <c r="D37" s="12" t="str">
        <f>_xlfn.IFNA(VLOOKUP(C37,List!$C$2:$F$1023,2,FALSE), "")</f>
        <v/>
      </c>
      <c r="E37" s="12" t="str">
        <f>_xlfn.IFNA(VLOOKUP(C37,List!$C$2:$F$1023,3,FALSE), "")</f>
        <v/>
      </c>
      <c r="F37" s="12" t="str">
        <f>_xlfn.IFNA(VLOOKUP(C37,List!$C$2:$F$1023,4,FALSE), "")</f>
        <v/>
      </c>
    </row>
    <row r="38" spans="2:6" ht="15.75" x14ac:dyDescent="0.25">
      <c r="C38" s="29"/>
      <c r="D38" s="12" t="str">
        <f>_xlfn.IFNA(VLOOKUP(C38,List!$C$2:$F$1023,2,FALSE), "")</f>
        <v/>
      </c>
      <c r="E38" s="12" t="str">
        <f>_xlfn.IFNA(VLOOKUP(C38,List!$C$2:$F$1023,3,FALSE), "")</f>
        <v/>
      </c>
      <c r="F38" s="12" t="str">
        <f>_xlfn.IFNA(VLOOKUP(C38,List!$C$2:$F$1023,4,FALSE), "")</f>
        <v/>
      </c>
    </row>
    <row r="39" spans="2:6" ht="15.75" x14ac:dyDescent="0.25">
      <c r="B39" s="5"/>
      <c r="C39" s="37"/>
      <c r="D39" s="23" t="str">
        <f>_xlfn.IFNA(VLOOKUP(C39,List!$C$2:$F$1023,2,FALSE), "")</f>
        <v/>
      </c>
      <c r="E39" s="23" t="str">
        <f>_xlfn.IFNA(VLOOKUP(C39,List!$C$2:$F$1023,3,FALSE), "")</f>
        <v/>
      </c>
      <c r="F39" s="23" t="str">
        <f>_xlfn.IFNA(VLOOKUP(C39,List!$C$2:$F$1023,4,FALSE), "")</f>
        <v/>
      </c>
    </row>
    <row r="40" spans="2:6" ht="15.75" thickBot="1" x14ac:dyDescent="0.3">
      <c r="B40" s="6"/>
      <c r="C40" s="34"/>
      <c r="D40" s="15"/>
      <c r="E40" s="15"/>
      <c r="F40" s="15"/>
    </row>
    <row r="41" spans="2:6" ht="15.75" x14ac:dyDescent="0.25">
      <c r="B41" s="21" t="s">
        <v>112</v>
      </c>
      <c r="C41" s="37" t="s">
        <v>113</v>
      </c>
      <c r="D41" s="9" t="s">
        <v>114</v>
      </c>
      <c r="E41" s="9" t="s">
        <v>88</v>
      </c>
      <c r="F41" s="9" t="s">
        <v>51</v>
      </c>
    </row>
  </sheetData>
  <dataConsolidate/>
  <mergeCells count="1">
    <mergeCell ref="L7:L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4FDB2F3-2A6E-4B50-85D4-2545E69DE51B}">
          <x14:formula1>
            <xm:f>OFFSET(Sheet1!$C$1,0,0,COUNT(Sheet1!$B$1:$B$5),1)</xm:f>
          </x14:formula1>
          <xm:sqref>C4:C8</xm:sqref>
        </x14:dataValidation>
        <x14:dataValidation type="list" allowBlank="1" showInputMessage="1" showErrorMessage="1" xr:uid="{1DA2E99E-C121-4B61-9B07-4911DC9E97C7}">
          <x14:formula1>
            <xm:f>OFFSET(Sheet1!$G$1,0,0,COUNT(Sheet1!$F$1:$F$15),1)</xm:f>
          </x14:formula1>
          <xm:sqref>C9:C23</xm:sqref>
        </x14:dataValidation>
        <x14:dataValidation type="list" allowBlank="1" showInputMessage="1" showErrorMessage="1" xr:uid="{DE85B91C-686B-426E-B872-87BD2F05C32B}">
          <x14:formula1>
            <xm:f>OFFSET(Sheet1!$K$1,0,0,COUNT(Sheet1!$J$1:$J$20),1)</xm:f>
          </x14:formula1>
          <xm:sqref>C24:C36</xm:sqref>
        </x14:dataValidation>
        <x14:dataValidation type="list" allowBlank="1" showInputMessage="1" showErrorMessage="1" xr:uid="{25C64B53-2D5D-411F-B315-47322BC572B2}">
          <x14:formula1>
            <xm:f>OFFSET(Sheet1!$O$1,0,0,COUNT(Sheet1!$N$1:$N$3),1)</xm:f>
          </x14:formula1>
          <xm:sqref>C37:C39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BD70-4207-4A09-8929-710D3F42E08F}">
  <dimension ref="A1:K265"/>
  <sheetViews>
    <sheetView tabSelected="1" workbookViewId="0">
      <selection activeCell="A11" sqref="A11:K11"/>
    </sheetView>
  </sheetViews>
  <sheetFormatPr defaultRowHeight="15" x14ac:dyDescent="0.25"/>
  <cols>
    <col min="1" max="11" width="9.140625" style="24"/>
  </cols>
  <sheetData>
    <row r="1" spans="1:11" x14ac:dyDescent="0.25">
      <c r="A1" s="33" t="s">
        <v>115</v>
      </c>
      <c r="B1" s="33" t="s">
        <v>45</v>
      </c>
      <c r="C1" s="33" t="s">
        <v>52</v>
      </c>
      <c r="D1" s="33" t="s">
        <v>73</v>
      </c>
      <c r="E1" s="33" t="s">
        <v>72</v>
      </c>
      <c r="F1" s="33" t="s">
        <v>118</v>
      </c>
      <c r="G1" s="33" t="s">
        <v>78</v>
      </c>
      <c r="H1" s="33" t="s">
        <v>82</v>
      </c>
      <c r="I1" s="33" t="s">
        <v>83</v>
      </c>
      <c r="J1" s="33" t="s">
        <v>117</v>
      </c>
      <c r="K1" s="33" t="s">
        <v>114</v>
      </c>
    </row>
    <row r="2" spans="1:11" x14ac:dyDescent="0.25">
      <c r="A2" s="24">
        <v>5</v>
      </c>
      <c r="B2" s="25">
        <v>9.0334000000000003</v>
      </c>
      <c r="C2" s="24" t="s">
        <v>119</v>
      </c>
      <c r="D2" s="24">
        <v>40</v>
      </c>
      <c r="E2" s="24">
        <v>95</v>
      </c>
      <c r="F2" s="24">
        <v>0</v>
      </c>
      <c r="G2" s="26">
        <v>-0.11459140623778596</v>
      </c>
      <c r="H2" s="24">
        <v>9345</v>
      </c>
      <c r="I2" s="24">
        <v>1937</v>
      </c>
      <c r="J2" s="24">
        <v>8700</v>
      </c>
      <c r="K2" s="24">
        <v>4.6499999999998209</v>
      </c>
    </row>
    <row r="3" spans="1:11" x14ac:dyDescent="0.25">
      <c r="A3" s="24">
        <v>9</v>
      </c>
      <c r="B3" s="25">
        <v>9.0509409836065569</v>
      </c>
      <c r="C3" s="24" t="s">
        <v>119</v>
      </c>
      <c r="D3" s="24">
        <v>0</v>
      </c>
      <c r="E3" s="24">
        <v>70</v>
      </c>
      <c r="F3" s="24">
        <v>7</v>
      </c>
      <c r="G3" s="26">
        <v>-0.17188682288001589</v>
      </c>
      <c r="H3" s="24">
        <v>27124</v>
      </c>
      <c r="I3" s="24">
        <v>1305</v>
      </c>
      <c r="J3" s="24">
        <v>24600</v>
      </c>
      <c r="K3" s="24">
        <v>5.5199999999997473</v>
      </c>
    </row>
    <row r="4" spans="1:11" x14ac:dyDescent="0.25">
      <c r="A4" s="24">
        <v>14</v>
      </c>
      <c r="B4" s="25">
        <v>9.0684819672131152</v>
      </c>
      <c r="C4" s="24" t="s">
        <v>119</v>
      </c>
      <c r="D4" s="24">
        <v>80</v>
      </c>
      <c r="E4" s="24">
        <v>140</v>
      </c>
      <c r="F4" s="24">
        <v>31</v>
      </c>
      <c r="G4" s="26">
        <v>1.1459155749827723E-2</v>
      </c>
      <c r="H4" s="24">
        <v>19986</v>
      </c>
      <c r="I4" s="24">
        <v>2310</v>
      </c>
      <c r="J4" s="24">
        <v>17700</v>
      </c>
      <c r="K4" s="24">
        <v>40.110000000000312</v>
      </c>
    </row>
    <row r="5" spans="1:11" x14ac:dyDescent="0.25">
      <c r="A5" s="24">
        <v>18</v>
      </c>
      <c r="B5" s="25">
        <v>9.0860229508196717</v>
      </c>
      <c r="C5" s="24" t="s">
        <v>119</v>
      </c>
      <c r="D5" s="24">
        <v>110</v>
      </c>
      <c r="E5" s="24">
        <v>180</v>
      </c>
      <c r="F5" s="24">
        <v>59</v>
      </c>
      <c r="G5" s="26">
        <v>-0.13178006050824378</v>
      </c>
      <c r="H5" s="24">
        <v>16804</v>
      </c>
      <c r="I5" s="24">
        <v>1965</v>
      </c>
      <c r="J5" s="24">
        <v>14700</v>
      </c>
      <c r="K5" s="24">
        <v>8.799999999999919</v>
      </c>
    </row>
    <row r="6" spans="1:11" x14ac:dyDescent="0.25">
      <c r="A6" s="24">
        <v>22</v>
      </c>
      <c r="B6" s="25">
        <v>9.10356393442623</v>
      </c>
      <c r="C6" s="24" t="s">
        <v>119</v>
      </c>
      <c r="D6" s="24">
        <v>110</v>
      </c>
      <c r="E6" s="24">
        <v>180</v>
      </c>
      <c r="F6" s="24">
        <v>45</v>
      </c>
      <c r="G6" s="26">
        <v>-0.18907538605151342</v>
      </c>
      <c r="H6" s="24">
        <v>20275</v>
      </c>
      <c r="I6" s="24">
        <v>1937</v>
      </c>
      <c r="J6" s="24">
        <v>18500</v>
      </c>
      <c r="K6" s="24">
        <v>8.7599999999996569</v>
      </c>
    </row>
    <row r="7" spans="1:11" x14ac:dyDescent="0.25">
      <c r="A7" s="24">
        <v>26</v>
      </c>
      <c r="B7" s="25">
        <v>9.1328842975206612</v>
      </c>
      <c r="C7" s="24" t="s">
        <v>119</v>
      </c>
      <c r="D7" s="24">
        <v>120</v>
      </c>
      <c r="E7" s="24">
        <v>190</v>
      </c>
      <c r="F7" s="24">
        <v>32</v>
      </c>
      <c r="G7" s="26">
        <v>-0.16042776338628539</v>
      </c>
      <c r="H7" s="24">
        <v>17478</v>
      </c>
      <c r="I7" s="24">
        <v>2529</v>
      </c>
      <c r="J7" s="24">
        <v>16075</v>
      </c>
      <c r="K7" s="24">
        <v>18.669999999999298</v>
      </c>
    </row>
    <row r="8" spans="1:11" x14ac:dyDescent="0.25">
      <c r="A8" s="24">
        <v>30</v>
      </c>
      <c r="B8" s="25">
        <v>9.2485867768595043</v>
      </c>
      <c r="C8" s="24" t="s">
        <v>119</v>
      </c>
      <c r="D8" s="24">
        <v>110</v>
      </c>
      <c r="E8" s="24">
        <v>180</v>
      </c>
      <c r="F8" s="24">
        <v>34</v>
      </c>
      <c r="G8" s="26">
        <v>-0.60158357734084067</v>
      </c>
      <c r="H8" s="24">
        <v>18907</v>
      </c>
      <c r="I8" s="24">
        <v>2289</v>
      </c>
      <c r="J8" s="24">
        <v>17950</v>
      </c>
      <c r="K8" s="24">
        <v>16.160000000000174</v>
      </c>
    </row>
    <row r="9" spans="1:11" x14ac:dyDescent="0.25">
      <c r="A9" s="24">
        <v>34</v>
      </c>
      <c r="B9" s="25">
        <v>9.3642892561983473</v>
      </c>
      <c r="C9" s="24" t="s">
        <v>119</v>
      </c>
      <c r="D9" s="24">
        <v>110</v>
      </c>
      <c r="E9" s="24">
        <v>195</v>
      </c>
      <c r="F9" s="24">
        <v>30</v>
      </c>
      <c r="G9" s="26">
        <v>-0.67605882127595307</v>
      </c>
      <c r="H9" s="24">
        <v>17459</v>
      </c>
      <c r="I9" s="24">
        <v>2567</v>
      </c>
      <c r="J9" s="24">
        <v>16200</v>
      </c>
      <c r="K9" s="24">
        <v>6.4500000000000668</v>
      </c>
    </row>
    <row r="10" spans="1:11" x14ac:dyDescent="0.25">
      <c r="A10" s="24">
        <v>39</v>
      </c>
      <c r="B10" s="25">
        <v>9.4799917355371903</v>
      </c>
      <c r="C10" s="24" t="s">
        <v>119</v>
      </c>
      <c r="D10" s="24">
        <v>120</v>
      </c>
      <c r="E10" s="24">
        <v>190</v>
      </c>
      <c r="F10" s="24">
        <v>42</v>
      </c>
      <c r="G10" s="26">
        <v>-0.71043125548514063</v>
      </c>
      <c r="H10" s="24">
        <v>19564</v>
      </c>
      <c r="I10" s="24">
        <v>2036</v>
      </c>
      <c r="J10" s="24">
        <v>18050</v>
      </c>
      <c r="K10" s="24">
        <v>2.4100000000002453</v>
      </c>
    </row>
    <row r="11" spans="1:11" x14ac:dyDescent="0.25">
      <c r="B11" s="25"/>
      <c r="G11" s="26"/>
    </row>
    <row r="12" spans="1:11" x14ac:dyDescent="0.25">
      <c r="B12" s="25"/>
      <c r="G12" s="26"/>
    </row>
    <row r="13" spans="1:11" x14ac:dyDescent="0.25">
      <c r="B13" s="25"/>
      <c r="G13" s="26"/>
    </row>
    <row r="14" spans="1:11" x14ac:dyDescent="0.25">
      <c r="B14" s="25"/>
      <c r="G14" s="26"/>
    </row>
    <row r="15" spans="1:11" x14ac:dyDescent="0.25">
      <c r="B15" s="25"/>
      <c r="G15" s="26"/>
    </row>
    <row r="16" spans="1:11" x14ac:dyDescent="0.25">
      <c r="B16" s="25"/>
      <c r="G16" s="26"/>
    </row>
    <row r="17" spans="2:7" x14ac:dyDescent="0.25">
      <c r="B17" s="25"/>
      <c r="G17" s="26"/>
    </row>
    <row r="18" spans="2:7" x14ac:dyDescent="0.25">
      <c r="B18" s="25"/>
      <c r="G18" s="26"/>
    </row>
    <row r="19" spans="2:7" x14ac:dyDescent="0.25">
      <c r="B19" s="25"/>
      <c r="G19" s="26"/>
    </row>
    <row r="20" spans="2:7" x14ac:dyDescent="0.25">
      <c r="B20" s="25"/>
      <c r="G20" s="26"/>
    </row>
    <row r="21" spans="2:7" x14ac:dyDescent="0.25">
      <c r="B21" s="25"/>
      <c r="G21" s="26"/>
    </row>
    <row r="22" spans="2:7" x14ac:dyDescent="0.25">
      <c r="B22" s="25"/>
      <c r="G22" s="26"/>
    </row>
    <row r="23" spans="2:7" x14ac:dyDescent="0.25">
      <c r="B23" s="25"/>
      <c r="G23" s="26"/>
    </row>
    <row r="24" spans="2:7" x14ac:dyDescent="0.25">
      <c r="B24" s="25"/>
      <c r="G24" s="26"/>
    </row>
    <row r="25" spans="2:7" x14ac:dyDescent="0.25">
      <c r="B25" s="25"/>
      <c r="G25" s="26"/>
    </row>
    <row r="26" spans="2:7" x14ac:dyDescent="0.25">
      <c r="B26" s="25"/>
      <c r="G26" s="26"/>
    </row>
    <row r="27" spans="2:7" x14ac:dyDescent="0.25">
      <c r="B27" s="25"/>
      <c r="G27" s="26"/>
    </row>
    <row r="28" spans="2:7" x14ac:dyDescent="0.25">
      <c r="B28" s="25"/>
      <c r="G28" s="26"/>
    </row>
    <row r="29" spans="2:7" x14ac:dyDescent="0.25">
      <c r="B29" s="25"/>
      <c r="G29" s="26"/>
    </row>
    <row r="30" spans="2:7" x14ac:dyDescent="0.25">
      <c r="B30" s="25"/>
      <c r="G30" s="26"/>
    </row>
    <row r="31" spans="2:7" x14ac:dyDescent="0.25">
      <c r="B31" s="25"/>
      <c r="G31" s="26"/>
    </row>
    <row r="32" spans="2:7" x14ac:dyDescent="0.25">
      <c r="B32" s="25"/>
      <c r="G32" s="26"/>
    </row>
    <row r="33" spans="2:7" x14ac:dyDescent="0.25">
      <c r="B33" s="25"/>
      <c r="G33" s="26"/>
    </row>
    <row r="34" spans="2:7" x14ac:dyDescent="0.25">
      <c r="B34" s="25"/>
      <c r="G34" s="26"/>
    </row>
    <row r="35" spans="2:7" x14ac:dyDescent="0.25">
      <c r="B35" s="25"/>
      <c r="G35" s="26"/>
    </row>
    <row r="36" spans="2:7" x14ac:dyDescent="0.25">
      <c r="B36" s="25"/>
      <c r="G36" s="26"/>
    </row>
    <row r="37" spans="2:7" x14ac:dyDescent="0.25">
      <c r="B37" s="25"/>
      <c r="G37" s="26"/>
    </row>
    <row r="38" spans="2:7" x14ac:dyDescent="0.25">
      <c r="B38" s="25"/>
      <c r="G38" s="26"/>
    </row>
    <row r="39" spans="2:7" x14ac:dyDescent="0.25">
      <c r="B39" s="25"/>
      <c r="G39" s="26"/>
    </row>
    <row r="40" spans="2:7" x14ac:dyDescent="0.25">
      <c r="B40" s="25"/>
      <c r="G40" s="26"/>
    </row>
    <row r="41" spans="2:7" x14ac:dyDescent="0.25">
      <c r="B41" s="25"/>
      <c r="G41" s="26"/>
    </row>
    <row r="42" spans="2:7" x14ac:dyDescent="0.25">
      <c r="B42" s="25"/>
      <c r="G42" s="26"/>
    </row>
    <row r="43" spans="2:7" x14ac:dyDescent="0.25">
      <c r="B43" s="25"/>
      <c r="G43" s="26"/>
    </row>
    <row r="44" spans="2:7" x14ac:dyDescent="0.25">
      <c r="B44" s="25"/>
      <c r="G44" s="26"/>
    </row>
    <row r="45" spans="2:7" x14ac:dyDescent="0.25">
      <c r="B45" s="25"/>
      <c r="G45" s="26"/>
    </row>
    <row r="46" spans="2:7" x14ac:dyDescent="0.25">
      <c r="B46" s="25"/>
      <c r="G46" s="26"/>
    </row>
    <row r="47" spans="2:7" x14ac:dyDescent="0.25">
      <c r="B47" s="25"/>
      <c r="G47" s="26"/>
    </row>
    <row r="48" spans="2:7" x14ac:dyDescent="0.25">
      <c r="B48" s="25"/>
      <c r="G48" s="26"/>
    </row>
    <row r="49" spans="2:7" x14ac:dyDescent="0.25">
      <c r="B49" s="25"/>
      <c r="G49" s="26"/>
    </row>
    <row r="50" spans="2:7" x14ac:dyDescent="0.25">
      <c r="B50" s="25"/>
      <c r="G50" s="26"/>
    </row>
    <row r="51" spans="2:7" x14ac:dyDescent="0.25">
      <c r="B51" s="25"/>
      <c r="G51" s="26"/>
    </row>
    <row r="52" spans="2:7" x14ac:dyDescent="0.25">
      <c r="B52" s="25"/>
      <c r="G52" s="26"/>
    </row>
    <row r="53" spans="2:7" x14ac:dyDescent="0.25">
      <c r="B53" s="25"/>
      <c r="G53" s="26"/>
    </row>
    <row r="54" spans="2:7" x14ac:dyDescent="0.25">
      <c r="B54" s="25"/>
      <c r="G54" s="26"/>
    </row>
    <row r="55" spans="2:7" x14ac:dyDescent="0.25">
      <c r="B55" s="25"/>
      <c r="G55" s="26"/>
    </row>
    <row r="56" spans="2:7" x14ac:dyDescent="0.25">
      <c r="B56" s="25"/>
      <c r="G56" s="26"/>
    </row>
    <row r="57" spans="2:7" x14ac:dyDescent="0.25">
      <c r="B57" s="25"/>
      <c r="G57" s="26"/>
    </row>
    <row r="58" spans="2:7" x14ac:dyDescent="0.25">
      <c r="B58" s="25"/>
      <c r="G58" s="26"/>
    </row>
    <row r="59" spans="2:7" x14ac:dyDescent="0.25">
      <c r="B59" s="25"/>
      <c r="G59" s="26"/>
    </row>
    <row r="60" spans="2:7" x14ac:dyDescent="0.25">
      <c r="B60" s="25"/>
      <c r="G60" s="26"/>
    </row>
    <row r="61" spans="2:7" x14ac:dyDescent="0.25">
      <c r="B61" s="25"/>
      <c r="G61" s="26"/>
    </row>
    <row r="62" spans="2:7" x14ac:dyDescent="0.25">
      <c r="B62" s="25"/>
      <c r="G62" s="26"/>
    </row>
    <row r="63" spans="2:7" x14ac:dyDescent="0.25">
      <c r="B63" s="25"/>
      <c r="G63" s="26"/>
    </row>
    <row r="64" spans="2:7" x14ac:dyDescent="0.25">
      <c r="B64" s="25"/>
      <c r="G64" s="26"/>
    </row>
    <row r="65" spans="2:7" x14ac:dyDescent="0.25">
      <c r="B65" s="25"/>
      <c r="G65" s="26"/>
    </row>
    <row r="66" spans="2:7" x14ac:dyDescent="0.25">
      <c r="B66" s="25"/>
      <c r="G66" s="26"/>
    </row>
    <row r="67" spans="2:7" x14ac:dyDescent="0.25">
      <c r="B67" s="25"/>
      <c r="G67" s="26"/>
    </row>
    <row r="68" spans="2:7" x14ac:dyDescent="0.25">
      <c r="B68" s="25"/>
      <c r="G68" s="26"/>
    </row>
    <row r="69" spans="2:7" x14ac:dyDescent="0.25">
      <c r="B69" s="25"/>
      <c r="G69" s="26"/>
    </row>
    <row r="70" spans="2:7" x14ac:dyDescent="0.25">
      <c r="B70" s="25"/>
      <c r="G70" s="26"/>
    </row>
    <row r="71" spans="2:7" x14ac:dyDescent="0.25">
      <c r="B71" s="25"/>
      <c r="G71" s="26"/>
    </row>
    <row r="72" spans="2:7" x14ac:dyDescent="0.25">
      <c r="B72" s="25"/>
      <c r="G72" s="26"/>
    </row>
    <row r="73" spans="2:7" x14ac:dyDescent="0.25">
      <c r="B73" s="25"/>
      <c r="G73" s="26"/>
    </row>
    <row r="74" spans="2:7" x14ac:dyDescent="0.25">
      <c r="B74" s="25"/>
      <c r="G74" s="26"/>
    </row>
    <row r="75" spans="2:7" x14ac:dyDescent="0.25">
      <c r="B75" s="25"/>
      <c r="G75" s="26"/>
    </row>
    <row r="76" spans="2:7" x14ac:dyDescent="0.25">
      <c r="B76" s="25"/>
      <c r="G76" s="26"/>
    </row>
    <row r="77" spans="2:7" x14ac:dyDescent="0.25">
      <c r="B77" s="25"/>
      <c r="G77" s="26"/>
    </row>
    <row r="78" spans="2:7" x14ac:dyDescent="0.25">
      <c r="B78" s="25"/>
      <c r="G78" s="26"/>
    </row>
    <row r="79" spans="2:7" x14ac:dyDescent="0.25">
      <c r="B79" s="25"/>
      <c r="G79" s="26"/>
    </row>
    <row r="80" spans="2:7" x14ac:dyDescent="0.25">
      <c r="B80" s="25"/>
      <c r="G80" s="26"/>
    </row>
    <row r="81" spans="2:7" x14ac:dyDescent="0.25">
      <c r="B81" s="25"/>
      <c r="G81" s="26"/>
    </row>
    <row r="82" spans="2:7" x14ac:dyDescent="0.25">
      <c r="B82" s="25"/>
      <c r="G82" s="26"/>
    </row>
    <row r="83" spans="2:7" x14ac:dyDescent="0.25">
      <c r="B83" s="25"/>
      <c r="G83" s="26"/>
    </row>
    <row r="84" spans="2:7" x14ac:dyDescent="0.25">
      <c r="B84" s="25"/>
      <c r="G84" s="26"/>
    </row>
    <row r="85" spans="2:7" x14ac:dyDescent="0.25">
      <c r="B85" s="25"/>
      <c r="G85" s="26"/>
    </row>
    <row r="86" spans="2:7" x14ac:dyDescent="0.25">
      <c r="B86" s="25"/>
      <c r="G86" s="26"/>
    </row>
    <row r="87" spans="2:7" x14ac:dyDescent="0.25">
      <c r="B87" s="25"/>
      <c r="G87" s="26"/>
    </row>
    <row r="88" spans="2:7" x14ac:dyDescent="0.25">
      <c r="B88" s="25"/>
      <c r="G88" s="26"/>
    </row>
    <row r="89" spans="2:7" x14ac:dyDescent="0.25">
      <c r="B89" s="25"/>
      <c r="G89" s="26"/>
    </row>
    <row r="90" spans="2:7" x14ac:dyDescent="0.25">
      <c r="B90" s="25"/>
      <c r="G90" s="26"/>
    </row>
    <row r="91" spans="2:7" x14ac:dyDescent="0.25">
      <c r="B91" s="25"/>
      <c r="G91" s="26"/>
    </row>
    <row r="92" spans="2:7" x14ac:dyDescent="0.25">
      <c r="B92" s="25"/>
      <c r="G92" s="26"/>
    </row>
    <row r="93" spans="2:7" x14ac:dyDescent="0.25">
      <c r="B93" s="25"/>
      <c r="G93" s="26"/>
    </row>
    <row r="94" spans="2:7" x14ac:dyDescent="0.25">
      <c r="B94" s="25"/>
      <c r="G94" s="26"/>
    </row>
    <row r="95" spans="2:7" x14ac:dyDescent="0.25">
      <c r="B95" s="25"/>
      <c r="G95" s="26"/>
    </row>
    <row r="96" spans="2:7" x14ac:dyDescent="0.25">
      <c r="B96" s="25"/>
      <c r="G96" s="26"/>
    </row>
    <row r="97" spans="2:7" x14ac:dyDescent="0.25">
      <c r="B97" s="25"/>
      <c r="G97" s="26"/>
    </row>
    <row r="98" spans="2:7" x14ac:dyDescent="0.25">
      <c r="B98" s="25"/>
      <c r="G98" s="26"/>
    </row>
    <row r="99" spans="2:7" x14ac:dyDescent="0.25">
      <c r="B99" s="25"/>
      <c r="G99" s="26"/>
    </row>
    <row r="100" spans="2:7" x14ac:dyDescent="0.25">
      <c r="B100" s="25"/>
      <c r="G100" s="26"/>
    </row>
    <row r="101" spans="2:7" x14ac:dyDescent="0.25">
      <c r="B101" s="25"/>
      <c r="G101" s="26"/>
    </row>
    <row r="102" spans="2:7" x14ac:dyDescent="0.25">
      <c r="B102" s="25"/>
      <c r="G102" s="26"/>
    </row>
    <row r="103" spans="2:7" x14ac:dyDescent="0.25">
      <c r="B103" s="25"/>
      <c r="G103" s="26"/>
    </row>
    <row r="104" spans="2:7" x14ac:dyDescent="0.25">
      <c r="B104" s="25"/>
      <c r="G104" s="26"/>
    </row>
    <row r="105" spans="2:7" x14ac:dyDescent="0.25">
      <c r="B105" s="25"/>
      <c r="G105" s="26"/>
    </row>
    <row r="106" spans="2:7" x14ac:dyDescent="0.25">
      <c r="B106" s="25"/>
      <c r="G106" s="26"/>
    </row>
    <row r="107" spans="2:7" x14ac:dyDescent="0.25">
      <c r="B107" s="25"/>
      <c r="G107" s="26"/>
    </row>
    <row r="108" spans="2:7" x14ac:dyDescent="0.25">
      <c r="B108" s="25"/>
      <c r="G108" s="26"/>
    </row>
    <row r="109" spans="2:7" x14ac:dyDescent="0.25">
      <c r="B109" s="25"/>
      <c r="G109" s="26"/>
    </row>
    <row r="110" spans="2:7" x14ac:dyDescent="0.25">
      <c r="B110" s="25"/>
      <c r="G110" s="26"/>
    </row>
    <row r="111" spans="2:7" x14ac:dyDescent="0.25">
      <c r="B111" s="25"/>
      <c r="G111" s="26"/>
    </row>
    <row r="112" spans="2:7" x14ac:dyDescent="0.25">
      <c r="B112" s="25"/>
      <c r="G112" s="26"/>
    </row>
    <row r="113" spans="2:7" x14ac:dyDescent="0.25">
      <c r="B113" s="25"/>
      <c r="G113" s="26"/>
    </row>
    <row r="114" spans="2:7" x14ac:dyDescent="0.25">
      <c r="B114" s="25"/>
      <c r="G114" s="26"/>
    </row>
    <row r="115" spans="2:7" x14ac:dyDescent="0.25">
      <c r="B115" s="25"/>
      <c r="G115" s="26"/>
    </row>
    <row r="116" spans="2:7" x14ac:dyDescent="0.25">
      <c r="B116" s="25"/>
      <c r="G116" s="26"/>
    </row>
    <row r="117" spans="2:7" x14ac:dyDescent="0.25">
      <c r="B117" s="25"/>
      <c r="G117" s="26"/>
    </row>
    <row r="118" spans="2:7" x14ac:dyDescent="0.25">
      <c r="B118" s="25"/>
      <c r="G118" s="26"/>
    </row>
    <row r="119" spans="2:7" x14ac:dyDescent="0.25">
      <c r="B119" s="25"/>
      <c r="G119" s="26"/>
    </row>
    <row r="120" spans="2:7" x14ac:dyDescent="0.25">
      <c r="B120" s="25"/>
      <c r="G120" s="26"/>
    </row>
    <row r="121" spans="2:7" x14ac:dyDescent="0.25">
      <c r="B121" s="25"/>
      <c r="G121" s="26"/>
    </row>
    <row r="122" spans="2:7" x14ac:dyDescent="0.25">
      <c r="B122" s="25"/>
      <c r="G122" s="26"/>
    </row>
    <row r="123" spans="2:7" x14ac:dyDescent="0.25">
      <c r="B123" s="25"/>
      <c r="G123" s="26"/>
    </row>
    <row r="124" spans="2:7" x14ac:dyDescent="0.25">
      <c r="B124" s="25"/>
      <c r="G124" s="26"/>
    </row>
    <row r="125" spans="2:7" x14ac:dyDescent="0.25">
      <c r="B125" s="25"/>
      <c r="G125" s="26"/>
    </row>
    <row r="126" spans="2:7" x14ac:dyDescent="0.25">
      <c r="B126" s="25"/>
      <c r="G126" s="26"/>
    </row>
    <row r="127" spans="2:7" x14ac:dyDescent="0.25">
      <c r="B127" s="25"/>
      <c r="G127" s="26"/>
    </row>
    <row r="128" spans="2:7" x14ac:dyDescent="0.25">
      <c r="B128" s="25"/>
      <c r="G128" s="26"/>
    </row>
    <row r="129" spans="2:7" x14ac:dyDescent="0.25">
      <c r="B129" s="25"/>
      <c r="G129" s="26"/>
    </row>
    <row r="130" spans="2:7" x14ac:dyDescent="0.25">
      <c r="B130" s="25"/>
      <c r="G130" s="26"/>
    </row>
    <row r="131" spans="2:7" x14ac:dyDescent="0.25">
      <c r="B131" s="25"/>
      <c r="G131" s="26"/>
    </row>
    <row r="132" spans="2:7" x14ac:dyDescent="0.25">
      <c r="B132" s="25"/>
      <c r="G132" s="26"/>
    </row>
    <row r="133" spans="2:7" x14ac:dyDescent="0.25">
      <c r="B133" s="25"/>
      <c r="G133" s="26"/>
    </row>
    <row r="134" spans="2:7" x14ac:dyDescent="0.25">
      <c r="B134" s="25"/>
      <c r="G134" s="26"/>
    </row>
    <row r="135" spans="2:7" x14ac:dyDescent="0.25">
      <c r="B135" s="25"/>
      <c r="G135" s="26"/>
    </row>
    <row r="136" spans="2:7" x14ac:dyDescent="0.25">
      <c r="B136" s="25"/>
      <c r="G136" s="26"/>
    </row>
    <row r="137" spans="2:7" x14ac:dyDescent="0.25">
      <c r="B137" s="25"/>
      <c r="G137" s="26"/>
    </row>
    <row r="138" spans="2:7" x14ac:dyDescent="0.25">
      <c r="B138" s="25"/>
      <c r="G138" s="26"/>
    </row>
    <row r="139" spans="2:7" x14ac:dyDescent="0.25">
      <c r="B139" s="25"/>
      <c r="G139" s="26"/>
    </row>
    <row r="140" spans="2:7" x14ac:dyDescent="0.25">
      <c r="B140" s="25"/>
      <c r="G140" s="25"/>
    </row>
    <row r="141" spans="2:7" x14ac:dyDescent="0.25">
      <c r="B141" s="25"/>
      <c r="G141" s="25"/>
    </row>
    <row r="142" spans="2:7" x14ac:dyDescent="0.25">
      <c r="B142" s="25"/>
      <c r="G142" s="25"/>
    </row>
    <row r="143" spans="2:7" x14ac:dyDescent="0.25">
      <c r="B143" s="25"/>
      <c r="G143" s="25"/>
    </row>
    <row r="144" spans="2:7" x14ac:dyDescent="0.25">
      <c r="B144" s="25"/>
      <c r="G144" s="25"/>
    </row>
    <row r="145" spans="2:7" x14ac:dyDescent="0.25">
      <c r="B145" s="25"/>
      <c r="G145" s="25"/>
    </row>
    <row r="146" spans="2:7" x14ac:dyDescent="0.25">
      <c r="B146" s="25"/>
      <c r="G146" s="25"/>
    </row>
    <row r="147" spans="2:7" x14ac:dyDescent="0.25">
      <c r="B147" s="25"/>
      <c r="G147" s="25"/>
    </row>
    <row r="148" spans="2:7" x14ac:dyDescent="0.25">
      <c r="B148" s="25"/>
      <c r="G148" s="25"/>
    </row>
    <row r="149" spans="2:7" x14ac:dyDescent="0.25">
      <c r="B149" s="25"/>
      <c r="G149" s="25"/>
    </row>
    <row r="150" spans="2:7" x14ac:dyDescent="0.25">
      <c r="B150" s="25"/>
      <c r="G150" s="25"/>
    </row>
    <row r="151" spans="2:7" x14ac:dyDescent="0.25">
      <c r="B151" s="25"/>
      <c r="G151" s="25"/>
    </row>
    <row r="152" spans="2:7" x14ac:dyDescent="0.25">
      <c r="B152" s="25"/>
      <c r="G152" s="25"/>
    </row>
    <row r="153" spans="2:7" x14ac:dyDescent="0.25">
      <c r="B153" s="25"/>
      <c r="G153" s="25"/>
    </row>
    <row r="154" spans="2:7" x14ac:dyDescent="0.25">
      <c r="B154" s="25"/>
      <c r="G154" s="25"/>
    </row>
    <row r="155" spans="2:7" x14ac:dyDescent="0.25">
      <c r="B155" s="25"/>
      <c r="G155" s="25"/>
    </row>
    <row r="156" spans="2:7" x14ac:dyDescent="0.25">
      <c r="B156" s="25"/>
      <c r="G156" s="25"/>
    </row>
    <row r="157" spans="2:7" x14ac:dyDescent="0.25">
      <c r="B157" s="25"/>
      <c r="G157" s="25"/>
    </row>
    <row r="158" spans="2:7" x14ac:dyDescent="0.25">
      <c r="B158" s="25"/>
      <c r="G158" s="25"/>
    </row>
    <row r="159" spans="2:7" x14ac:dyDescent="0.25">
      <c r="B159" s="25"/>
      <c r="G159" s="25"/>
    </row>
    <row r="160" spans="2:7" x14ac:dyDescent="0.25">
      <c r="B160" s="25"/>
      <c r="G160" s="25"/>
    </row>
    <row r="161" spans="2:7" x14ac:dyDescent="0.25">
      <c r="B161" s="25"/>
      <c r="G161" s="25"/>
    </row>
    <row r="162" spans="2:7" x14ac:dyDescent="0.25">
      <c r="B162" s="25"/>
      <c r="G162" s="25"/>
    </row>
    <row r="163" spans="2:7" x14ac:dyDescent="0.25">
      <c r="B163" s="25"/>
      <c r="G163" s="25"/>
    </row>
    <row r="164" spans="2:7" x14ac:dyDescent="0.25">
      <c r="B164" s="25"/>
      <c r="G164" s="25"/>
    </row>
    <row r="165" spans="2:7" x14ac:dyDescent="0.25">
      <c r="B165" s="25"/>
      <c r="G165" s="25"/>
    </row>
    <row r="166" spans="2:7" x14ac:dyDescent="0.25">
      <c r="B166" s="25"/>
      <c r="G166" s="25"/>
    </row>
    <row r="167" spans="2:7" x14ac:dyDescent="0.25">
      <c r="B167" s="25"/>
      <c r="G167" s="25"/>
    </row>
    <row r="168" spans="2:7" x14ac:dyDescent="0.25">
      <c r="B168" s="25"/>
      <c r="G168" s="25"/>
    </row>
    <row r="169" spans="2:7" x14ac:dyDescent="0.25">
      <c r="B169" s="25"/>
      <c r="G169" s="25"/>
    </row>
    <row r="170" spans="2:7" x14ac:dyDescent="0.25">
      <c r="B170" s="25"/>
      <c r="G170" s="25"/>
    </row>
    <row r="171" spans="2:7" x14ac:dyDescent="0.25">
      <c r="B171" s="25"/>
      <c r="G171" s="25"/>
    </row>
    <row r="172" spans="2:7" x14ac:dyDescent="0.25">
      <c r="B172" s="25"/>
      <c r="G172" s="25"/>
    </row>
    <row r="173" spans="2:7" x14ac:dyDescent="0.25">
      <c r="B173" s="25"/>
      <c r="G173" s="25"/>
    </row>
    <row r="174" spans="2:7" x14ac:dyDescent="0.25">
      <c r="B174" s="25"/>
      <c r="G174" s="25"/>
    </row>
    <row r="175" spans="2:7" x14ac:dyDescent="0.25">
      <c r="B175" s="25"/>
      <c r="G175" s="25"/>
    </row>
    <row r="176" spans="2:7" x14ac:dyDescent="0.25">
      <c r="B176" s="25"/>
      <c r="G176" s="25"/>
    </row>
    <row r="177" spans="2:7" x14ac:dyDescent="0.25">
      <c r="B177" s="25"/>
      <c r="G177" s="25"/>
    </row>
    <row r="178" spans="2:7" x14ac:dyDescent="0.25">
      <c r="B178" s="25"/>
      <c r="G178" s="25"/>
    </row>
    <row r="179" spans="2:7" x14ac:dyDescent="0.25">
      <c r="B179" s="25"/>
      <c r="G179" s="25"/>
    </row>
    <row r="180" spans="2:7" x14ac:dyDescent="0.25">
      <c r="B180" s="25"/>
      <c r="G180" s="25"/>
    </row>
    <row r="181" spans="2:7" x14ac:dyDescent="0.25">
      <c r="B181" s="25"/>
      <c r="G181" s="25"/>
    </row>
    <row r="182" spans="2:7" x14ac:dyDescent="0.25">
      <c r="B182" s="25"/>
      <c r="G182" s="25"/>
    </row>
    <row r="183" spans="2:7" x14ac:dyDescent="0.25">
      <c r="B183" s="25"/>
      <c r="G183" s="25"/>
    </row>
    <row r="184" spans="2:7" x14ac:dyDescent="0.25">
      <c r="B184" s="25"/>
      <c r="G184" s="25"/>
    </row>
    <row r="185" spans="2:7" x14ac:dyDescent="0.25">
      <c r="B185" s="25"/>
      <c r="G185" s="25"/>
    </row>
    <row r="186" spans="2:7" x14ac:dyDescent="0.25">
      <c r="B186" s="25"/>
      <c r="G186" s="25"/>
    </row>
    <row r="187" spans="2:7" x14ac:dyDescent="0.25">
      <c r="B187" s="25"/>
      <c r="G187" s="25"/>
    </row>
    <row r="188" spans="2:7" x14ac:dyDescent="0.25">
      <c r="B188" s="25"/>
      <c r="G188" s="25"/>
    </row>
    <row r="189" spans="2:7" x14ac:dyDescent="0.25">
      <c r="B189" s="25"/>
      <c r="G189" s="25"/>
    </row>
    <row r="190" spans="2:7" x14ac:dyDescent="0.25">
      <c r="B190" s="25"/>
      <c r="G190" s="25"/>
    </row>
    <row r="191" spans="2:7" x14ac:dyDescent="0.25">
      <c r="B191" s="25"/>
      <c r="G191" s="25"/>
    </row>
    <row r="192" spans="2:7" x14ac:dyDescent="0.25">
      <c r="B192" s="25"/>
      <c r="G192" s="25"/>
    </row>
    <row r="193" spans="2:7" x14ac:dyDescent="0.25">
      <c r="B193" s="25"/>
      <c r="G193" s="25"/>
    </row>
    <row r="194" spans="2:7" x14ac:dyDescent="0.25">
      <c r="B194" s="25"/>
      <c r="G194" s="25"/>
    </row>
    <row r="195" spans="2:7" x14ac:dyDescent="0.25">
      <c r="B195" s="25"/>
      <c r="G195" s="25"/>
    </row>
    <row r="196" spans="2:7" x14ac:dyDescent="0.25">
      <c r="B196" s="25"/>
      <c r="G196" s="25"/>
    </row>
    <row r="197" spans="2:7" x14ac:dyDescent="0.25">
      <c r="B197" s="25"/>
      <c r="G197" s="25"/>
    </row>
    <row r="198" spans="2:7" x14ac:dyDescent="0.25">
      <c r="B198" s="25"/>
      <c r="G198" s="25"/>
    </row>
    <row r="199" spans="2:7" x14ac:dyDescent="0.25">
      <c r="B199" s="25"/>
      <c r="G199" s="25"/>
    </row>
    <row r="200" spans="2:7" x14ac:dyDescent="0.25">
      <c r="B200" s="25"/>
      <c r="G200" s="25"/>
    </row>
    <row r="201" spans="2:7" x14ac:dyDescent="0.25">
      <c r="B201" s="25"/>
      <c r="G201" s="25"/>
    </row>
    <row r="202" spans="2:7" x14ac:dyDescent="0.25">
      <c r="B202" s="25"/>
      <c r="G202" s="25"/>
    </row>
    <row r="203" spans="2:7" x14ac:dyDescent="0.25">
      <c r="B203" s="25"/>
      <c r="G203" s="25"/>
    </row>
    <row r="204" spans="2:7" x14ac:dyDescent="0.25">
      <c r="B204" s="25"/>
      <c r="G204" s="25"/>
    </row>
    <row r="205" spans="2:7" x14ac:dyDescent="0.25">
      <c r="B205" s="25"/>
      <c r="G205" s="25"/>
    </row>
    <row r="206" spans="2:7" x14ac:dyDescent="0.25">
      <c r="B206" s="25"/>
      <c r="G206" s="25"/>
    </row>
    <row r="207" spans="2:7" x14ac:dyDescent="0.25">
      <c r="B207" s="25"/>
      <c r="G207" s="25"/>
    </row>
    <row r="208" spans="2:7" x14ac:dyDescent="0.25">
      <c r="B208" s="25"/>
      <c r="G208" s="25"/>
    </row>
    <row r="209" spans="2:7" x14ac:dyDescent="0.25">
      <c r="B209" s="25"/>
      <c r="G209" s="25"/>
    </row>
    <row r="210" spans="2:7" x14ac:dyDescent="0.25">
      <c r="B210" s="25"/>
      <c r="G210" s="25"/>
    </row>
    <row r="211" spans="2:7" x14ac:dyDescent="0.25">
      <c r="B211" s="25"/>
      <c r="G211" s="25"/>
    </row>
    <row r="212" spans="2:7" x14ac:dyDescent="0.25">
      <c r="B212" s="25"/>
      <c r="G212" s="25"/>
    </row>
    <row r="213" spans="2:7" x14ac:dyDescent="0.25">
      <c r="B213" s="25"/>
      <c r="G213" s="25"/>
    </row>
    <row r="214" spans="2:7" x14ac:dyDescent="0.25">
      <c r="B214" s="25"/>
      <c r="G214" s="25"/>
    </row>
    <row r="215" spans="2:7" x14ac:dyDescent="0.25">
      <c r="B215" s="25"/>
      <c r="G215" s="25"/>
    </row>
    <row r="216" spans="2:7" x14ac:dyDescent="0.25">
      <c r="B216" s="25"/>
      <c r="G216" s="25"/>
    </row>
    <row r="217" spans="2:7" x14ac:dyDescent="0.25">
      <c r="B217" s="25"/>
      <c r="G217" s="25"/>
    </row>
    <row r="218" spans="2:7" x14ac:dyDescent="0.25">
      <c r="B218" s="25"/>
      <c r="G218" s="25"/>
    </row>
    <row r="219" spans="2:7" x14ac:dyDescent="0.25">
      <c r="B219" s="25"/>
      <c r="G219" s="25"/>
    </row>
    <row r="220" spans="2:7" x14ac:dyDescent="0.25">
      <c r="B220" s="25"/>
      <c r="G220" s="25"/>
    </row>
    <row r="221" spans="2:7" x14ac:dyDescent="0.25">
      <c r="B221" s="25"/>
      <c r="G221" s="25"/>
    </row>
    <row r="222" spans="2:7" x14ac:dyDescent="0.25">
      <c r="B222" s="25"/>
      <c r="G222" s="25"/>
    </row>
    <row r="223" spans="2:7" x14ac:dyDescent="0.25">
      <c r="B223" s="25"/>
      <c r="G223" s="25"/>
    </row>
    <row r="224" spans="2:7" x14ac:dyDescent="0.25">
      <c r="B224" s="25"/>
      <c r="G224" s="25"/>
    </row>
    <row r="225" spans="2:7" x14ac:dyDescent="0.25">
      <c r="B225" s="25"/>
      <c r="G225" s="25"/>
    </row>
    <row r="226" spans="2:7" x14ac:dyDescent="0.25">
      <c r="B226" s="25"/>
      <c r="G226" s="25"/>
    </row>
    <row r="227" spans="2:7" x14ac:dyDescent="0.25">
      <c r="B227" s="25"/>
      <c r="G227" s="25"/>
    </row>
    <row r="228" spans="2:7" x14ac:dyDescent="0.25">
      <c r="B228" s="25"/>
      <c r="G228" s="25"/>
    </row>
    <row r="229" spans="2:7" x14ac:dyDescent="0.25">
      <c r="B229" s="25"/>
      <c r="G229" s="25"/>
    </row>
    <row r="230" spans="2:7" x14ac:dyDescent="0.25">
      <c r="B230" s="25"/>
      <c r="G230" s="25"/>
    </row>
    <row r="231" spans="2:7" x14ac:dyDescent="0.25">
      <c r="B231" s="25"/>
      <c r="G231" s="25"/>
    </row>
    <row r="232" spans="2:7" x14ac:dyDescent="0.25">
      <c r="B232" s="25"/>
      <c r="G232" s="25"/>
    </row>
    <row r="233" spans="2:7" x14ac:dyDescent="0.25">
      <c r="B233" s="25"/>
      <c r="G233" s="25"/>
    </row>
    <row r="234" spans="2:7" x14ac:dyDescent="0.25">
      <c r="B234" s="25"/>
      <c r="G234" s="25"/>
    </row>
    <row r="235" spans="2:7" x14ac:dyDescent="0.25">
      <c r="B235" s="25"/>
      <c r="G235" s="25"/>
    </row>
    <row r="236" spans="2:7" x14ac:dyDescent="0.25">
      <c r="B236" s="25"/>
      <c r="G236" s="25"/>
    </row>
    <row r="237" spans="2:7" x14ac:dyDescent="0.25">
      <c r="B237" s="25"/>
      <c r="G237" s="25"/>
    </row>
    <row r="238" spans="2:7" x14ac:dyDescent="0.25">
      <c r="B238" s="25"/>
      <c r="G238" s="25"/>
    </row>
    <row r="239" spans="2:7" x14ac:dyDescent="0.25">
      <c r="B239" s="25"/>
      <c r="G239" s="25"/>
    </row>
    <row r="240" spans="2:7" x14ac:dyDescent="0.25">
      <c r="B240" s="25"/>
      <c r="G240" s="25"/>
    </row>
    <row r="241" spans="2:7" x14ac:dyDescent="0.25">
      <c r="B241" s="25"/>
      <c r="G241" s="25"/>
    </row>
    <row r="242" spans="2:7" x14ac:dyDescent="0.25">
      <c r="B242" s="25"/>
      <c r="G242" s="25"/>
    </row>
    <row r="243" spans="2:7" x14ac:dyDescent="0.25">
      <c r="B243" s="25"/>
      <c r="G243" s="25"/>
    </row>
    <row r="244" spans="2:7" x14ac:dyDescent="0.25">
      <c r="B244" s="25"/>
      <c r="G244" s="25"/>
    </row>
    <row r="245" spans="2:7" x14ac:dyDescent="0.25">
      <c r="B245" s="25"/>
      <c r="G245" s="25"/>
    </row>
    <row r="246" spans="2:7" x14ac:dyDescent="0.25">
      <c r="B246" s="25"/>
      <c r="G246" s="25"/>
    </row>
    <row r="247" spans="2:7" x14ac:dyDescent="0.25">
      <c r="B247" s="25"/>
      <c r="G247" s="25"/>
    </row>
    <row r="248" spans="2:7" x14ac:dyDescent="0.25">
      <c r="B248" s="25"/>
      <c r="G248" s="25"/>
    </row>
    <row r="249" spans="2:7" x14ac:dyDescent="0.25">
      <c r="B249" s="25"/>
      <c r="G249" s="25"/>
    </row>
    <row r="250" spans="2:7" x14ac:dyDescent="0.25">
      <c r="B250" s="25"/>
      <c r="G250" s="25"/>
    </row>
    <row r="251" spans="2:7" x14ac:dyDescent="0.25">
      <c r="B251" s="25"/>
      <c r="G251" s="25"/>
    </row>
    <row r="252" spans="2:7" x14ac:dyDescent="0.25">
      <c r="B252" s="25"/>
      <c r="G252" s="25"/>
    </row>
    <row r="253" spans="2:7" x14ac:dyDescent="0.25">
      <c r="B253" s="25"/>
      <c r="G253" s="25"/>
    </row>
    <row r="254" spans="2:7" x14ac:dyDescent="0.25">
      <c r="B254" s="25"/>
      <c r="G254" s="25"/>
    </row>
    <row r="255" spans="2:7" x14ac:dyDescent="0.25">
      <c r="B255" s="25"/>
      <c r="G255" s="25"/>
    </row>
    <row r="256" spans="2:7" x14ac:dyDescent="0.25">
      <c r="B256" s="25"/>
      <c r="G256" s="25"/>
    </row>
    <row r="257" spans="2:7" x14ac:dyDescent="0.25">
      <c r="B257" s="25"/>
      <c r="G257" s="25"/>
    </row>
    <row r="258" spans="2:7" x14ac:dyDescent="0.25">
      <c r="B258" s="25"/>
      <c r="G258" s="25"/>
    </row>
    <row r="259" spans="2:7" x14ac:dyDescent="0.25">
      <c r="B259" s="25"/>
      <c r="G259" s="25"/>
    </row>
    <row r="260" spans="2:7" x14ac:dyDescent="0.25">
      <c r="B260" s="25"/>
      <c r="G260" s="25"/>
    </row>
    <row r="261" spans="2:7" x14ac:dyDescent="0.25">
      <c r="B261" s="25"/>
      <c r="G261" s="25"/>
    </row>
    <row r="262" spans="2:7" x14ac:dyDescent="0.25">
      <c r="B262" s="25"/>
      <c r="G262" s="25"/>
    </row>
    <row r="263" spans="2:7" x14ac:dyDescent="0.25">
      <c r="B263" s="25"/>
      <c r="G263" s="25"/>
    </row>
    <row r="264" spans="2:7" x14ac:dyDescent="0.25">
      <c r="B264" s="25"/>
      <c r="G264" s="25"/>
    </row>
    <row r="265" spans="2:7" x14ac:dyDescent="0.25">
      <c r="B265" s="25"/>
      <c r="G265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74AF-A67D-4136-A36E-2CCCF965E8C4}">
  <dimension ref="B2:F83"/>
  <sheetViews>
    <sheetView workbookViewId="0">
      <selection activeCell="C25" sqref="C25"/>
    </sheetView>
  </sheetViews>
  <sheetFormatPr defaultRowHeight="15" x14ac:dyDescent="0.25"/>
  <cols>
    <col min="2" max="2" width="28.7109375" bestFit="1" customWidth="1"/>
    <col min="3" max="3" width="60.140625" bestFit="1" customWidth="1"/>
    <col min="4" max="5" width="9.140625" style="9"/>
    <col min="6" max="6" width="10.85546875" style="9" bestFit="1" customWidth="1"/>
  </cols>
  <sheetData>
    <row r="2" spans="2:6" ht="18.75" x14ac:dyDescent="0.3">
      <c r="B2" s="4" t="s">
        <v>22</v>
      </c>
      <c r="C2" s="4" t="s">
        <v>23</v>
      </c>
      <c r="D2" s="11" t="s">
        <v>24</v>
      </c>
      <c r="E2" s="11" t="s">
        <v>25</v>
      </c>
      <c r="F2" s="11" t="s">
        <v>26</v>
      </c>
    </row>
    <row r="3" spans="2:6" ht="15.75" x14ac:dyDescent="0.25">
      <c r="B3" s="3" t="s">
        <v>0</v>
      </c>
      <c r="C3" s="8" t="s">
        <v>1</v>
      </c>
      <c r="D3" s="9" t="s">
        <v>43</v>
      </c>
      <c r="E3" s="9" t="s">
        <v>49</v>
      </c>
      <c r="F3" s="9" t="s">
        <v>51</v>
      </c>
    </row>
    <row r="4" spans="2:6" x14ac:dyDescent="0.25">
      <c r="C4" t="s">
        <v>44</v>
      </c>
      <c r="D4" s="9" t="s">
        <v>45</v>
      </c>
      <c r="E4" s="9" t="s">
        <v>49</v>
      </c>
      <c r="F4" s="9" t="s">
        <v>51</v>
      </c>
    </row>
    <row r="5" spans="2:6" ht="15.75" x14ac:dyDescent="0.25">
      <c r="C5" s="7" t="s">
        <v>2</v>
      </c>
      <c r="D5" s="9" t="s">
        <v>46</v>
      </c>
      <c r="E5" s="9" t="s">
        <v>49</v>
      </c>
      <c r="F5" s="9" t="s">
        <v>51</v>
      </c>
    </row>
    <row r="6" spans="2:6" ht="15.75" x14ac:dyDescent="0.25">
      <c r="C6" s="7" t="s">
        <v>3</v>
      </c>
      <c r="D6" s="9" t="s">
        <v>47</v>
      </c>
      <c r="E6" s="9" t="s">
        <v>49</v>
      </c>
      <c r="F6" s="9" t="s">
        <v>51</v>
      </c>
    </row>
    <row r="7" spans="2:6" ht="15.75" x14ac:dyDescent="0.25">
      <c r="C7" s="8" t="s">
        <v>4</v>
      </c>
      <c r="D7" s="9" t="s">
        <v>48</v>
      </c>
      <c r="E7" s="10" t="s">
        <v>50</v>
      </c>
      <c r="F7" s="9" t="s">
        <v>51</v>
      </c>
    </row>
    <row r="8" spans="2:6" ht="15.75" x14ac:dyDescent="0.25">
      <c r="C8" s="8"/>
      <c r="E8" s="10"/>
    </row>
    <row r="9" spans="2:6" ht="15.75" x14ac:dyDescent="0.25">
      <c r="C9" s="8"/>
      <c r="E9" s="10"/>
    </row>
    <row r="10" spans="2:6" ht="15.75" x14ac:dyDescent="0.25">
      <c r="C10" s="8"/>
      <c r="E10" s="10"/>
    </row>
    <row r="11" spans="2:6" ht="15.75" x14ac:dyDescent="0.25">
      <c r="C11" s="8"/>
      <c r="E11" s="10"/>
    </row>
    <row r="12" spans="2:6" ht="15.75" x14ac:dyDescent="0.25">
      <c r="C12" s="8"/>
      <c r="E12" s="10"/>
    </row>
    <row r="13" spans="2:6" ht="15.75" x14ac:dyDescent="0.25">
      <c r="C13" s="8"/>
      <c r="E13" s="10"/>
    </row>
    <row r="14" spans="2:6" ht="15.75" x14ac:dyDescent="0.25">
      <c r="C14" s="8"/>
      <c r="E14" s="10"/>
    </row>
    <row r="15" spans="2:6" ht="15.75" x14ac:dyDescent="0.25">
      <c r="C15" s="8"/>
      <c r="E15" s="10"/>
    </row>
    <row r="16" spans="2:6" ht="15.75" x14ac:dyDescent="0.25">
      <c r="C16" s="8"/>
      <c r="E16" s="10"/>
    </row>
    <row r="17" spans="2:6" ht="15.75" x14ac:dyDescent="0.25">
      <c r="C17" s="8"/>
      <c r="E17" s="10"/>
    </row>
    <row r="18" spans="2:6" ht="15.75" x14ac:dyDescent="0.25">
      <c r="C18" s="8"/>
      <c r="E18" s="10"/>
    </row>
    <row r="19" spans="2:6" ht="15.75" x14ac:dyDescent="0.25">
      <c r="C19" s="8"/>
      <c r="E19" s="10"/>
    </row>
    <row r="20" spans="2:6" ht="15.75" x14ac:dyDescent="0.25">
      <c r="C20" s="8"/>
      <c r="E20" s="10"/>
    </row>
    <row r="21" spans="2:6" ht="15.75" x14ac:dyDescent="0.25">
      <c r="C21" s="8"/>
      <c r="E21" s="10"/>
    </row>
    <row r="23" spans="2:6" x14ac:dyDescent="0.25">
      <c r="B23" s="2"/>
      <c r="C23" s="2"/>
      <c r="D23" s="14"/>
      <c r="E23" s="14"/>
      <c r="F23" s="14"/>
    </row>
    <row r="24" spans="2:6" ht="15.75" x14ac:dyDescent="0.25">
      <c r="B24" s="3" t="s">
        <v>5</v>
      </c>
      <c r="C24" s="7" t="s">
        <v>14</v>
      </c>
      <c r="D24" s="9" t="s">
        <v>52</v>
      </c>
      <c r="E24" s="10" t="s">
        <v>50</v>
      </c>
      <c r="F24" s="9" t="s">
        <v>67</v>
      </c>
    </row>
    <row r="25" spans="2:6" ht="15.75" x14ac:dyDescent="0.25">
      <c r="C25" s="7" t="s">
        <v>6</v>
      </c>
      <c r="D25" s="9" t="s">
        <v>54</v>
      </c>
      <c r="E25" s="10" t="s">
        <v>50</v>
      </c>
      <c r="F25" s="9" t="s">
        <v>67</v>
      </c>
    </row>
    <row r="26" spans="2:6" ht="15.75" x14ac:dyDescent="0.25">
      <c r="C26" s="7" t="s">
        <v>7</v>
      </c>
      <c r="D26" s="9" t="s">
        <v>53</v>
      </c>
      <c r="E26" s="10" t="s">
        <v>50</v>
      </c>
      <c r="F26" s="9" t="s">
        <v>67</v>
      </c>
    </row>
    <row r="27" spans="2:6" ht="15.75" x14ac:dyDescent="0.25">
      <c r="C27" s="7" t="s">
        <v>8</v>
      </c>
      <c r="D27" s="9" t="s">
        <v>55</v>
      </c>
      <c r="E27" s="9" t="s">
        <v>49</v>
      </c>
      <c r="F27" s="9" t="s">
        <v>51</v>
      </c>
    </row>
    <row r="28" spans="2:6" ht="15.75" x14ac:dyDescent="0.25">
      <c r="C28" s="7" t="s">
        <v>9</v>
      </c>
      <c r="D28" s="9" t="s">
        <v>56</v>
      </c>
      <c r="E28" s="10" t="s">
        <v>50</v>
      </c>
      <c r="F28" s="9" t="s">
        <v>51</v>
      </c>
    </row>
    <row r="29" spans="2:6" ht="15.75" x14ac:dyDescent="0.25">
      <c r="C29" s="7" t="s">
        <v>10</v>
      </c>
      <c r="D29" s="9" t="s">
        <v>57</v>
      </c>
      <c r="E29" s="10" t="s">
        <v>50</v>
      </c>
      <c r="F29" s="9" t="s">
        <v>51</v>
      </c>
    </row>
    <row r="30" spans="2:6" ht="15.75" x14ac:dyDescent="0.25">
      <c r="C30" s="7" t="s">
        <v>11</v>
      </c>
      <c r="D30" s="9" t="s">
        <v>58</v>
      </c>
      <c r="E30" s="9" t="s">
        <v>68</v>
      </c>
      <c r="F30" s="9" t="s">
        <v>51</v>
      </c>
    </row>
    <row r="31" spans="2:6" ht="15.75" x14ac:dyDescent="0.25">
      <c r="C31" s="7" t="s">
        <v>12</v>
      </c>
      <c r="D31" s="9" t="s">
        <v>59</v>
      </c>
      <c r="E31" s="10" t="s">
        <v>50</v>
      </c>
      <c r="F31" s="9" t="s">
        <v>51</v>
      </c>
    </row>
    <row r="32" spans="2:6" ht="15.75" x14ac:dyDescent="0.25">
      <c r="C32" s="7" t="s">
        <v>13</v>
      </c>
      <c r="D32" s="9" t="s">
        <v>60</v>
      </c>
      <c r="E32" s="10" t="s">
        <v>50</v>
      </c>
      <c r="F32" s="9" t="s">
        <v>51</v>
      </c>
    </row>
    <row r="33" spans="2:6" ht="15.75" x14ac:dyDescent="0.25">
      <c r="C33" s="7" t="s">
        <v>15</v>
      </c>
      <c r="D33" s="9" t="s">
        <v>61</v>
      </c>
      <c r="E33" s="9" t="s">
        <v>69</v>
      </c>
      <c r="F33" s="9" t="s">
        <v>51</v>
      </c>
    </row>
    <row r="34" spans="2:6" ht="15.75" x14ac:dyDescent="0.25">
      <c r="C34" s="7" t="s">
        <v>18</v>
      </c>
      <c r="D34" s="9" t="s">
        <v>62</v>
      </c>
      <c r="E34" s="9" t="s">
        <v>68</v>
      </c>
      <c r="F34" s="9" t="s">
        <v>51</v>
      </c>
    </row>
    <row r="35" spans="2:6" ht="15.75" x14ac:dyDescent="0.25">
      <c r="C35" s="7" t="s">
        <v>17</v>
      </c>
      <c r="D35" s="9" t="s">
        <v>63</v>
      </c>
      <c r="E35" s="9" t="s">
        <v>68</v>
      </c>
      <c r="F35" s="9" t="s">
        <v>51</v>
      </c>
    </row>
    <row r="36" spans="2:6" ht="15.75" x14ac:dyDescent="0.25">
      <c r="C36" s="7" t="s">
        <v>16</v>
      </c>
      <c r="D36" s="9" t="s">
        <v>64</v>
      </c>
      <c r="E36" s="9" t="s">
        <v>70</v>
      </c>
      <c r="F36" s="9" t="s">
        <v>51</v>
      </c>
    </row>
    <row r="37" spans="2:6" ht="17.25" x14ac:dyDescent="0.25">
      <c r="C37" s="8" t="s">
        <v>19</v>
      </c>
      <c r="D37" s="9" t="s">
        <v>65</v>
      </c>
      <c r="E37" s="9" t="s">
        <v>92</v>
      </c>
      <c r="F37" s="9" t="s">
        <v>51</v>
      </c>
    </row>
    <row r="38" spans="2:6" ht="15.75" x14ac:dyDescent="0.25">
      <c r="C38" s="8" t="s">
        <v>20</v>
      </c>
      <c r="D38" s="9" t="s">
        <v>66</v>
      </c>
      <c r="E38" s="9" t="s">
        <v>68</v>
      </c>
      <c r="F38" s="9" t="s">
        <v>51</v>
      </c>
    </row>
    <row r="39" spans="2:6" ht="15.75" x14ac:dyDescent="0.25">
      <c r="C39" s="8"/>
    </row>
    <row r="40" spans="2:6" ht="15.75" x14ac:dyDescent="0.25">
      <c r="C40" s="8"/>
    </row>
    <row r="41" spans="2:6" ht="15.75" x14ac:dyDescent="0.25">
      <c r="C41" s="8"/>
    </row>
    <row r="43" spans="2:6" x14ac:dyDescent="0.25">
      <c r="B43" s="2"/>
      <c r="C43" s="2"/>
      <c r="D43" s="14"/>
      <c r="E43" s="14"/>
      <c r="F43" s="14"/>
    </row>
    <row r="44" spans="2:6" ht="15.75" x14ac:dyDescent="0.25">
      <c r="B44" s="3" t="s">
        <v>71</v>
      </c>
      <c r="C44" s="7" t="s">
        <v>27</v>
      </c>
      <c r="D44" s="9" t="s">
        <v>72</v>
      </c>
      <c r="E44" s="9" t="s">
        <v>68</v>
      </c>
      <c r="F44" s="9" t="s">
        <v>51</v>
      </c>
    </row>
    <row r="45" spans="2:6" ht="15.75" x14ac:dyDescent="0.25">
      <c r="C45" s="7" t="s">
        <v>28</v>
      </c>
      <c r="D45" s="9" t="s">
        <v>73</v>
      </c>
      <c r="E45" s="9" t="s">
        <v>68</v>
      </c>
      <c r="F45" s="9" t="s">
        <v>51</v>
      </c>
    </row>
    <row r="46" spans="2:6" ht="15.75" x14ac:dyDescent="0.25">
      <c r="C46" s="7" t="s">
        <v>29</v>
      </c>
      <c r="D46" s="9" t="s">
        <v>74</v>
      </c>
      <c r="E46" s="9" t="s">
        <v>68</v>
      </c>
      <c r="F46" s="9" t="s">
        <v>51</v>
      </c>
    </row>
    <row r="47" spans="2:6" ht="17.25" x14ac:dyDescent="0.25">
      <c r="C47" s="7" t="s">
        <v>30</v>
      </c>
      <c r="D47" s="9" t="s">
        <v>75</v>
      </c>
      <c r="E47" s="9" t="s">
        <v>93</v>
      </c>
      <c r="F47" s="9" t="s">
        <v>51</v>
      </c>
    </row>
    <row r="48" spans="2:6" ht="15.75" x14ac:dyDescent="0.25">
      <c r="C48" s="7" t="s">
        <v>31</v>
      </c>
      <c r="D48" s="9" t="s">
        <v>76</v>
      </c>
      <c r="E48" s="9" t="s">
        <v>69</v>
      </c>
      <c r="F48" s="9" t="s">
        <v>51</v>
      </c>
    </row>
    <row r="49" spans="2:6" ht="15.75" x14ac:dyDescent="0.25">
      <c r="C49" s="7" t="s">
        <v>32</v>
      </c>
      <c r="D49" s="9" t="s">
        <v>81</v>
      </c>
      <c r="E49" s="9" t="s">
        <v>84</v>
      </c>
      <c r="F49" s="9" t="s">
        <v>51</v>
      </c>
    </row>
    <row r="50" spans="2:6" ht="15.75" x14ac:dyDescent="0.25">
      <c r="C50" s="7" t="s">
        <v>33</v>
      </c>
      <c r="D50" s="9" t="s">
        <v>82</v>
      </c>
      <c r="E50" s="9" t="s">
        <v>85</v>
      </c>
      <c r="F50" s="9" t="s">
        <v>51</v>
      </c>
    </row>
    <row r="51" spans="2:6" ht="15.75" x14ac:dyDescent="0.25">
      <c r="C51" s="7" t="s">
        <v>34</v>
      </c>
      <c r="D51" s="9" t="s">
        <v>83</v>
      </c>
      <c r="E51" s="9" t="s">
        <v>86</v>
      </c>
      <c r="F51" s="9" t="s">
        <v>51</v>
      </c>
    </row>
    <row r="52" spans="2:6" ht="15.75" x14ac:dyDescent="0.25">
      <c r="C52" s="7" t="s">
        <v>35</v>
      </c>
      <c r="D52" s="9" t="s">
        <v>77</v>
      </c>
      <c r="E52" s="9" t="s">
        <v>87</v>
      </c>
      <c r="F52" s="9" t="s">
        <v>51</v>
      </c>
    </row>
    <row r="53" spans="2:6" ht="15.75" x14ac:dyDescent="0.25">
      <c r="C53" s="7" t="s">
        <v>36</v>
      </c>
      <c r="D53" s="9" t="s">
        <v>78</v>
      </c>
      <c r="E53" s="9" t="s">
        <v>70</v>
      </c>
      <c r="F53" s="9" t="s">
        <v>51</v>
      </c>
    </row>
    <row r="54" spans="2:6" ht="15.75" x14ac:dyDescent="0.25">
      <c r="C54" s="8" t="s">
        <v>37</v>
      </c>
      <c r="D54" s="9" t="s">
        <v>79</v>
      </c>
      <c r="E54" s="9" t="s">
        <v>88</v>
      </c>
      <c r="F54" s="9" t="s">
        <v>51</v>
      </c>
    </row>
    <row r="55" spans="2:6" ht="15.75" x14ac:dyDescent="0.25">
      <c r="C55" s="8" t="s">
        <v>38</v>
      </c>
      <c r="D55" s="9" t="s">
        <v>80</v>
      </c>
      <c r="E55" s="9" t="s">
        <v>88</v>
      </c>
      <c r="F55" s="9" t="s">
        <v>51</v>
      </c>
    </row>
    <row r="56" spans="2:6" ht="15.75" x14ac:dyDescent="0.25">
      <c r="C56" s="8" t="s">
        <v>116</v>
      </c>
      <c r="D56" s="9" t="s">
        <v>117</v>
      </c>
      <c r="E56" s="9" t="s">
        <v>68</v>
      </c>
      <c r="F56" s="9" t="s">
        <v>51</v>
      </c>
    </row>
    <row r="57" spans="2:6" ht="15.75" x14ac:dyDescent="0.25">
      <c r="C57" s="8"/>
    </row>
    <row r="58" spans="2:6" ht="15.75" x14ac:dyDescent="0.25">
      <c r="C58" s="8"/>
    </row>
    <row r="59" spans="2:6" ht="15.75" x14ac:dyDescent="0.25">
      <c r="C59" s="8"/>
    </row>
    <row r="60" spans="2:6" ht="15.75" x14ac:dyDescent="0.25">
      <c r="C60" s="8"/>
    </row>
    <row r="61" spans="2:6" ht="15.75" x14ac:dyDescent="0.25">
      <c r="C61" s="8"/>
    </row>
    <row r="63" spans="2:6" x14ac:dyDescent="0.25">
      <c r="B63" s="2"/>
      <c r="C63" s="2"/>
      <c r="D63" s="14"/>
      <c r="E63" s="14"/>
      <c r="F63" s="14"/>
    </row>
    <row r="64" spans="2:6" ht="15.75" x14ac:dyDescent="0.25">
      <c r="B64" s="3" t="s">
        <v>39</v>
      </c>
      <c r="C64" s="7" t="s">
        <v>40</v>
      </c>
      <c r="D64" s="9" t="s">
        <v>89</v>
      </c>
      <c r="E64" s="10" t="s">
        <v>50</v>
      </c>
      <c r="F64" s="9" t="s">
        <v>67</v>
      </c>
    </row>
    <row r="65" spans="3:6" ht="15.75" x14ac:dyDescent="0.25">
      <c r="C65" s="7" t="s">
        <v>41</v>
      </c>
      <c r="D65" s="9" t="s">
        <v>90</v>
      </c>
      <c r="E65" s="10" t="s">
        <v>50</v>
      </c>
      <c r="F65" s="9" t="s">
        <v>67</v>
      </c>
    </row>
    <row r="66" spans="3:6" ht="15.75" x14ac:dyDescent="0.25">
      <c r="C66" s="8" t="s">
        <v>42</v>
      </c>
      <c r="D66" s="9" t="s">
        <v>91</v>
      </c>
      <c r="E66" s="10" t="s">
        <v>50</v>
      </c>
      <c r="F66" s="9" t="s">
        <v>67</v>
      </c>
    </row>
    <row r="83" spans="2:6" ht="15.75" thickBot="1" x14ac:dyDescent="0.3">
      <c r="B83" s="6"/>
      <c r="C83" s="6"/>
      <c r="D83" s="15"/>
      <c r="E83" s="15"/>
      <c r="F83" s="15"/>
    </row>
  </sheetData>
  <sheetProtection algorithmName="SHA-512" hashValue="g8CNy7Jgza6gn6Q5llahffZEhMrg4qtcP3fpHI2yQrWLXEU5DDNlwJb0QR24hPgmX/AXqJJN/heUCRl+BVtCDA==" saltValue="WDQuGTsTSAlUH4a/Ei3aQ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5430-1F42-4BD0-9761-562D49BEEFC8}">
  <dimension ref="A1:O15"/>
  <sheetViews>
    <sheetView workbookViewId="0">
      <selection activeCell="A19" sqref="A19"/>
    </sheetView>
  </sheetViews>
  <sheetFormatPr defaultRowHeight="15" x14ac:dyDescent="0.25"/>
  <cols>
    <col min="1" max="1" width="47.5703125" bestFit="1" customWidth="1"/>
    <col min="3" max="3" width="44.85546875" bestFit="1" customWidth="1"/>
    <col min="5" max="5" width="60.140625" bestFit="1" customWidth="1"/>
    <col min="7" max="7" width="57.5703125" bestFit="1" customWidth="1"/>
    <col min="9" max="9" width="41.140625" bestFit="1" customWidth="1"/>
    <col min="11" max="11" width="39.28515625" bestFit="1" customWidth="1"/>
    <col min="13" max="13" width="18" bestFit="1" customWidth="1"/>
    <col min="15" max="15" width="17.5703125" bestFit="1" customWidth="1"/>
  </cols>
  <sheetData>
    <row r="1" spans="1:15" ht="15.75" x14ac:dyDescent="0.25">
      <c r="A1" s="8" t="s">
        <v>1</v>
      </c>
      <c r="B1" s="9">
        <f>IF(COUNTIF(Features!$C$4:$C$8,A1)&gt;=1,"",ROW())</f>
        <v>1</v>
      </c>
      <c r="C1" t="str" cm="1">
        <f t="array" ref="C1">IF(ROW(A1)-ROW(A$1)+1&gt;COUNT($B$1:$B$5),"",INDEX($A$1:$A$5,SMALL($B$1:$B$5,1+ROW(A1)-ROW(A$1))))</f>
        <v>Tunnel depth</v>
      </c>
      <c r="E1" s="7" t="s">
        <v>14</v>
      </c>
      <c r="F1" s="9" t="str">
        <f>IF(COUNTIF(Features!$C$9:$C$23,E1)&gt;=1,"",ROW())</f>
        <v/>
      </c>
      <c r="G1" t="str" cm="1">
        <f t="array" ref="G1">IF(ROW(E1)-ROW(E$1)+1&gt;COUNT($F$1:$F$15),"",INDEX($E$1:$E$15,SMALL($F$1:$F$15,1+ROW(E1)-ROW(E$1))))</f>
        <v>Soil type (at tunnel crown)</v>
      </c>
      <c r="I1" s="7" t="s">
        <v>27</v>
      </c>
      <c r="J1" s="9" t="str">
        <f>IF(COUNTIF(Features!$C$24:$C$35,I1)&gt;=1,"",ROW())</f>
        <v/>
      </c>
      <c r="K1" t="str" cm="1">
        <f t="array" ref="K1">IF(ROW(I1)-ROW(I$1)+1&gt;COUNT($J$1:$J$13),"",INDEX($I$1:$I$13,SMALL($J$1:$J$13,1+ROW(I1)-ROW(I$1))))</f>
        <v>Grouting pressure</v>
      </c>
      <c r="M1" s="7" t="s">
        <v>40</v>
      </c>
      <c r="N1" s="9">
        <f>IF(COUNTIF(Features!$C$37:$C$39,M1)&gt;=1,"",ROW())</f>
        <v>1</v>
      </c>
      <c r="O1" t="str" cm="1">
        <f t="array" ref="O1">IF(ROW(M1)-ROW(M$1)+1&gt;COUNT($N$1:$N$3),"",INDEX($M$1:$M$3,SMALL($N$1:$N$3,1+ROW(M1)-ROW(M$1))))</f>
        <v>Tunneling method</v>
      </c>
    </row>
    <row r="2" spans="1:15" ht="15.75" x14ac:dyDescent="0.25">
      <c r="A2" t="s">
        <v>44</v>
      </c>
      <c r="B2" s="9" t="str">
        <f>IF(COUNTIF(Features!$C$4:$C$8,A2)&gt;=1,"",ROW())</f>
        <v/>
      </c>
      <c r="C2" t="str" cm="1">
        <f t="array" ref="C2">IF(ROW(A2)-ROW(A$1)+1&gt;COUNT($B$1:$B$5),"",INDEX($A$1:$A$5,SMALL($B$1:$B$5,1+ROW(A2)-ROW(A$1))))</f>
        <v>Tunnel diameter</v>
      </c>
      <c r="E2" s="7" t="s">
        <v>6</v>
      </c>
      <c r="F2" s="9">
        <f>IF(COUNTIF(Features!$C$9:$C$23,E2)&gt;=1,"",ROW())</f>
        <v>2</v>
      </c>
      <c r="G2" t="str" cm="1">
        <f t="array" ref="G2">IF(ROW(E2)-ROW(E$1)+1&gt;COUNT($F$1:$F$15),"",INDEX($E$1:$E$15,SMALL($F$1:$F$15,1+ROW(E2)-ROW(E$1))))</f>
        <v>Soil type (at tunnel invert)</v>
      </c>
      <c r="I2" s="7" t="s">
        <v>28</v>
      </c>
      <c r="J2" s="9" t="str">
        <f>IF(COUNTIF(Features!$C$24:$C$35,I2)&gt;=1,"",ROW())</f>
        <v/>
      </c>
      <c r="K2" t="str" cm="1">
        <f t="array" ref="K2">IF(ROW(I2)-ROW(I$1)+1&gt;COUNT($J$1:$J$13),"",INDEX($I$1:$I$13,SMALL($J$1:$J$13,1+ROW(I2)-ROW(I$1))))</f>
        <v>Grouting volume</v>
      </c>
      <c r="M2" s="7" t="s">
        <v>41</v>
      </c>
      <c r="N2" s="9">
        <f>IF(COUNTIF(Features!$C$37:$C$39,M2)&gt;=1,"",ROW())</f>
        <v>2</v>
      </c>
      <c r="O2" t="str" cm="1">
        <f t="array" ref="O2">IF(ROW(M2)-ROW(M$1)+1&gt;COUNT($N$1:$N$3),"",INDEX($M$1:$M$3,SMALL($N$1:$N$3,1+ROW(M2)-ROW(M$1))))</f>
        <v>Shiled model</v>
      </c>
    </row>
    <row r="3" spans="1:15" ht="15.75" x14ac:dyDescent="0.25">
      <c r="A3" s="7" t="s">
        <v>2</v>
      </c>
      <c r="B3" s="9">
        <f>IF(COUNTIF(Features!$C$4:$C$8,A3)&gt;=1,"",ROW())</f>
        <v>3</v>
      </c>
      <c r="C3" t="str" cm="1">
        <f t="array" ref="C3">IF(ROW(A3)-ROW(A$1)+1&gt;COUNT($B$1:$B$5),"",INDEX($A$1:$A$5,SMALL($B$1:$B$5,1+ROW(A3)-ROW(A$1))))</f>
        <v>Distance from the launching station to shield tail</v>
      </c>
      <c r="E3" s="7" t="s">
        <v>7</v>
      </c>
      <c r="F3" s="9">
        <f>IF(COUNTIF(Features!$C$9:$C$23,E3)&gt;=1,"",ROW())</f>
        <v>3</v>
      </c>
      <c r="G3" t="str" cm="1">
        <f t="array" ref="G3">IF(ROW(E3)-ROW(E$1)+1&gt;COUNT($F$1:$F$15),"",INDEX($E$1:$E$15,SMALL($F$1:$F$15,1+ROW(E3)-ROW(E$1))))</f>
        <v xml:space="preserve">Groundwater level from tunnel invert </v>
      </c>
      <c r="I3" s="7" t="s">
        <v>29</v>
      </c>
      <c r="J3" s="9">
        <f>IF(COUNTIF(Features!$C$24:$C$35,I3)&gt;=1,"",ROW())</f>
        <v>3</v>
      </c>
      <c r="K3" t="str" cm="1">
        <f t="array" ref="K3">IF(ROW(I3)-ROW(I$1)+1&gt;COUNT($J$1:$J$13),"",INDEX($I$1:$I$13,SMALL($J$1:$J$13,1+ROW(I3)-ROW(I$1))))</f>
        <v>Grout filling percentage</v>
      </c>
      <c r="M3" s="8" t="s">
        <v>42</v>
      </c>
      <c r="N3" s="9">
        <f>IF(COUNTIF(Features!$C$37:$C$39,M3)&gt;=1,"",ROW())</f>
        <v>3</v>
      </c>
      <c r="O3" t="str" cm="1">
        <f t="array" ref="O3">IF(ROW(M3)-ROW(M$1)+1&gt;COUNT($N$1:$N$3),"",INDEX($M$1:$M$3,SMALL($N$1:$N$3,1+ROW(M3)-ROW(M$1))))</f>
        <v xml:space="preserve">Shiled stoppage </v>
      </c>
    </row>
    <row r="4" spans="1:15" ht="15.75" x14ac:dyDescent="0.25">
      <c r="A4" s="7" t="s">
        <v>3</v>
      </c>
      <c r="B4" s="9">
        <f>IF(COUNTIF(Features!$C$4:$C$8,A4)&gt;=1,"",ROW())</f>
        <v>4</v>
      </c>
      <c r="C4" t="str" cm="1">
        <f t="array" ref="C4">IF(ROW(A4)-ROW(A$1)+1&gt;COUNT($B$1:$B$5),"",INDEX($A$1:$A$5,SMALL($B$1:$B$5,1+ROW(A4)-ROW(A$1))))</f>
        <v>Normalized volume loss</v>
      </c>
      <c r="E4" s="7" t="s">
        <v>8</v>
      </c>
      <c r="F4" s="9">
        <f>IF(COUNTIF(Features!$C$9:$C$23,E4)&gt;=1,"",ROW())</f>
        <v>4</v>
      </c>
      <c r="G4" t="str" cm="1">
        <f t="array" ref="G4">IF(ROW(E4)-ROW(E$1)+1&gt;COUNT($F$1:$F$15),"",INDEX($E$1:$E$15,SMALL($F$1:$F$15,1+ROW(E4)-ROW(E$1))))</f>
        <v>Modified standard penetration test blow count</v>
      </c>
      <c r="I4" s="7" t="s">
        <v>30</v>
      </c>
      <c r="J4" s="9">
        <f>IF(COUNTIF(Features!$C$24:$C$35,I4)&gt;=1,"",ROW())</f>
        <v>4</v>
      </c>
      <c r="K4" t="str" cm="1">
        <f t="array" ref="K4">IF(ROW(I4)-ROW(I$1)+1&gt;COUNT($J$1:$J$13),"",INDEX($I$1:$I$13,SMALL($J$1:$J$13,1+ROW(I4)-ROW(I$1))))</f>
        <v>Rotational speed</v>
      </c>
    </row>
    <row r="5" spans="1:15" ht="15.75" x14ac:dyDescent="0.25">
      <c r="A5" s="8" t="s">
        <v>4</v>
      </c>
      <c r="B5" s="9">
        <f>IF(COUNTIF(Features!$C$4:$C$8,A5)&gt;=1,"",ROW())</f>
        <v>5</v>
      </c>
      <c r="C5" t="str" cm="1">
        <f t="array" ref="C5">IF(ROW(A5)-ROW(A$1)+1&gt;COUNT($B$1:$B$5),"",INDEX($A$1:$A$5,SMALL($B$1:$B$5,1+ROW(A5)-ROW(A$1))))</f>
        <v/>
      </c>
      <c r="E5" s="7" t="s">
        <v>9</v>
      </c>
      <c r="F5" s="9">
        <f>IF(COUNTIF(Features!$C$9:$C$23,E5)&gt;=1,"",ROW())</f>
        <v>5</v>
      </c>
      <c r="G5" t="str" cm="1">
        <f t="array" ref="G5">IF(ROW(E5)-ROW(E$1)+1&gt;COUNT($F$1:$F$15),"",INDEX($E$1:$E$15,SMALL($F$1:$F$15,1+ROW(E5)-ROW(E$1))))</f>
        <v>Modified dynamic penetration test blow count</v>
      </c>
      <c r="I5" s="7" t="s">
        <v>31</v>
      </c>
      <c r="J5" s="9">
        <f>IF(COUNTIF(Features!$C$24:$C$35,I5)&gt;=1,"",ROW())</f>
        <v>5</v>
      </c>
      <c r="K5" t="str" cm="1">
        <f t="array" ref="K5">IF(ROW(I5)-ROW(I$1)+1&gt;COUNT($J$1:$J$13),"",INDEX($I$1:$I$13,SMALL($J$1:$J$13,1+ROW(I5)-ROW(I$1))))</f>
        <v>Horizontal deviation</v>
      </c>
    </row>
    <row r="6" spans="1:15" ht="15.75" x14ac:dyDescent="0.25">
      <c r="E6" s="7" t="s">
        <v>10</v>
      </c>
      <c r="F6" s="9">
        <f>IF(COUNTIF(Features!$C$9:$C$23,E6)&gt;=1,"",ROW())</f>
        <v>6</v>
      </c>
      <c r="G6" t="str" cm="1">
        <f t="array" ref="G6">IF(ROW(E6)-ROW(E$1)+1&gt;COUNT($F$1:$F$15),"",INDEX($E$1:$E$15,SMALL($F$1:$F$15,1+ROW(E6)-ROW(E$1))))</f>
        <v>Modified uniaxial compressive strength</v>
      </c>
      <c r="I6" s="7" t="s">
        <v>32</v>
      </c>
      <c r="J6" s="9" t="str">
        <f>IF(COUNTIF(Features!$C$24:$C$35,I6)&gt;=1,"",ROW())</f>
        <v/>
      </c>
      <c r="K6" t="str" cm="1">
        <f t="array" ref="K6">IF(ROW(I6)-ROW(I$1)+1&gt;COUNT($J$1:$J$13),"",INDEX($I$1:$I$13,SMALL($J$1:$J$13,1+ROW(I6)-ROW(I$1))))</f>
        <v>Vertical deviation</v>
      </c>
    </row>
    <row r="7" spans="1:15" ht="15.75" x14ac:dyDescent="0.25">
      <c r="E7" s="7" t="s">
        <v>11</v>
      </c>
      <c r="F7" s="9">
        <f>IF(COUNTIF(Features!$C$9:$C$23,E7)&gt;=1,"",ROW())</f>
        <v>7</v>
      </c>
      <c r="G7" t="str" cm="1">
        <f t="array" ref="G7">IF(ROW(E7)-ROW(E$1)+1&gt;COUNT($F$1:$F$15),"",INDEX($E$1:$E$15,SMALL($F$1:$F$15,1+ROW(E7)-ROW(E$1))))</f>
        <v>Standard penetration test N value (at tunnel crown)</v>
      </c>
      <c r="I7" s="7" t="s">
        <v>33</v>
      </c>
      <c r="J7" s="9" t="str">
        <f>IF(COUNTIF(Features!$C$24:$C$35,I7)&gt;=1,"",ROW())</f>
        <v/>
      </c>
      <c r="K7" t="str" cm="1">
        <f t="array" ref="K7">IF(ROW(I7)-ROW(I$1)+1&gt;COUNT($J$1:$J$13),"",INDEX($I$1:$I$13,SMALL($J$1:$J$13,1+ROW(I7)-ROW(I$1))))</f>
        <v/>
      </c>
    </row>
    <row r="8" spans="1:15" ht="15.75" x14ac:dyDescent="0.25">
      <c r="E8" s="7" t="s">
        <v>12</v>
      </c>
      <c r="F8" s="9">
        <f>IF(COUNTIF(Features!$C$9:$C$23,E8)&gt;=1,"",ROW())</f>
        <v>8</v>
      </c>
      <c r="G8" t="str" cm="1">
        <f t="array" ref="G8">IF(ROW(E8)-ROW(E$1)+1&gt;COUNT($F$1:$F$15),"",INDEX($E$1:$E$15,SMALL($F$1:$F$15,1+ROW(E8)-ROW(E$1))))</f>
        <v>Standard penetration test N value (at the center of the tunnel)</v>
      </c>
      <c r="I8" s="7" t="s">
        <v>34</v>
      </c>
      <c r="J8" s="9" t="str">
        <f>IF(COUNTIF(Features!$C$24:$C$35,I8)&gt;=1,"",ROW())</f>
        <v/>
      </c>
      <c r="K8" t="str" cm="1">
        <f t="array" ref="K8">IF(ROW(I8)-ROW(I$1)+1&gt;COUNT($J$1:$J$13),"",INDEX($I$1:$I$13,SMALL($J$1:$J$13,1+ROW(I8)-ROW(I$1))))</f>
        <v/>
      </c>
    </row>
    <row r="9" spans="1:15" ht="15.75" x14ac:dyDescent="0.25">
      <c r="E9" s="7" t="s">
        <v>13</v>
      </c>
      <c r="F9" s="9">
        <f>IF(COUNTIF(Features!$C$9:$C$23,E9)&gt;=1,"",ROW())</f>
        <v>9</v>
      </c>
      <c r="G9" t="str" cm="1">
        <f t="array" ref="G9">IF(ROW(E9)-ROW(E$1)+1&gt;COUNT($F$1:$F$15),"",INDEX($E$1:$E$15,SMALL($F$1:$F$15,1+ROW(E9)-ROW(E$1))))</f>
        <v>Moisture content</v>
      </c>
      <c r="I9" s="7" t="s">
        <v>35</v>
      </c>
      <c r="J9" s="9">
        <f>IF(COUNTIF(Features!$C$24:$C$35,I9)&gt;=1,"",ROW())</f>
        <v>9</v>
      </c>
      <c r="K9" t="str" cm="1">
        <f t="array" ref="K9">IF(ROW(I9)-ROW(I$1)+1&gt;COUNT($J$1:$J$13),"",INDEX($I$1:$I$13,SMALL($J$1:$J$13,1+ROW(I9)-ROW(I$1))))</f>
        <v/>
      </c>
    </row>
    <row r="10" spans="1:15" ht="15.75" x14ac:dyDescent="0.25">
      <c r="E10" s="7" t="s">
        <v>15</v>
      </c>
      <c r="F10" s="9">
        <f>IF(COUNTIF(Features!$C$9:$C$23,E10)&gt;=1,"",ROW())</f>
        <v>10</v>
      </c>
      <c r="G10" t="str" cm="1">
        <f t="array" ref="G10">IF(ROW(E10)-ROW(E$1)+1&gt;COUNT($F$1:$F$15),"",INDEX($E$1:$E$15,SMALL($F$1:$F$15,1+ROW(E10)-ROW(E$1))))</f>
        <v>Soil's elastic modulus</v>
      </c>
      <c r="I10" s="7" t="s">
        <v>36</v>
      </c>
      <c r="J10" s="9" t="str">
        <f>IF(COUNTIF(Features!$C$24:$C$35,I10)&gt;=1,"",ROW())</f>
        <v/>
      </c>
      <c r="K10" t="str" cm="1">
        <f t="array" ref="K10">IF(ROW(I10)-ROW(I$1)+1&gt;COUNT($J$1:$J$13),"",INDEX($I$1:$I$13,SMALL($J$1:$J$13,1+ROW(I10)-ROW(I$1))))</f>
        <v/>
      </c>
    </row>
    <row r="11" spans="1:15" ht="15.75" x14ac:dyDescent="0.25">
      <c r="E11" s="7" t="s">
        <v>18</v>
      </c>
      <c r="F11" s="9">
        <f>IF(COUNTIF(Features!$C$9:$C$23,E11)&gt;=1,"",ROW())</f>
        <v>11</v>
      </c>
      <c r="G11" t="str" cm="1">
        <f t="array" ref="G11">IF(ROW(E11)-ROW(E$1)+1&gt;COUNT($F$1:$F$15),"",INDEX($E$1:$E$15,SMALL($F$1:$F$15,1+ROW(E11)-ROW(E$1))))</f>
        <v>Soil's cohesion</v>
      </c>
      <c r="I11" s="8" t="s">
        <v>37</v>
      </c>
      <c r="J11" s="9">
        <f>IF(COUNTIF(Features!$C$24:$C$35,I11)&gt;=1,"",ROW())</f>
        <v>11</v>
      </c>
      <c r="K11" t="str" cm="1">
        <f t="array" ref="K11">IF(ROW(I11)-ROW(I$1)+1&gt;COUNT($J$1:$J$13),"",INDEX($I$1:$I$13,SMALL($J$1:$J$13,1+ROW(I11)-ROW(I$1))))</f>
        <v/>
      </c>
    </row>
    <row r="12" spans="1:15" ht="15.75" x14ac:dyDescent="0.25">
      <c r="E12" s="7" t="s">
        <v>17</v>
      </c>
      <c r="F12" s="9">
        <f>IF(COUNTIF(Features!$C$9:$C$23,E12)&gt;=1,"",ROW())</f>
        <v>12</v>
      </c>
      <c r="G12" t="str" cm="1">
        <f t="array" ref="G12">IF(ROW(E12)-ROW(E$1)+1&gt;COUNT($F$1:$F$15),"",INDEX($E$1:$E$15,SMALL($F$1:$F$15,1+ROW(E12)-ROW(E$1))))</f>
        <v>Soil's internal frictional angle</v>
      </c>
      <c r="I12" s="8" t="s">
        <v>38</v>
      </c>
      <c r="J12" s="9">
        <f>IF(COUNTIF(Features!$C$24:$C$35,I12)&gt;=1,"",ROW())</f>
        <v>12</v>
      </c>
      <c r="K12" t="str" cm="1">
        <f t="array" ref="K12">IF(ROW(I12)-ROW(I$1)+1&gt;COUNT($J$1:$J$13),"",INDEX($I$1:$I$13,SMALL($J$1:$J$13,1+ROW(I12)-ROW(I$1))))</f>
        <v/>
      </c>
    </row>
    <row r="13" spans="1:15" ht="15.75" x14ac:dyDescent="0.25">
      <c r="E13" s="7" t="s">
        <v>16</v>
      </c>
      <c r="F13" s="9">
        <f>IF(COUNTIF(Features!$C$9:$C$23,E13)&gt;=1,"",ROW())</f>
        <v>13</v>
      </c>
      <c r="G13" t="str" cm="1">
        <f t="array" ref="G13">IF(ROW(E13)-ROW(E$1)+1&gt;COUNT($F$1:$F$15),"",INDEX($E$1:$E$15,SMALL($F$1:$F$15,1+ROW(E13)-ROW(E$1))))</f>
        <v>Unit weight of soil</v>
      </c>
      <c r="I13" s="22" t="s">
        <v>116</v>
      </c>
      <c r="J13" s="9" t="str">
        <f>IF(COUNTIF(Features!$C$24:$C$35,I13)&gt;=1,"",ROW())</f>
        <v/>
      </c>
      <c r="K13" t="str" cm="1">
        <f t="array" ref="K13">IF(ROW(I13)-ROW(I$1)+1&gt;COUNT($J$1:$J$13),"",INDEX($I$1:$I$13,SMALL($J$1:$J$13,1+ROW(I13)-ROW(I$1))))</f>
        <v/>
      </c>
    </row>
    <row r="14" spans="1:15" ht="15.75" x14ac:dyDescent="0.25">
      <c r="E14" s="8" t="s">
        <v>19</v>
      </c>
      <c r="F14" s="9">
        <f>IF(COUNTIF(Features!$C$9:$C$23,E14)&gt;=1,"",ROW())</f>
        <v>14</v>
      </c>
      <c r="G14" t="str" cm="1">
        <f t="array" ref="G14">IF(ROW(E14)-ROW(E$1)+1&gt;COUNT($F$1:$F$15),"",INDEX($E$1:$E$15,SMALL($F$1:$F$15,1+ROW(E14)-ROW(E$1))))</f>
        <v>Compresibility modulus of soil</v>
      </c>
    </row>
    <row r="15" spans="1:15" ht="15.75" x14ac:dyDescent="0.25">
      <c r="E15" s="8" t="s">
        <v>20</v>
      </c>
      <c r="F15" s="9">
        <f>IF(COUNTIF(Features!$C$9:$C$23,E15)&gt;=1,"",ROW())</f>
        <v>15</v>
      </c>
      <c r="G15" t="str" cm="1">
        <f t="array" ref="G15">IF(ROW(E15)-ROW(E$1)+1&gt;COUNT($F$1:$F$15),"",INDEX($E$1:$E$15,SMALL($F$1:$F$15,1+ROW(E15)-ROW(E$1))))</f>
        <v/>
      </c>
    </row>
  </sheetData>
  <sheetProtection algorithmName="SHA-512" hashValue="CHYohSn2Dds6i/T8FdVG//osIvxE9GfBPSCJIrzjRArUX39o2XtOolaUIfMfESaE8ha6ACT1qxZMNiw8xzQxWw==" saltValue="5v37thG3Fuj+ZbaXvkFwe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Information</vt:lpstr>
      <vt:lpstr>Features</vt:lpstr>
      <vt:lpstr>Data</vt:lpstr>
      <vt:lpstr>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Pabodha</cp:lastModifiedBy>
  <dcterms:created xsi:type="dcterms:W3CDTF">2021-08-26T06:29:39Z</dcterms:created>
  <dcterms:modified xsi:type="dcterms:W3CDTF">2021-09-07T08:49:36Z</dcterms:modified>
</cp:coreProperties>
</file>