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5715" windowHeight="29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P113" i="1" l="1"/>
  <c r="P107" i="1"/>
  <c r="P108" i="1"/>
  <c r="P109" i="1"/>
  <c r="P110" i="1"/>
  <c r="P111" i="1"/>
  <c r="P112" i="1"/>
  <c r="P106" i="1"/>
  <c r="O113" i="1"/>
  <c r="O109" i="1"/>
  <c r="O112" i="1"/>
  <c r="O111" i="1"/>
  <c r="O110" i="1"/>
  <c r="O108" i="1"/>
  <c r="O107" i="1"/>
  <c r="O106" i="1"/>
  <c r="O95" i="1"/>
  <c r="O70" i="1"/>
  <c r="N70" i="1"/>
  <c r="N19" i="1" l="1"/>
  <c r="O19" i="1" s="1"/>
  <c r="N18" i="1"/>
  <c r="O18" i="1" s="1"/>
  <c r="N17" i="1"/>
  <c r="O17" i="1" s="1"/>
  <c r="N16" i="1"/>
  <c r="O16" i="1" s="1"/>
  <c r="O85" i="1"/>
  <c r="O87" i="1"/>
  <c r="O84" i="1"/>
  <c r="O74" i="1"/>
  <c r="O75" i="1"/>
  <c r="O76" i="1"/>
  <c r="O77" i="1"/>
  <c r="O78" i="1"/>
  <c r="O79" i="1"/>
  <c r="O80" i="1"/>
  <c r="O81" i="1"/>
  <c r="O73" i="1"/>
  <c r="O57" i="1"/>
  <c r="O58" i="1"/>
  <c r="O59" i="1"/>
  <c r="O60" i="1"/>
  <c r="O61" i="1"/>
  <c r="O62" i="1"/>
  <c r="O65" i="1"/>
  <c r="O66" i="1"/>
  <c r="O67" i="1"/>
  <c r="O68" i="1"/>
  <c r="O69" i="1"/>
  <c r="O56" i="1"/>
  <c r="O47" i="1"/>
  <c r="O48" i="1"/>
  <c r="O49" i="1"/>
  <c r="O50" i="1"/>
  <c r="O51" i="1"/>
  <c r="O52" i="1"/>
  <c r="O44" i="1"/>
  <c r="O41" i="1"/>
  <c r="O23" i="1"/>
  <c r="O24" i="1"/>
  <c r="O25" i="1"/>
  <c r="O26" i="1"/>
  <c r="O27" i="1"/>
  <c r="O28" i="1"/>
  <c r="O29" i="1"/>
  <c r="O30" i="1"/>
  <c r="O31" i="1"/>
  <c r="O32" i="1"/>
  <c r="O36" i="1"/>
  <c r="O38" i="1"/>
  <c r="O22" i="1"/>
  <c r="N52" i="1"/>
  <c r="N61" i="1"/>
  <c r="N59" i="1"/>
  <c r="O96" i="1" l="1"/>
</calcChain>
</file>

<file path=xl/sharedStrings.xml><?xml version="1.0" encoding="utf-8"?>
<sst xmlns="http://schemas.openxmlformats.org/spreadsheetml/2006/main" count="352" uniqueCount="256">
  <si>
    <t>Aluminum Foam</t>
  </si>
  <si>
    <t>Farmbot Doc Name</t>
  </si>
  <si>
    <t>Name</t>
  </si>
  <si>
    <t>Specs.</t>
  </si>
  <si>
    <t>Description</t>
  </si>
  <si>
    <t>Image</t>
  </si>
  <si>
    <t>Where to buy</t>
  </si>
  <si>
    <t>Quantity</t>
  </si>
  <si>
    <t>Price Per Unit (TL) - VAT Included</t>
  </si>
  <si>
    <t>Track Extrusions</t>
  </si>
  <si>
    <t>Aluminum Sigma Profile</t>
  </si>
  <si>
    <t>Track extrusions are the primary structural component of the tracks sub-assembly. They can be combined end-to-end in order to create longer tracks. The gantry v-wheels roll along the track extrusions, allowing FarmBot to move in the x-direction.</t>
  </si>
  <si>
    <t>https://files.readme.io/SslZOK4lTJSp3DjzzcvN_20150113_140302.jpg</t>
  </si>
  <si>
    <t>-</t>
  </si>
  <si>
    <t>Doğuş Kalıp</t>
  </si>
  <si>
    <t>Gantry Columns</t>
  </si>
  <si>
    <t>The gantry columns are made from aluminum extrusions. They can be scaled to be taller or shorter to satisfy your needs. The two large spaces inside the columns are used to conceal and protect the GT2 timing belts that run along the tracks and up to the gantry pulleys.</t>
  </si>
  <si>
    <t>https://files.readme.io/0ac9eh6eRWnHpUhpK6xQ_IMG_1938.JPG</t>
  </si>
  <si>
    <t>Gantry Main Beam</t>
  </si>
  <si>
    <t>This aluminum extrusion serves as the gantry's primary structural element. The cross-slide's v-wheels move across this extrusion, allowing FarmBot to move in the y-direction. It is possible to make this extrusion longer or shorter to suit your needs.</t>
  </si>
  <si>
    <t>https://files.readme.io/dTUrgZKIR021wPUWyvJC_IMG_1975.JPG</t>
  </si>
  <si>
    <t>Z-Axis Extrusion</t>
  </si>
  <si>
    <t>https://files.readme.io/ltg1khxeRkydftw36iBC_IMG_20160316_143818.jpg</t>
  </si>
  <si>
    <t>Fasteners and Hardware (Tekman Civata temsili)</t>
  </si>
  <si>
    <t>M3 x 10mm Screws</t>
  </si>
  <si>
    <t>M3 Low-Profile Socket Head Cap Screw</t>
  </si>
  <si>
    <t>3 x 10mm</t>
  </si>
  <si>
    <t>https://files.readme.io/dDekUaWKRY28Z96vo7W6_M3%20Screw.JPG</t>
  </si>
  <si>
    <t>Tekman Civata</t>
  </si>
  <si>
    <t>M3 x 20mm Screws</t>
  </si>
  <si>
    <t>3 x 20mm</t>
  </si>
  <si>
    <t>M3 x 40mm Screws</t>
  </si>
  <si>
    <t>3 x 40mm</t>
  </si>
  <si>
    <t>M3 x 5mm Setscrews</t>
  </si>
  <si>
    <t>Knurl Grip Cup Point Set Screw</t>
  </si>
  <si>
    <t>3 x 5mm</t>
  </si>
  <si>
    <t>Two of these setscrews are used to secure each GT2 pulley to the motor's shaft. The cup edge is knurled for gripping strength so these screws resist loosening.</t>
  </si>
  <si>
    <t>https://files.readme.io/e3bStBXTSDePBQiQazRg_Knurl-Grip%20Cup%20Point%20Set%20Screw.JPG</t>
  </si>
  <si>
    <t>M3 Locknuts</t>
  </si>
  <si>
    <t>Nylon-Insert Locknut</t>
  </si>
  <si>
    <t>M3</t>
  </si>
  <si>
    <t>Twelve of these locknuts are used to secure the UTM electronic pin screws in place. The nylon insert allows them to resist loosening when subjected to vibration.</t>
  </si>
  <si>
    <t>https://files.readme.io/UsrNocOcSaCHA945ZQUE_M3%20Lokcnut.JPG</t>
  </si>
  <si>
    <t>M5 x 10mm Screws</t>
  </si>
  <si>
    <t>Button-Head Socket Cap Screw</t>
  </si>
  <si>
    <t>5 x 10mm</t>
  </si>
  <si>
    <t>M5 button-head screws of various lengths are used throughout FarmBot to attach plates and 3D printed parts to extrusions, V-wheels to plates, and other components together. They are usually used in combination with M5 washers, and terminated with an M5 tee nut or locknut. The button head provides a wide bearing surface, a low-profile head, and a finished appearance. Length is measured from under the head.</t>
  </si>
  <si>
    <t>https://files.readme.io/hnXMDG6lQc2V7g08yTKu_M5%20x%2010mm%20Screws.JPG</t>
  </si>
  <si>
    <t>M5 x 16mm Screws</t>
  </si>
  <si>
    <t>5 x 16mm</t>
  </si>
  <si>
    <t>M5 x 20mm Screws</t>
  </si>
  <si>
    <t>5 x 20mm</t>
  </si>
  <si>
    <t>M5 x 25mm Screws</t>
  </si>
  <si>
    <t>5 x 25mm</t>
  </si>
  <si>
    <t>M5 x 30mm Screws</t>
  </si>
  <si>
    <t>5 x 30mm</t>
  </si>
  <si>
    <t>M5 Washers</t>
  </si>
  <si>
    <t>Washer</t>
  </si>
  <si>
    <t>M5</t>
  </si>
  <si>
    <t>These washers are used throughout FarmBot in combination with M5 screws and M5 locknuts. They allow nuts to be tightened on plastic components and plates while preventing damage and distributing load.</t>
  </si>
  <si>
    <t>https://files.readme.io/8BX1g8hLQPeVfgTcPLIo_M5%20washers.JPG</t>
  </si>
  <si>
    <t>M5 x 6mm Spacers</t>
  </si>
  <si>
    <t>Spacer</t>
  </si>
  <si>
    <t>5 x 6mm</t>
  </si>
  <si>
    <t>These spacers are used to offset V-wheels from plates so that they may engage extrusions.</t>
  </si>
  <si>
    <t>https://files.readme.io/RMcHdg8nRBeuIKS4c5uc_quarter_inch_aluminum_spacer__25068.1365305898.1280.1280.jpg</t>
  </si>
  <si>
    <t>M5 x 20mm Spacers</t>
  </si>
  <si>
    <t>M5 x 6mm Eccentric Spacers</t>
  </si>
  <si>
    <t>When rotated, eccentric spacers accurately position V-wheels on a plate such that they can firmly engage V-slot aluminum extrusions. They are only used on wheels on one side of an extrusion. Adjustments are made by using a 10mm wrench on the spacer itself.</t>
  </si>
  <si>
    <t>https://files.readme.io/liWY3eR4yXDAQL6EHMAG_111_zoom_1411241121.jpg</t>
  </si>
  <si>
    <t>M5 Locknuts</t>
  </si>
  <si>
    <t>Nut</t>
  </si>
  <si>
    <t>These nuts resist loosening because their nylon insert grips the screw that they are attached to. They are used in combination with M5 screws throughout FarmBot.</t>
  </si>
  <si>
    <t>https://files.readme.io/o7xYAKKXQwaKWXMFQIEl_M5%20Locknuts.JPG</t>
  </si>
  <si>
    <t>M5 Tee Nuts</t>
  </si>
  <si>
    <t>Cırcırlı somun</t>
  </si>
  <si>
    <t>Combined with M5 screws, these drop-in style tee nuts allow components such as plates and 3D printed parts to be attached quickly and securely anywhere on a V-slot aluminum extrusion.</t>
  </si>
  <si>
    <t>https://files.readme.io/Da4Vwg2PRTab7zlVtPps_IMG_0439.JPG</t>
  </si>
  <si>
    <t>Doğuş kalıp</t>
  </si>
  <si>
    <t>Wood Screws</t>
  </si>
  <si>
    <t>1 inch</t>
  </si>
  <si>
    <t>These are used to attach the track end plates and track joining plates to supporting infrastructure such as a raised.</t>
  </si>
  <si>
    <t>https://files.readme.io/sacf9Ex7S8ayqFZ5MMlx_b70838c3-9d85-4078-9004-5d0110371e1d_1000.jpg</t>
  </si>
  <si>
    <t>V-Wheels</t>
  </si>
  <si>
    <t>Polycarbonate Wheel</t>
  </si>
  <si>
    <t>Clear Polycarbonate, Outer Diameter: 23.9mm, Inner Diameter: 16mm, Width: 10.23mm, Compression Strength: 86 Mpa</t>
  </si>
  <si>
    <t>These polycarbonate V-wheels are precision machined to allow FarmBot to move in the X, Y, and Z directions smoothly and precisely. Each wheel requires two bearings and one precision shim to operate correctly.</t>
  </si>
  <si>
    <t>https://files.readme.io/YrnpDfwSbWrRk8el9Dsg_IMG_0285.JPG</t>
  </si>
  <si>
    <t>http://www.aliexpress.com/item/Solid-V-Xtreme-Wheel-Kits-30-kits-per-pack-free-shipping-DHL/32664711000.html</t>
  </si>
  <si>
    <t>Bearings</t>
  </si>
  <si>
    <t>SS-625-2RS</t>
  </si>
  <si>
    <t>Outer Diameter: 16mm, Inner Diameter: 5mm, Width: 5mm, Rubber Sealed</t>
  </si>
  <si>
    <t>These stainless steel bearings resist corrosion and have rubber seals to keep debris out. Two of them are used in every V-wheel, and one is used to support the driveshaft in the driveshaft bearing plate.</t>
  </si>
  <si>
    <t>https://files.readme.io/jGbHX3usRlCLUTGRvRdV_IMG_0293%20(1).JPG</t>
  </si>
  <si>
    <t>Precision Shims</t>
  </si>
  <si>
    <t>Precision Shim</t>
  </si>
  <si>
    <t>Outer Diameter: 10mm, Inner Diameter: 5mm, Width: 1mm</t>
  </si>
  <si>
    <t>These small washers are placed in between the two bearings in every V-wheel. They keep the bearings from squishing into each other and binding when the wheel is tightened onto a plate.</t>
  </si>
  <si>
    <t>https://files.readme.io/9iZacmnqQdqFVqASQGBg_Capture.JPG</t>
  </si>
  <si>
    <t>http://www.aliexpress.com/item/double-Rubber-sealing-cover-deep-groove-ball-bearing-625-2RS-5-16-5-mm-625-RS/32351041379.html</t>
  </si>
  <si>
    <t>Driveshaft</t>
  </si>
  <si>
    <t>17-4 PH Stainless Steel, Diameter: 5mm, Length: 2m, Yield Strength: 118,000 psi</t>
  </si>
  <si>
    <t>The driveshaft is used to transfer power from the gantry motor such that both gantry pulleys are synchronized and can move the gantry along the tracks without binding.</t>
  </si>
  <si>
    <t>http://www.mcmaster.com/#3180t35/=13ibsvd</t>
  </si>
  <si>
    <t>M5 Lock Collar</t>
  </si>
  <si>
    <t>Lock Collar</t>
  </si>
  <si>
    <t>Type 303 Stainless Steel, Inner Diameter: 5mm, Outer Diameter: 13mm, Thickness/Width: 6mm, Setscrew: M3x3mm</t>
  </si>
  <si>
    <t>The M5 lock collar is used in combination with a GT2 pulley to "capture" and hold in place the driveshaft bearing inside the driveshaft bearing plate.</t>
  </si>
  <si>
    <t>https://files.readme.io/q8wcZgWVQKnksnUuCWcA_Capture.JPG</t>
  </si>
  <si>
    <t>GT2 Timing Belt</t>
  </si>
  <si>
    <t>Belt (4.5m)</t>
  </si>
  <si>
    <t>Neoprene with Fiberglass Cords, Width: 5mm, Pitch: 2mm, Length: 4.5m</t>
  </si>
  <si>
    <t>https://files.readme.io/9TX8IaEZRETTK3bqXsYw_GT2-Belt.jpg</t>
  </si>
  <si>
    <t>http://www.robotus.net/GT2-Kayis,PR-1226.html</t>
  </si>
  <si>
    <t>Belt (2m)</t>
  </si>
  <si>
    <t>Neoprene with Fiberglass Cords, Width: 5mm, Pitch: 2mm, Length: 2m</t>
  </si>
  <si>
    <t>20 Tooth GT2 Pulleys</t>
  </si>
  <si>
    <t>Pulley</t>
  </si>
  <si>
    <t>Aluminum, Number of Teeth: 20, Inner Diameter: 5mm, Outer Diameter: 15mm, Height: 14mm, Setscrews: 2 x 1.5mm, Max Belt Width: 7mm, Pitch: 2mm</t>
  </si>
  <si>
    <t>These pulleys are attached directly to NEMA 17 stepper motor shafts or onto the driveshaft. They transfer power from the motor to the belt such that FarmBot can move in the X and Y directions.</t>
  </si>
  <si>
    <t>https://files.readme.io/8doQ798HTrWrTDxr7JJ4_DSC02013__78099.1372088407.1280.1280.JPG</t>
  </si>
  <si>
    <t>http://www.robotus.net/3D-Kayis-Kasnak-20-Dis,PR-1232.html</t>
  </si>
  <si>
    <t>5mm to 5mm Flex Coupling</t>
  </si>
  <si>
    <t>Coupling</t>
  </si>
  <si>
    <t>Aluminum, Inner Diameter: 5mm, Outer Diameter: 18mm,Length: 25mm</t>
  </si>
  <si>
    <t>This aluminum coupling connects the gantry stepper motor to the driveshaft. It is secured with two setscrews on each shaft.</t>
  </si>
  <si>
    <t>https://files.readme.io/hU8hEi9CTWuOz1y4n1wI_1175-01.jpg</t>
  </si>
  <si>
    <t>http://www.robotus.net/5mm-5mm-Kaplin,PR-1228.html</t>
  </si>
  <si>
    <t>5mm to 8mm Flex Coupling</t>
  </si>
  <si>
    <t>Aluminum, Inner Diameter: 5mm and 8mm, Outer Diameter: 18mm,Length: 25mm</t>
  </si>
  <si>
    <t>This aluminum coupling connects the Z-axis stepper motor to the leadscrew to allow FarmBot to move in the Z direction.</t>
  </si>
  <si>
    <t>https://files.readme.io/ZNUcnH6Q9egzwZantjZz_1176-02.jpg</t>
  </si>
  <si>
    <t>http://www.robotus.net/5mm-8mm-Kaplin,PR-1225.html</t>
  </si>
  <si>
    <t>8mm ACME Leadscrew</t>
  </si>
  <si>
    <t>Leadscrew</t>
  </si>
  <si>
    <t>This stainless steel leadscrew allows FarmBot to move in the Z direction.</t>
  </si>
  <si>
    <t>https://files.readme.io/x2hv7tB6RFaVhJ9kxfnp_DSC03575__26013.1394590131.1280.1280.JPG</t>
  </si>
  <si>
    <t>http://www.robotus.net/3D-Printer-Vidali-Mil-300mm-x-8mm,PR-1236.html</t>
  </si>
  <si>
    <t>Leadscrew Block</t>
  </si>
  <si>
    <t>Delrin, Threads: Tr8*8-2p (4 starts), Pitch 2mm, Lead: 8mm, Mounting holes: M5 - 20mm apart, Length: 34mm, Width: 20mm, Thickness: 12mm</t>
  </si>
  <si>
    <t>This delrin block attaches to the cross-slide plate so that the leadscrew can move through it, allowing FarmBot to move in the Z direction.</t>
  </si>
  <si>
    <t>https://files.readme.io/3K7FnPe5RUqSMy3uLFZ4_DSC03591__35062.1394590651.1280.1280.JPG</t>
  </si>
  <si>
    <t>Electronics and Wiring</t>
  </si>
  <si>
    <t>Electronics Housing</t>
  </si>
  <si>
    <t>Polycarbonate, Waterproof, Clear Cover, Screw mounted, Height: 23cm, Width: 13cm, Depth: 8cm</t>
  </si>
  <si>
    <t>This waterproof housing protects FarmBot's electronics from rain and debris. It has a clear front cover and keeps water out with a rubber gasket.</t>
  </si>
  <si>
    <t>https://files.readme.io/sevhV0JOTiitpq5yspYa_Capture.JPG</t>
  </si>
  <si>
    <t>http://www.altinkaya.com.tr/Yeni-Urunler/EC-1722.html</t>
  </si>
  <si>
    <t>Power Supply</t>
  </si>
  <si>
    <t>12 volt, 30 amp DC</t>
  </si>
  <si>
    <t>https://files.readme.io/MMXq2GmTQHSCf5AZbBiP_Power_supply_12V_30A_11__66927.1365351190.1280.1280.jpg</t>
  </si>
  <si>
    <t>http://www.gittigidiyor.com/arama/?k=12+volt+30+amper+g%C3%BC%C3%A7+kayna%C4%9F%C4%B1</t>
  </si>
  <si>
    <t>5V Power Adapter</t>
  </si>
  <si>
    <t>Step-Down (Buck) Converter</t>
  </si>
  <si>
    <t>Input Voltage: 6-23V, Output Voltage: 5V, Output Current: 3A continuous, 5A peak</t>
  </si>
  <si>
    <t>https://files.readme.io/IBB4Lf7vQPex3YL88N3u_1385-04.jpg</t>
  </si>
  <si>
    <t>http://www.direnc.net/Step-Down-Voltage-Regulator-D15V35F5S3-pololu-2110,PR-25726.html</t>
  </si>
  <si>
    <t>Arduino Mega and USB cable</t>
  </si>
  <si>
    <t>This is the microcontroller that powers FarmBot. It receives G-code commands from the Raspberry Pi and then sends signals to move motors, read sensors, activate peripherals, and more.</t>
  </si>
  <si>
    <t>RAMPS shield</t>
  </si>
  <si>
    <t>https://files.readme.io/2kQxXBTQPaCiq7sRtbXP_4_21_16.jpg</t>
  </si>
  <si>
    <t>http://www.direnc.net/Reprap-Ramps-14-3d-Printer-Kontrol-Karti,PR-26301.html</t>
  </si>
  <si>
    <t>Stepper Drivers</t>
  </si>
  <si>
    <t>https://files.readme.io/dkbAZuW2QESz5V8dqzfF_0J5806.1200.jpg</t>
  </si>
  <si>
    <t>http://www.direnc.net/DRV8824-Step-Motor-Surucu-Devresi-drv8824-stepper-motor-driver-pololu-2131,PR-26424.html</t>
  </si>
  <si>
    <t>Moisture Sensor</t>
  </si>
  <si>
    <t>https://skfb.ly/PFKs</t>
  </si>
  <si>
    <t>Cable Carrier</t>
  </si>
  <si>
    <t>15 x 40 x 1000mm, Bending Radius: 28mm</t>
  </si>
  <si>
    <t>These hollow plastic chains are used throughout FarmBot to manage cables and tubing.</t>
  </si>
  <si>
    <t>https://files.readme.io/sgT3k4tBSbiIJRsCDpve_Drag-Chain-30331-03.jpg</t>
  </si>
  <si>
    <t>Universal Tool Mount Cable</t>
  </si>
  <si>
    <t>Cable</t>
  </si>
  <si>
    <t>Number of wires: 12, 20 awg, length: 3m, 6amps</t>
  </si>
  <si>
    <t>http://images1.mcmaster.com/mvB/contents/gfx/large/8082k29p2-d01b-digitall.png?ver=1434361832</t>
  </si>
  <si>
    <t>http://www.mcmaster.com/#8082k14</t>
  </si>
  <si>
    <t>Solenoid Valve</t>
  </si>
  <si>
    <t>1/2" Nominal NPS, 12V, Normally closed</t>
  </si>
  <si>
    <t>https://files.readme.io/4fBesLYvSvCljTojbBBO_997-04.jpg</t>
  </si>
  <si>
    <t>http://www.robotistan.com/selenoid-su-valf-12v-solenoid-valve-12</t>
  </si>
  <si>
    <t>Vacuum Pump</t>
  </si>
  <si>
    <t>12V DC</t>
  </si>
  <si>
    <t>https://files.readme.io/chxiChUSKn7QoCyJXCzg_61IVsCaLcGL._SL1315_.jpg</t>
  </si>
  <si>
    <t>http://www.robotistan.com/sparkfun-vakum-pompasi-vacuum-pump-12v</t>
  </si>
  <si>
    <t>Peripheral Cable</t>
  </si>
  <si>
    <t>8m, number of wire: 2, rated voltage: 12V, 18 awg</t>
  </si>
  <si>
    <t>http://images1.mcmaster.com/mvB/contents/gfx/large/9697t2p1-d01bl.png?ver=1373878646</t>
  </si>
  <si>
    <t>Koçtaş</t>
  </si>
  <si>
    <t>Jumper Wire</t>
  </si>
  <si>
    <t>18 gauge</t>
  </si>
  <si>
    <t>http://www.direnc.net/40PIN-JUMPER-RIBBON-KABLO,PR-23317.html</t>
  </si>
  <si>
    <t>USB Borescope Camera</t>
  </si>
  <si>
    <t>Camera</t>
  </si>
  <si>
    <t xml:space="preserve">USB </t>
  </si>
  <si>
    <t>http://www.gittigidiyor.com/arama/?k=y%C4%B1lan+kamera</t>
  </si>
  <si>
    <t>Tubing</t>
  </si>
  <si>
    <t>Liquid/Gas Tubing</t>
  </si>
  <si>
    <t>Tube</t>
  </si>
  <si>
    <t>4m, clear</t>
  </si>
  <si>
    <t>The camera is not a typical FarmBot tool in the sense that it does not mount onto the universal tool mount and it is not stored in the tool bay. Instead, it remains fixed in place on the z-axis next to the UTM and can be used at any time, even when other tools are mounted. The camera itself is a low cost waterproof USB borescope. It is connected directly to the raspberry pi and can take photos for weed detection, time lapse photography of your plants growing, and video for live streaming what is happening at the UTM.</t>
  </si>
  <si>
    <t>http://images1.mcmaster.com/mvB/contents/gfx/large/5233kp9l.png?ver=1321345659</t>
  </si>
  <si>
    <t>http://www.hirdavatmarketim.com/Maxtor-Poliuretan-Pnomatik-Hortum-65x10-mm,PR-4897.html</t>
  </si>
  <si>
    <t>Barbs</t>
  </si>
  <si>
    <t>Barbed Adapter</t>
  </si>
  <si>
    <t>https://www.google.com.tr/search?q=Barbed+Adapter&amp;safe=off&amp;client=firefox-b-ab&amp;source=lnms&amp;tbm=isch&amp;sa=X&amp;ved=0ahUKEwi__dX2i5zOAhVRahoKHU8IC8EQ_AUICCgB</t>
  </si>
  <si>
    <t>Hose Clamp</t>
  </si>
  <si>
    <t>Garden Hose Adapter</t>
  </si>
  <si>
    <t>Garden Hose</t>
  </si>
  <si>
    <t>As long as needed to reac to nearest water supply</t>
  </si>
  <si>
    <t>O-rings</t>
  </si>
  <si>
    <t>Inline Pressure Regulator</t>
  </si>
  <si>
    <t>Grommets</t>
  </si>
  <si>
    <t xml:space="preserve">Miscellaneous </t>
  </si>
  <si>
    <t>Ring Magnets</t>
  </si>
  <si>
    <t>Neodymium, 15 x 5 x 5mm</t>
  </si>
  <si>
    <t>https://files.readme.io/Pm6D80sTysMkCG96oB3w_magnet15x5x5mmring.jpg</t>
  </si>
  <si>
    <t>http://urun.gittigidiyor.com/yapi-market-tamirat/6-adet-15x5x5-halka-neodyum-miknatis-232039734</t>
  </si>
  <si>
    <t>Zip Ties</t>
  </si>
  <si>
    <t>Compression Springs</t>
  </si>
  <si>
    <t>Free Length: 11mm, Compressed Length: 4.09mm, Outer Diameter: 4.4mm, Inner Diameter: 3.6mm, Wire Diameter: 0.4mm, Spring Rate: 0.62 Newtons/mm, Load Capacity: 4.36 Newtons</t>
  </si>
  <si>
    <t>https://files.readme.io/ASP8NkFCS9CzLGK1bMS4_81bzWHpkXvL._SL1500_.jpg</t>
  </si>
  <si>
    <t>Sanayi</t>
  </si>
  <si>
    <t>Raised Bed</t>
  </si>
  <si>
    <t>Wood Walls</t>
  </si>
  <si>
    <t>Thickness: 5cm, Height: 30 cm, Length: 1.5 m</t>
  </si>
  <si>
    <t>https://files.readme.io/qgEL3yMZS2YzlpRmILV4_IMG_20141203_131420.jpg</t>
  </si>
  <si>
    <t>Thickness: 5cm, Height: 30 cm, Length: 1m</t>
  </si>
  <si>
    <t>Wood Support</t>
  </si>
  <si>
    <t>10x10cm, Length: 50 cm</t>
  </si>
  <si>
    <t>Wood Screw</t>
  </si>
  <si>
    <t>10cm</t>
  </si>
  <si>
    <t>Aluminum - Foam</t>
  </si>
  <si>
    <t>11.5m</t>
  </si>
  <si>
    <t>Case walls for isolation and reflection</t>
  </si>
  <si>
    <t>http://www.balkotrade.com/cam-yunu-klimapan-levhasi-2-5cm-50kg-m3-folyolu.html</t>
  </si>
  <si>
    <t>Balkotrade</t>
  </si>
  <si>
    <t>https://www.direnc.net/arduino-mega-2560-r3-usb-kablo-dahil</t>
  </si>
  <si>
    <t>https://www.direnc.net/toprak-nem-sensoru-higromete</t>
  </si>
  <si>
    <t xml:space="preserve">Stainless Steel, Diameter: 8mm, Threads: Tr8*8-2p (4 starts), Pitch: 2mm, Lead: 8mm, Length: 600mm </t>
  </si>
  <si>
    <t>SubTotal</t>
  </si>
  <si>
    <t>3D Printer</t>
  </si>
  <si>
    <t>Katalogdan bak</t>
  </si>
  <si>
    <t>Total (TRY)</t>
  </si>
  <si>
    <t>Total (Dolar)</t>
  </si>
  <si>
    <t>20 x 40 x 2420 mm</t>
  </si>
  <si>
    <t>20 x 60 x 1380mm</t>
  </si>
  <si>
    <t>20 x 60 x 700mm</t>
  </si>
  <si>
    <t>20 x 40 x 370mm</t>
  </si>
  <si>
    <t xml:space="preserve">Extrusions </t>
  </si>
  <si>
    <t>Drivetrain (Bak)</t>
  </si>
  <si>
    <t>LEDs</t>
  </si>
  <si>
    <t>10 pcs x 36 leds</t>
  </si>
  <si>
    <t>https://www.aliexpress.com/item/10pcs-0-5M-27Red-9Blue-12V-LED10w-grow-light-bars-light-strip-Hydroponic-Plant-flowers-vegatables/32251271379.html?spm=2114.10010108.1000014.5.XaKF9i&amp;scm=1007.13338.70306.000000000000000&amp;pvid=f21e3a0f-4c03-45de-9662-14d3a790bbe3&amp;tpp=1</t>
  </si>
  <si>
    <t>TOTAL</t>
  </si>
  <si>
    <t>TR</t>
  </si>
  <si>
    <t>Dolar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</si>
</sst>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0"/>
      <color rgb="FF000000"/>
      <name val="Arial"/>
    </font>
    <font>
      <b/>
      <sz val="10"/>
      <name val="Arial"/>
    </font>
    <font>
      <sz val="10"/>
      <name val="Arial"/>
    </font>
    <font>
      <u/>
      <sz val="10"/>
      <color rgb="FF0000FF"/>
      <name val="Arial"/>
    </font>
    <font>
      <sz val="10"/>
      <color rgb="FF0000FF"/>
      <name val="Arial"/>
    </font>
    <font>
      <sz val="10"/>
      <color rgb="FF000000"/>
      <name val="'Arial'"/>
    </font>
    <font>
      <u/>
      <sz val="11"/>
      <color theme="10"/>
      <name val="Calibri"/>
      <family val="2"/>
      <scheme val="minor"/>
    </font>
    <font>
      <sz val="10"/>
      <name val="Arial"/>
      <family val="2"/>
    </font>
    <font>
      <b/>
      <sz val="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35">
    <xf numFmtId="0" fontId="0" fillId="0" borderId="0" xfId="0"/>
    <xf numFmtId="0" fontId="1" fillId="0" borderId="0" xfId="1" applyFont="1" applyAlignment="1"/>
    <xf numFmtId="0" fontId="2" fillId="0" borderId="0" xfId="1" applyFont="1" applyAlignment="1">
      <alignment horizontal="left" vertical="top"/>
    </xf>
    <xf numFmtId="0" fontId="2" fillId="0" borderId="0" xfId="1" applyFont="1" applyAlignment="1">
      <alignment horizontal="center" vertical="top"/>
    </xf>
    <xf numFmtId="0" fontId="3" fillId="0" borderId="0" xfId="1" applyFont="1" applyAlignment="1">
      <alignment horizontal="left" vertical="top"/>
    </xf>
    <xf numFmtId="0" fontId="3" fillId="0" borderId="0" xfId="1" applyFont="1" applyAlignment="1">
      <alignment horizontal="center" vertical="top"/>
    </xf>
    <xf numFmtId="0" fontId="4" fillId="0" borderId="0" xfId="1" applyFont="1" applyAlignment="1">
      <alignment horizontal="left" vertical="top"/>
    </xf>
    <xf numFmtId="0" fontId="3" fillId="0" borderId="0" xfId="1" applyFont="1" applyAlignment="1">
      <alignment vertical="top"/>
    </xf>
    <xf numFmtId="0" fontId="4" fillId="0" borderId="0" xfId="1" applyFont="1" applyAlignment="1">
      <alignment vertical="top"/>
    </xf>
    <xf numFmtId="0" fontId="3" fillId="0" borderId="0" xfId="1" applyFont="1" applyAlignment="1"/>
    <xf numFmtId="0" fontId="5" fillId="0" borderId="0" xfId="1" applyFont="1" applyAlignment="1">
      <alignment horizontal="left" vertical="top"/>
    </xf>
    <xf numFmtId="0" fontId="3" fillId="0" borderId="0" xfId="1" applyFont="1" applyAlignment="1">
      <alignment horizontal="left"/>
    </xf>
    <xf numFmtId="0" fontId="6" fillId="0" borderId="0" xfId="1" applyFont="1" applyAlignment="1">
      <alignment horizontal="left"/>
    </xf>
    <xf numFmtId="0" fontId="3" fillId="0" borderId="0" xfId="1" applyFont="1" applyAlignment="1">
      <alignment horizontal="center"/>
    </xf>
    <xf numFmtId="0" fontId="6" fillId="0" borderId="0" xfId="1" applyFont="1" applyAlignment="1"/>
    <xf numFmtId="0" fontId="7" fillId="0" borderId="0" xfId="2" applyAlignment="1">
      <alignment horizontal="left" vertical="top"/>
    </xf>
    <xf numFmtId="0" fontId="8" fillId="0" borderId="0" xfId="1" applyFont="1" applyAlignment="1">
      <alignment horizontal="center" vertical="top"/>
    </xf>
    <xf numFmtId="0" fontId="8" fillId="0" borderId="0" xfId="1" applyFont="1" applyAlignment="1">
      <alignment horizontal="left" vertical="top"/>
    </xf>
    <xf numFmtId="0" fontId="9" fillId="0" borderId="0" xfId="1" applyFont="1" applyAlignment="1">
      <alignment horizontal="left" vertical="top"/>
    </xf>
    <xf numFmtId="0" fontId="3" fillId="0" borderId="2" xfId="1" applyFont="1" applyBorder="1" applyAlignment="1">
      <alignment horizontal="left" vertical="top"/>
    </xf>
    <xf numFmtId="0" fontId="1" fillId="0" borderId="0" xfId="1"/>
    <xf numFmtId="0" fontId="8" fillId="0" borderId="0" xfId="1" applyFont="1" applyAlignment="1">
      <alignment vertical="top"/>
    </xf>
    <xf numFmtId="0" fontId="9" fillId="0" borderId="1" xfId="1" applyFont="1" applyBorder="1" applyAlignment="1">
      <alignment horizontal="left" vertical="top"/>
    </xf>
    <xf numFmtId="0" fontId="3" fillId="0" borderId="1" xfId="1" applyFont="1" applyBorder="1"/>
    <xf numFmtId="0" fontId="2" fillId="0" borderId="1" xfId="1" applyFont="1" applyBorder="1" applyAlignment="1">
      <alignment horizontal="left" vertical="top"/>
    </xf>
    <xf numFmtId="0" fontId="3" fillId="0" borderId="0" xfId="1" applyFont="1" applyAlignment="1">
      <alignment vertical="center"/>
    </xf>
    <xf numFmtId="0" fontId="1" fillId="0" borderId="0" xfId="1" applyFont="1" applyAlignment="1"/>
    <xf numFmtId="0" fontId="3" fillId="0" borderId="0" xfId="1" applyFont="1" applyAlignment="1">
      <alignment horizontal="left" vertical="center"/>
    </xf>
    <xf numFmtId="0" fontId="5" fillId="0" borderId="0" xfId="1" applyFont="1" applyAlignment="1">
      <alignment horizontal="left" vertical="center"/>
    </xf>
    <xf numFmtId="0" fontId="6" fillId="0" borderId="0" xfId="1" applyFont="1" applyAlignment="1">
      <alignment horizontal="left" vertical="center"/>
    </xf>
    <xf numFmtId="0" fontId="3" fillId="0" borderId="0" xfId="1" applyFont="1" applyAlignment="1">
      <alignment horizontal="center" vertical="center"/>
    </xf>
    <xf numFmtId="0" fontId="9" fillId="0" borderId="0" xfId="1" applyFont="1" applyBorder="1" applyAlignment="1">
      <alignment horizontal="left" vertical="top"/>
    </xf>
    <xf numFmtId="0" fontId="3" fillId="0" borderId="0" xfId="1" applyFont="1" applyBorder="1"/>
    <xf numFmtId="0" fontId="3" fillId="0" borderId="0" xfId="1" applyFont="1" applyAlignment="1">
      <alignment horizontal="right" vertical="top"/>
    </xf>
    <xf numFmtId="0" fontId="0" fillId="0" borderId="0" xfId="0" applyAlignment="1">
      <alignment horizontal="right"/>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iles.readme.io/hnXMDG6lQc2V7g08yTKu_M5%20x%2010mm%20Screws.JPG" TargetMode="External"/><Relationship Id="rId18" Type="http://schemas.openxmlformats.org/officeDocument/2006/relationships/hyperlink" Target="https://files.readme.io/liWY3eR4yXDAQL6EHMAG_111_zoom_1411241121.jpg" TargetMode="External"/><Relationship Id="rId26" Type="http://schemas.openxmlformats.org/officeDocument/2006/relationships/hyperlink" Target="https://files.readme.io/jGbHX3usRlCLUTGRvRdV_IMG_0293%20(1).JPG" TargetMode="External"/><Relationship Id="rId39" Type="http://schemas.openxmlformats.org/officeDocument/2006/relationships/hyperlink" Target="http://www.robotus.net/5mm-8mm-Kaplin,PR-1225.html" TargetMode="External"/><Relationship Id="rId21" Type="http://schemas.openxmlformats.org/officeDocument/2006/relationships/hyperlink" Target="https://files.readme.io/sacf9Ex7S8ayqFZ5MMlx_b70838c3-9d85-4078-9004-5d0110371e1d_1000.jpg" TargetMode="External"/><Relationship Id="rId34" Type="http://schemas.openxmlformats.org/officeDocument/2006/relationships/hyperlink" Target="https://files.readme.io/8doQ798HTrWrTDxr7JJ4_DSC02013__78099.1372088407.1280.1280.JPG" TargetMode="External"/><Relationship Id="rId42" Type="http://schemas.openxmlformats.org/officeDocument/2006/relationships/hyperlink" Target="https://files.readme.io/3K7FnPe5RUqSMy3uLFZ4_DSC03591__35062.1394590651.1280.1280.JPG" TargetMode="External"/><Relationship Id="rId47" Type="http://schemas.openxmlformats.org/officeDocument/2006/relationships/hyperlink" Target="https://files.readme.io/IBB4Lf7vQPex3YL88N3u_1385-04.jpg" TargetMode="External"/><Relationship Id="rId50" Type="http://schemas.openxmlformats.org/officeDocument/2006/relationships/hyperlink" Target="http://www.direnc.net/Reprap-Ramps-14-3d-Printer-Kontrol-Karti,PR-26301.html" TargetMode="External"/><Relationship Id="rId55" Type="http://schemas.openxmlformats.org/officeDocument/2006/relationships/hyperlink" Target="https://files.readme.io/sgT3k4tBSbiIJRsCDpve_Drag-Chain-30331-03.jpg" TargetMode="External"/><Relationship Id="rId63" Type="http://schemas.openxmlformats.org/officeDocument/2006/relationships/hyperlink" Target="http://www.direnc.net/40PIN-JUMPER-RIBBON-KABLO,PR-23317.html" TargetMode="External"/><Relationship Id="rId68" Type="http://schemas.openxmlformats.org/officeDocument/2006/relationships/hyperlink" Target="https://files.readme.io/Pm6D80sTysMkCG96oB3w_magnet15x5x5mmring.jpg" TargetMode="External"/><Relationship Id="rId7" Type="http://schemas.openxmlformats.org/officeDocument/2006/relationships/hyperlink" Target="https://files.readme.io/dDekUaWKRY28Z96vo7W6_M3%20Screw.JPG" TargetMode="External"/><Relationship Id="rId71" Type="http://schemas.openxmlformats.org/officeDocument/2006/relationships/hyperlink" Target="https://files.readme.io/qgEL3yMZS2YzlpRmILV4_IMG_20141203_131420.jpg" TargetMode="External"/><Relationship Id="rId2" Type="http://schemas.openxmlformats.org/officeDocument/2006/relationships/hyperlink" Target="https://files.readme.io/0ac9eh6eRWnHpUhpK6xQ_IMG_1938.JPG" TargetMode="External"/><Relationship Id="rId16" Type="http://schemas.openxmlformats.org/officeDocument/2006/relationships/hyperlink" Target="https://files.readme.io/RMcHdg8nRBeuIKS4c5uc_quarter_inch_aluminum_spacer__25068.1365305898.1280.1280.jpg" TargetMode="External"/><Relationship Id="rId29" Type="http://schemas.openxmlformats.org/officeDocument/2006/relationships/hyperlink" Target="https://files.readme.io/q8wcZgWVQKnksnUuCWcA_Capture.JPG" TargetMode="External"/><Relationship Id="rId11" Type="http://schemas.openxmlformats.org/officeDocument/2006/relationships/hyperlink" Target="https://files.readme.io/hnXMDG6lQc2V7g08yTKu_M5%20x%2010mm%20Screws.JPG" TargetMode="External"/><Relationship Id="rId24" Type="http://schemas.openxmlformats.org/officeDocument/2006/relationships/hyperlink" Target="https://files.readme.io/jGbHX3usRlCLUTGRvRdV_IMG_0293%20(1).JPG" TargetMode="External"/><Relationship Id="rId32" Type="http://schemas.openxmlformats.org/officeDocument/2006/relationships/hyperlink" Target="https://files.readme.io/9TX8IaEZRETTK3bqXsYw_GT2-Belt.jpg" TargetMode="External"/><Relationship Id="rId37" Type="http://schemas.openxmlformats.org/officeDocument/2006/relationships/hyperlink" Target="http://www.robotus.net/5mm-5mm-Kaplin,PR-1228.html" TargetMode="External"/><Relationship Id="rId40" Type="http://schemas.openxmlformats.org/officeDocument/2006/relationships/hyperlink" Target="https://files.readme.io/x2hv7tB6RFaVhJ9kxfnp_DSC03575__26013.1394590131.1280.1280.JPG" TargetMode="External"/><Relationship Id="rId45" Type="http://schemas.openxmlformats.org/officeDocument/2006/relationships/hyperlink" Target="https://files.readme.io/MMXq2GmTQHSCf5AZbBiP_Power_supply_12V_30A_11__66927.1365351190.1280.1280.jpg" TargetMode="External"/><Relationship Id="rId53" Type="http://schemas.openxmlformats.org/officeDocument/2006/relationships/hyperlink" Target="https://skfb.ly/PFKs" TargetMode="External"/><Relationship Id="rId58" Type="http://schemas.openxmlformats.org/officeDocument/2006/relationships/hyperlink" Target="https://files.readme.io/4fBesLYvSvCljTojbBBO_997-04.jpg" TargetMode="External"/><Relationship Id="rId66" Type="http://schemas.openxmlformats.org/officeDocument/2006/relationships/hyperlink" Target="http://www.hirdavatmarketim.com/Maxtor-Poliuretan-Pnomatik-Hortum-65x10-mm,PR-4897.html" TargetMode="External"/><Relationship Id="rId74" Type="http://schemas.openxmlformats.org/officeDocument/2006/relationships/hyperlink" Target="http://www.balkotrade.com/cam-yunu-klimapan-levhasi-2-5cm-50kg-m3-folyolu.html" TargetMode="External"/><Relationship Id="rId5" Type="http://schemas.openxmlformats.org/officeDocument/2006/relationships/hyperlink" Target="https://files.readme.io/dDekUaWKRY28Z96vo7W6_M3%20Screw.JPG" TargetMode="External"/><Relationship Id="rId15" Type="http://schemas.openxmlformats.org/officeDocument/2006/relationships/hyperlink" Target="https://files.readme.io/8BX1g8hLQPeVfgTcPLIo_M5%20washers.JPG" TargetMode="External"/><Relationship Id="rId23" Type="http://schemas.openxmlformats.org/officeDocument/2006/relationships/hyperlink" Target="http://www.aliexpress.com/item/Solid-V-Xtreme-Wheel-Kits-30-kits-per-pack-free-shipping-DHL/32664711000.html" TargetMode="External"/><Relationship Id="rId28" Type="http://schemas.openxmlformats.org/officeDocument/2006/relationships/hyperlink" Target="http://www.mcmaster.com/" TargetMode="External"/><Relationship Id="rId36" Type="http://schemas.openxmlformats.org/officeDocument/2006/relationships/hyperlink" Target="https://files.readme.io/hU8hEi9CTWuOz1y4n1wI_1175-01.jpg" TargetMode="External"/><Relationship Id="rId49" Type="http://schemas.openxmlformats.org/officeDocument/2006/relationships/hyperlink" Target="https://files.readme.io/2kQxXBTQPaCiq7sRtbXP_4_21_16.jpg" TargetMode="External"/><Relationship Id="rId57" Type="http://schemas.openxmlformats.org/officeDocument/2006/relationships/hyperlink" Target="http://www.mcmaster.com/" TargetMode="External"/><Relationship Id="rId61" Type="http://schemas.openxmlformats.org/officeDocument/2006/relationships/hyperlink" Target="http://www.robotistan.com/sparkfun-vakum-pompasi-vacuum-pump-12v" TargetMode="External"/><Relationship Id="rId10" Type="http://schemas.openxmlformats.org/officeDocument/2006/relationships/hyperlink" Target="https://files.readme.io/hnXMDG6lQc2V7g08yTKu_M5%20x%2010mm%20Screws.JPG" TargetMode="External"/><Relationship Id="rId19" Type="http://schemas.openxmlformats.org/officeDocument/2006/relationships/hyperlink" Target="https://files.readme.io/o7xYAKKXQwaKWXMFQIEl_M5%20Locknuts.JPG" TargetMode="External"/><Relationship Id="rId31" Type="http://schemas.openxmlformats.org/officeDocument/2006/relationships/hyperlink" Target="http://www.robotus.net/GT2-Kayis,PR-1226.html" TargetMode="External"/><Relationship Id="rId44" Type="http://schemas.openxmlformats.org/officeDocument/2006/relationships/hyperlink" Target="http://www.altinkaya.com.tr/Yeni-Urunler/EC-1722.html" TargetMode="External"/><Relationship Id="rId52" Type="http://schemas.openxmlformats.org/officeDocument/2006/relationships/hyperlink" Target="http://www.direnc.net/DRV8824-Step-Motor-Surucu-Devresi-drv8824-stepper-motor-driver-pololu-2131,PR-26424.html" TargetMode="External"/><Relationship Id="rId60" Type="http://schemas.openxmlformats.org/officeDocument/2006/relationships/hyperlink" Target="https://files.readme.io/chxiChUSKn7QoCyJXCzg_61IVsCaLcGL._SL1315_.jpg" TargetMode="External"/><Relationship Id="rId65" Type="http://schemas.openxmlformats.org/officeDocument/2006/relationships/hyperlink" Target="http://images1.mcmaster.com/mvB/contents/gfx/large/5233kp9l.png?ver=1321345659" TargetMode="External"/><Relationship Id="rId73" Type="http://schemas.openxmlformats.org/officeDocument/2006/relationships/hyperlink" Target="https://files.readme.io/qgEL3yMZS2YzlpRmILV4_IMG_20141203_131420.jpg" TargetMode="External"/><Relationship Id="rId4" Type="http://schemas.openxmlformats.org/officeDocument/2006/relationships/hyperlink" Target="https://files.readme.io/ltg1khxeRkydftw36iBC_IMG_20160316_143818.jpg" TargetMode="External"/><Relationship Id="rId9" Type="http://schemas.openxmlformats.org/officeDocument/2006/relationships/hyperlink" Target="https://files.readme.io/UsrNocOcSaCHA945ZQUE_M3%20Lokcnut.JPG" TargetMode="External"/><Relationship Id="rId14" Type="http://schemas.openxmlformats.org/officeDocument/2006/relationships/hyperlink" Target="https://files.readme.io/hnXMDG6lQc2V7g08yTKu_M5%20x%2010mm%20Screws.JPG" TargetMode="External"/><Relationship Id="rId22" Type="http://schemas.openxmlformats.org/officeDocument/2006/relationships/hyperlink" Target="https://files.readme.io/YrnpDfwSbWrRk8el9Dsg_IMG_0285.JPG" TargetMode="External"/><Relationship Id="rId27" Type="http://schemas.openxmlformats.org/officeDocument/2006/relationships/hyperlink" Target="http://www.aliexpress.com/item/double-Rubber-sealing-cover-deep-groove-ball-bearing-625-2RS-5-16-5-mm-625-RS/32351041379.html" TargetMode="External"/><Relationship Id="rId30" Type="http://schemas.openxmlformats.org/officeDocument/2006/relationships/hyperlink" Target="https://files.readme.io/9TX8IaEZRETTK3bqXsYw_GT2-Belt.jpg" TargetMode="External"/><Relationship Id="rId35" Type="http://schemas.openxmlformats.org/officeDocument/2006/relationships/hyperlink" Target="http://www.robotus.net/3D-Kayis-Kasnak-20-Dis,PR-1232.html" TargetMode="External"/><Relationship Id="rId43" Type="http://schemas.openxmlformats.org/officeDocument/2006/relationships/hyperlink" Target="https://files.readme.io/sevhV0JOTiitpq5yspYa_Capture.JPG" TargetMode="External"/><Relationship Id="rId48" Type="http://schemas.openxmlformats.org/officeDocument/2006/relationships/hyperlink" Target="http://www.direnc.net/Step-Down-Voltage-Regulator-D15V35F5S3-pololu-2110,PR-25726.html" TargetMode="External"/><Relationship Id="rId56" Type="http://schemas.openxmlformats.org/officeDocument/2006/relationships/hyperlink" Target="http://images1.mcmaster.com/mvB/contents/gfx/large/8082k29p2-d01b-digitall.png?ver=1434361832" TargetMode="External"/><Relationship Id="rId64" Type="http://schemas.openxmlformats.org/officeDocument/2006/relationships/hyperlink" Target="http://www.gittigidiyor.com/arama/?k=y%C4%B1lan+kamera" TargetMode="External"/><Relationship Id="rId69" Type="http://schemas.openxmlformats.org/officeDocument/2006/relationships/hyperlink" Target="http://urun.gittigidiyor.com/yapi-market-tamirat/6-adet-15x5x5-halka-neodyum-miknatis-232039734" TargetMode="External"/><Relationship Id="rId8" Type="http://schemas.openxmlformats.org/officeDocument/2006/relationships/hyperlink" Target="https://files.readme.io/e3bStBXTSDePBQiQazRg_Knurl-Grip%20Cup%20Point%20Set%20Screw.JPG" TargetMode="External"/><Relationship Id="rId51" Type="http://schemas.openxmlformats.org/officeDocument/2006/relationships/hyperlink" Target="https://files.readme.io/dkbAZuW2QESz5V8dqzfF_0J5806.1200.jpg" TargetMode="External"/><Relationship Id="rId72" Type="http://schemas.openxmlformats.org/officeDocument/2006/relationships/hyperlink" Target="https://files.readme.io/qgEL3yMZS2YzlpRmILV4_IMG_20141203_131420.jpg" TargetMode="External"/><Relationship Id="rId3" Type="http://schemas.openxmlformats.org/officeDocument/2006/relationships/hyperlink" Target="https://files.readme.io/dTUrgZKIR021wPUWyvJC_IMG_1975.JPG" TargetMode="External"/><Relationship Id="rId12" Type="http://schemas.openxmlformats.org/officeDocument/2006/relationships/hyperlink" Target="https://files.readme.io/hnXMDG6lQc2V7g08yTKu_M5%20x%2010mm%20Screws.JPG" TargetMode="External"/><Relationship Id="rId17" Type="http://schemas.openxmlformats.org/officeDocument/2006/relationships/hyperlink" Target="https://files.readme.io/RMcHdg8nRBeuIKS4c5uc_quarter_inch_aluminum_spacer__25068.1365305898.1280.1280.jpg" TargetMode="External"/><Relationship Id="rId25" Type="http://schemas.openxmlformats.org/officeDocument/2006/relationships/hyperlink" Target="https://files.readme.io/9iZacmnqQdqFVqASQGBg_Capture.JPG" TargetMode="External"/><Relationship Id="rId33" Type="http://schemas.openxmlformats.org/officeDocument/2006/relationships/hyperlink" Target="http://www.robotus.net/GT2-Kayis,PR-1226.html" TargetMode="External"/><Relationship Id="rId38" Type="http://schemas.openxmlformats.org/officeDocument/2006/relationships/hyperlink" Target="https://files.readme.io/ZNUcnH6Q9egzwZantjZz_1176-02.jpg" TargetMode="External"/><Relationship Id="rId46" Type="http://schemas.openxmlformats.org/officeDocument/2006/relationships/hyperlink" Target="http://www.gittigidiyor.com/arama/?k=12+volt+30+amper+g%C3%BC%C3%A7+kayna%C4%9F%C4%B1" TargetMode="External"/><Relationship Id="rId59" Type="http://schemas.openxmlformats.org/officeDocument/2006/relationships/hyperlink" Target="http://www.robotistan.com/selenoid-su-valf-12v-solenoid-valve-12" TargetMode="External"/><Relationship Id="rId67" Type="http://schemas.openxmlformats.org/officeDocument/2006/relationships/hyperlink" Target="https://www.google.com.tr/search?q=Barbed+Adapter&amp;safe=off&amp;client=firefox-b-ab&amp;source=lnms&amp;tbm=isch&amp;sa=X&amp;ved=0ahUKEwi__dX2i5zOAhVRahoKHU8IC8EQ_AUICCgB" TargetMode="External"/><Relationship Id="rId20" Type="http://schemas.openxmlformats.org/officeDocument/2006/relationships/hyperlink" Target="https://files.readme.io/Da4Vwg2PRTab7zlVtPps_IMG_0439.JPG" TargetMode="External"/><Relationship Id="rId41" Type="http://schemas.openxmlformats.org/officeDocument/2006/relationships/hyperlink" Target="http://www.robotus.net/3D-Printer-Vidali-Mil-300mm-x-8mm,PR-1236.html" TargetMode="External"/><Relationship Id="rId54" Type="http://schemas.openxmlformats.org/officeDocument/2006/relationships/hyperlink" Target="https://www.direnc.net/toprak-nem-sensoru-higromete" TargetMode="External"/><Relationship Id="rId62" Type="http://schemas.openxmlformats.org/officeDocument/2006/relationships/hyperlink" Target="http://images1.mcmaster.com/mvB/contents/gfx/large/9697t2p1-d01bl.png?ver=1373878646" TargetMode="External"/><Relationship Id="rId70" Type="http://schemas.openxmlformats.org/officeDocument/2006/relationships/hyperlink" Target="https://files.readme.io/ASP8NkFCS9CzLGK1bMS4_81bzWHpkXvL._SL1500_.jpg" TargetMode="External"/><Relationship Id="rId75" Type="http://schemas.openxmlformats.org/officeDocument/2006/relationships/printerSettings" Target="../printerSettings/printerSettings1.bin"/><Relationship Id="rId1" Type="http://schemas.openxmlformats.org/officeDocument/2006/relationships/hyperlink" Target="https://files.readme.io/SslZOK4lTJSp3DjzzcvN_20150113_140302.jpg" TargetMode="External"/><Relationship Id="rId6" Type="http://schemas.openxmlformats.org/officeDocument/2006/relationships/hyperlink" Target="https://files.readme.io/dDekUaWKRY28Z96vo7W6_M3%20Screw.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P116"/>
  <sheetViews>
    <sheetView tabSelected="1" topLeftCell="A95" zoomScale="85" zoomScaleNormal="85" workbookViewId="0">
      <selection activeCell="G113" sqref="G113"/>
    </sheetView>
  </sheetViews>
  <sheetFormatPr defaultRowHeight="15"/>
  <cols>
    <col min="7" max="7" width="27.85546875" customWidth="1"/>
    <col min="8" max="8" width="24.85546875" customWidth="1"/>
    <col min="9" max="9" width="64" customWidth="1"/>
    <col min="10" max="10" width="53.140625" customWidth="1"/>
    <col min="11" max="11" width="22" customWidth="1"/>
    <col min="12" max="12" width="78.28515625" customWidth="1"/>
    <col min="13" max="13" width="12.42578125" customWidth="1"/>
    <col min="14" max="14" width="36.5703125" customWidth="1"/>
    <col min="15" max="15" width="23.5703125" customWidth="1"/>
  </cols>
  <sheetData>
    <row r="10" spans="7:15">
      <c r="G10" t="s">
        <v>0</v>
      </c>
    </row>
    <row r="13" spans="7:15">
      <c r="G13" s="2" t="s">
        <v>1</v>
      </c>
      <c r="H13" s="2" t="s">
        <v>2</v>
      </c>
      <c r="I13" s="2" t="s">
        <v>3</v>
      </c>
      <c r="J13" s="2" t="s">
        <v>4</v>
      </c>
      <c r="K13" s="2" t="s">
        <v>5</v>
      </c>
      <c r="L13" s="2" t="s">
        <v>6</v>
      </c>
      <c r="M13" s="3" t="s">
        <v>7</v>
      </c>
      <c r="N13" s="3" t="s">
        <v>8</v>
      </c>
      <c r="O13" s="18" t="s">
        <v>239</v>
      </c>
    </row>
    <row r="14" spans="7:15">
      <c r="G14" s="4"/>
      <c r="H14" s="4"/>
      <c r="I14" s="4"/>
      <c r="J14" s="4"/>
      <c r="K14" s="4"/>
      <c r="L14" s="4"/>
      <c r="M14" s="5"/>
      <c r="N14" s="5"/>
      <c r="O14" s="20"/>
    </row>
    <row r="15" spans="7:15">
      <c r="G15" s="22" t="s">
        <v>248</v>
      </c>
      <c r="H15" s="23"/>
      <c r="I15" s="23"/>
      <c r="J15" s="23"/>
      <c r="K15" s="23"/>
      <c r="L15" s="23"/>
      <c r="M15" s="23"/>
      <c r="N15" s="23"/>
      <c r="O15" s="19"/>
    </row>
    <row r="16" spans="7:15">
      <c r="G16" s="4" t="s">
        <v>9</v>
      </c>
      <c r="H16" s="27" t="s">
        <v>10</v>
      </c>
      <c r="I16" s="17" t="s">
        <v>244</v>
      </c>
      <c r="J16" s="4" t="s">
        <v>11</v>
      </c>
      <c r="K16" s="6" t="s">
        <v>12</v>
      </c>
      <c r="L16" s="4" t="s">
        <v>14</v>
      </c>
      <c r="M16" s="5">
        <v>2</v>
      </c>
      <c r="N16" s="16">
        <f>2.42*5.65*5.58*0.7</f>
        <v>53.406737999999997</v>
      </c>
      <c r="O16" s="4">
        <f>N16*M16</f>
        <v>106.81347599999999</v>
      </c>
    </row>
    <row r="17" spans="7:15">
      <c r="G17" s="4" t="s">
        <v>15</v>
      </c>
      <c r="H17" s="26"/>
      <c r="I17" s="21" t="s">
        <v>246</v>
      </c>
      <c r="J17" s="7" t="s">
        <v>16</v>
      </c>
      <c r="K17" s="8" t="s">
        <v>17</v>
      </c>
      <c r="L17" s="4" t="s">
        <v>14</v>
      </c>
      <c r="M17" s="5">
        <v>2</v>
      </c>
      <c r="N17" s="16">
        <f>10*3.58*0.7*0.7</f>
        <v>17.541999999999994</v>
      </c>
      <c r="O17" s="4">
        <f t="shared" ref="O17:O19" si="0">N17*M17</f>
        <v>35.083999999999989</v>
      </c>
    </row>
    <row r="18" spans="7:15">
      <c r="G18" s="4" t="s">
        <v>18</v>
      </c>
      <c r="H18" s="26"/>
      <c r="I18" s="21" t="s">
        <v>245</v>
      </c>
      <c r="J18" s="9" t="s">
        <v>19</v>
      </c>
      <c r="K18" s="8" t="s">
        <v>20</v>
      </c>
      <c r="L18" s="4" t="s">
        <v>14</v>
      </c>
      <c r="M18" s="5">
        <v>1</v>
      </c>
      <c r="N18" s="5">
        <f>8.6*1.38*0.7</f>
        <v>8.307599999999999</v>
      </c>
      <c r="O18" s="4">
        <f t="shared" si="0"/>
        <v>8.307599999999999</v>
      </c>
    </row>
    <row r="19" spans="7:15">
      <c r="G19" s="4" t="s">
        <v>21</v>
      </c>
      <c r="H19" s="26"/>
      <c r="I19" s="21" t="s">
        <v>247</v>
      </c>
      <c r="J19" s="7"/>
      <c r="K19" s="8" t="s">
        <v>22</v>
      </c>
      <c r="L19" s="4" t="s">
        <v>14</v>
      </c>
      <c r="M19" s="5">
        <v>1</v>
      </c>
      <c r="N19" s="16">
        <f>0.37*5.65*5.58*0.7</f>
        <v>8.1654929999999997</v>
      </c>
      <c r="O19" s="4">
        <f t="shared" si="0"/>
        <v>8.1654929999999997</v>
      </c>
    </row>
    <row r="20" spans="7:15">
      <c r="G20" s="4"/>
      <c r="H20" s="4"/>
      <c r="I20" s="4"/>
      <c r="J20" s="4"/>
      <c r="K20" s="4"/>
      <c r="L20" s="4"/>
      <c r="M20" s="5"/>
      <c r="N20" s="5"/>
      <c r="O20" s="4"/>
    </row>
    <row r="21" spans="7:15">
      <c r="G21" s="24" t="s">
        <v>23</v>
      </c>
      <c r="H21" s="23"/>
      <c r="I21" s="23"/>
      <c r="J21" s="23"/>
      <c r="K21" s="23"/>
      <c r="L21" s="23"/>
      <c r="M21" s="23"/>
      <c r="N21" s="23"/>
      <c r="O21" s="19"/>
    </row>
    <row r="22" spans="7:15">
      <c r="G22" s="4" t="s">
        <v>24</v>
      </c>
      <c r="H22" s="25" t="s">
        <v>25</v>
      </c>
      <c r="I22" s="4" t="s">
        <v>26</v>
      </c>
      <c r="J22" s="4"/>
      <c r="K22" s="6" t="s">
        <v>27</v>
      </c>
      <c r="L22" s="4" t="s">
        <v>28</v>
      </c>
      <c r="M22" s="5">
        <v>14</v>
      </c>
      <c r="N22" s="5">
        <v>8.6699999999999999E-2</v>
      </c>
      <c r="O22" s="4">
        <f>N22*M22</f>
        <v>1.2138</v>
      </c>
    </row>
    <row r="23" spans="7:15">
      <c r="G23" s="4" t="s">
        <v>29</v>
      </c>
      <c r="H23" s="26"/>
      <c r="I23" s="4" t="s">
        <v>30</v>
      </c>
      <c r="J23" s="4"/>
      <c r="K23" s="6" t="s">
        <v>27</v>
      </c>
      <c r="L23" s="4" t="s">
        <v>28</v>
      </c>
      <c r="M23" s="5">
        <v>4</v>
      </c>
      <c r="N23" s="5">
        <v>1.2E-2</v>
      </c>
      <c r="O23" s="4">
        <f t="shared" ref="O23:O38" si="1">N23*M23</f>
        <v>4.8000000000000001E-2</v>
      </c>
    </row>
    <row r="24" spans="7:15">
      <c r="G24" s="4" t="s">
        <v>31</v>
      </c>
      <c r="H24" s="26"/>
      <c r="I24" s="4" t="s">
        <v>32</v>
      </c>
      <c r="J24" s="4"/>
      <c r="K24" s="6" t="s">
        <v>27</v>
      </c>
      <c r="L24" s="4" t="s">
        <v>28</v>
      </c>
      <c r="M24" s="5">
        <v>12</v>
      </c>
      <c r="N24" s="5">
        <v>2.631E-2</v>
      </c>
      <c r="O24" s="4">
        <f t="shared" si="1"/>
        <v>0.31572</v>
      </c>
    </row>
    <row r="25" spans="7:15">
      <c r="G25" s="4" t="s">
        <v>33</v>
      </c>
      <c r="H25" s="7" t="s">
        <v>34</v>
      </c>
      <c r="I25" s="4" t="s">
        <v>35</v>
      </c>
      <c r="J25" s="7" t="s">
        <v>36</v>
      </c>
      <c r="K25" s="6" t="s">
        <v>37</v>
      </c>
      <c r="L25" s="4" t="s">
        <v>28</v>
      </c>
      <c r="M25" s="5">
        <v>6</v>
      </c>
      <c r="N25" s="5">
        <v>2.1999999999999999E-2</v>
      </c>
      <c r="O25" s="4">
        <f t="shared" si="1"/>
        <v>0.13200000000000001</v>
      </c>
    </row>
    <row r="26" spans="7:15">
      <c r="G26" s="4" t="s">
        <v>38</v>
      </c>
      <c r="H26" s="7" t="s">
        <v>39</v>
      </c>
      <c r="I26" s="4" t="s">
        <v>40</v>
      </c>
      <c r="J26" s="7" t="s">
        <v>41</v>
      </c>
      <c r="K26" s="6" t="s">
        <v>42</v>
      </c>
      <c r="L26" s="4" t="s">
        <v>28</v>
      </c>
      <c r="M26" s="5">
        <v>24</v>
      </c>
      <c r="N26" s="5">
        <v>4.4200000000000003E-2</v>
      </c>
      <c r="O26" s="4">
        <f t="shared" si="1"/>
        <v>1.0608</v>
      </c>
    </row>
    <row r="27" spans="7:15">
      <c r="G27" s="4" t="s">
        <v>43</v>
      </c>
      <c r="H27" s="25" t="s">
        <v>44</v>
      </c>
      <c r="I27" s="4" t="s">
        <v>45</v>
      </c>
      <c r="J27" s="25" t="s">
        <v>46</v>
      </c>
      <c r="K27" s="10" t="s">
        <v>47</v>
      </c>
      <c r="L27" s="4" t="s">
        <v>28</v>
      </c>
      <c r="M27" s="5">
        <v>116</v>
      </c>
      <c r="N27" s="5">
        <v>9.0399999999999994E-2</v>
      </c>
      <c r="O27" s="4">
        <f t="shared" si="1"/>
        <v>10.4864</v>
      </c>
    </row>
    <row r="28" spans="7:15">
      <c r="G28" s="4" t="s">
        <v>48</v>
      </c>
      <c r="H28" s="26"/>
      <c r="I28" s="4" t="s">
        <v>49</v>
      </c>
      <c r="J28" s="26"/>
      <c r="K28" s="10" t="s">
        <v>47</v>
      </c>
      <c r="L28" s="4" t="s">
        <v>28</v>
      </c>
      <c r="M28" s="5">
        <v>23</v>
      </c>
      <c r="N28" s="5">
        <v>8.8700000000000001E-2</v>
      </c>
      <c r="O28" s="4">
        <f t="shared" si="1"/>
        <v>2.0400999999999998</v>
      </c>
    </row>
    <row r="29" spans="7:15">
      <c r="G29" s="4" t="s">
        <v>50</v>
      </c>
      <c r="H29" s="26"/>
      <c r="I29" s="4" t="s">
        <v>51</v>
      </c>
      <c r="J29" s="26"/>
      <c r="K29" s="10" t="s">
        <v>47</v>
      </c>
      <c r="L29" s="4" t="s">
        <v>28</v>
      </c>
      <c r="M29" s="5">
        <v>3</v>
      </c>
      <c r="N29" s="5">
        <v>0.1045</v>
      </c>
      <c r="O29" s="4">
        <f t="shared" si="1"/>
        <v>0.3135</v>
      </c>
    </row>
    <row r="30" spans="7:15">
      <c r="G30" s="4" t="s">
        <v>52</v>
      </c>
      <c r="H30" s="26"/>
      <c r="I30" s="4" t="s">
        <v>53</v>
      </c>
      <c r="J30" s="26"/>
      <c r="K30" s="10" t="s">
        <v>47</v>
      </c>
      <c r="L30" s="4" t="s">
        <v>28</v>
      </c>
      <c r="M30" s="5">
        <v>9</v>
      </c>
      <c r="N30" s="5">
        <v>0.11650000000000001</v>
      </c>
      <c r="O30" s="4">
        <f t="shared" si="1"/>
        <v>1.0485</v>
      </c>
    </row>
    <row r="31" spans="7:15">
      <c r="G31" s="4" t="s">
        <v>54</v>
      </c>
      <c r="H31" s="26"/>
      <c r="I31" s="4" t="s">
        <v>55</v>
      </c>
      <c r="J31" s="26"/>
      <c r="K31" s="10" t="s">
        <v>47</v>
      </c>
      <c r="L31" s="4" t="s">
        <v>28</v>
      </c>
      <c r="M31" s="5">
        <v>22</v>
      </c>
      <c r="N31" s="5">
        <v>0.1464</v>
      </c>
      <c r="O31" s="4">
        <f t="shared" si="1"/>
        <v>3.2208000000000001</v>
      </c>
    </row>
    <row r="32" spans="7:15">
      <c r="G32" s="4" t="s">
        <v>56</v>
      </c>
      <c r="H32" s="4" t="s">
        <v>57</v>
      </c>
      <c r="I32" s="4" t="s">
        <v>58</v>
      </c>
      <c r="J32" s="7" t="s">
        <v>59</v>
      </c>
      <c r="K32" s="6" t="s">
        <v>60</v>
      </c>
      <c r="L32" s="4" t="s">
        <v>28</v>
      </c>
      <c r="M32" s="5">
        <v>48</v>
      </c>
      <c r="N32" s="5">
        <v>9.1000000000000004E-3</v>
      </c>
      <c r="O32" s="4">
        <f t="shared" si="1"/>
        <v>0.43680000000000002</v>
      </c>
    </row>
    <row r="33" spans="7:15">
      <c r="G33" s="4" t="s">
        <v>61</v>
      </c>
      <c r="H33" s="27" t="s">
        <v>62</v>
      </c>
      <c r="I33" s="4" t="s">
        <v>63</v>
      </c>
      <c r="J33" s="25" t="s">
        <v>64</v>
      </c>
      <c r="K33" s="6" t="s">
        <v>65</v>
      </c>
      <c r="L33" s="4"/>
      <c r="M33" s="5">
        <v>13</v>
      </c>
      <c r="N33" s="5" t="s">
        <v>13</v>
      </c>
      <c r="O33" s="17" t="s">
        <v>13</v>
      </c>
    </row>
    <row r="34" spans="7:15">
      <c r="G34" s="4" t="s">
        <v>66</v>
      </c>
      <c r="H34" s="26"/>
      <c r="I34" s="4" t="s">
        <v>51</v>
      </c>
      <c r="J34" s="26"/>
      <c r="K34" s="6" t="s">
        <v>65</v>
      </c>
      <c r="L34" s="4"/>
      <c r="M34" s="5">
        <v>2</v>
      </c>
      <c r="N34" s="5" t="s">
        <v>13</v>
      </c>
      <c r="O34" s="17" t="s">
        <v>13</v>
      </c>
    </row>
    <row r="35" spans="7:15">
      <c r="G35" s="4" t="s">
        <v>67</v>
      </c>
      <c r="H35" s="26"/>
      <c r="I35" s="4" t="s">
        <v>63</v>
      </c>
      <c r="J35" s="7" t="s">
        <v>68</v>
      </c>
      <c r="K35" s="6" t="s">
        <v>69</v>
      </c>
      <c r="L35" s="4"/>
      <c r="M35" s="5">
        <v>9</v>
      </c>
      <c r="N35" s="5" t="s">
        <v>13</v>
      </c>
      <c r="O35" s="17" t="s">
        <v>13</v>
      </c>
    </row>
    <row r="36" spans="7:15">
      <c r="G36" s="4" t="s">
        <v>70</v>
      </c>
      <c r="H36" s="7" t="s">
        <v>71</v>
      </c>
      <c r="I36" s="4" t="s">
        <v>58</v>
      </c>
      <c r="J36" s="7" t="s">
        <v>72</v>
      </c>
      <c r="K36" s="6" t="s">
        <v>73</v>
      </c>
      <c r="L36" s="4" t="s">
        <v>28</v>
      </c>
      <c r="M36" s="5">
        <v>60</v>
      </c>
      <c r="N36" s="5">
        <v>4.3499999999999997E-2</v>
      </c>
      <c r="O36" s="4">
        <f t="shared" si="1"/>
        <v>2.61</v>
      </c>
    </row>
    <row r="37" spans="7:15">
      <c r="G37" s="4" t="s">
        <v>74</v>
      </c>
      <c r="H37" s="7" t="s">
        <v>75</v>
      </c>
      <c r="I37" s="4" t="s">
        <v>58</v>
      </c>
      <c r="J37" s="9" t="s">
        <v>76</v>
      </c>
      <c r="K37" s="6" t="s">
        <v>77</v>
      </c>
      <c r="L37" s="4" t="s">
        <v>78</v>
      </c>
      <c r="M37" s="5">
        <v>118</v>
      </c>
      <c r="N37" s="16" t="s">
        <v>13</v>
      </c>
      <c r="O37" s="17" t="s">
        <v>13</v>
      </c>
    </row>
    <row r="38" spans="7:15">
      <c r="G38" s="4" t="s">
        <v>79</v>
      </c>
      <c r="H38" s="4" t="s">
        <v>79</v>
      </c>
      <c r="I38" s="4" t="s">
        <v>80</v>
      </c>
      <c r="J38" s="9" t="s">
        <v>81</v>
      </c>
      <c r="K38" s="6" t="s">
        <v>82</v>
      </c>
      <c r="L38" s="4" t="s">
        <v>28</v>
      </c>
      <c r="M38" s="5">
        <v>20</v>
      </c>
      <c r="N38" s="5">
        <v>6.8500000000000005E-2</v>
      </c>
      <c r="O38" s="4">
        <f t="shared" si="1"/>
        <v>1.37</v>
      </c>
    </row>
    <row r="39" spans="7:15">
      <c r="G39" s="4"/>
      <c r="H39" s="4"/>
      <c r="I39" s="4"/>
      <c r="J39" s="4"/>
      <c r="K39" s="4"/>
      <c r="L39" s="4"/>
      <c r="M39" s="5"/>
      <c r="N39" s="5"/>
      <c r="O39" s="4"/>
    </row>
    <row r="40" spans="7:15">
      <c r="G40" s="22" t="s">
        <v>249</v>
      </c>
      <c r="H40" s="23"/>
      <c r="I40" s="23"/>
      <c r="J40" s="23"/>
      <c r="K40" s="23"/>
      <c r="L40" s="23"/>
      <c r="M40" s="23"/>
      <c r="N40" s="23"/>
      <c r="O40" s="19"/>
    </row>
    <row r="41" spans="7:15">
      <c r="G41" s="4" t="s">
        <v>83</v>
      </c>
      <c r="H41" s="4" t="s">
        <v>84</v>
      </c>
      <c r="I41" s="4" t="s">
        <v>85</v>
      </c>
      <c r="J41" s="11" t="s">
        <v>86</v>
      </c>
      <c r="K41" s="6" t="s">
        <v>87</v>
      </c>
      <c r="L41" s="28" t="s">
        <v>88</v>
      </c>
      <c r="M41" s="30">
        <v>1</v>
      </c>
      <c r="N41" s="30">
        <v>188.25</v>
      </c>
      <c r="O41" s="4">
        <f>N41</f>
        <v>188.25</v>
      </c>
    </row>
    <row r="42" spans="7:15">
      <c r="G42" s="4" t="s">
        <v>89</v>
      </c>
      <c r="H42" s="4" t="s">
        <v>90</v>
      </c>
      <c r="I42" s="4" t="s">
        <v>91</v>
      </c>
      <c r="J42" s="11" t="s">
        <v>92</v>
      </c>
      <c r="K42" s="6" t="s">
        <v>93</v>
      </c>
      <c r="L42" s="26"/>
      <c r="M42" s="26"/>
      <c r="N42" s="26"/>
      <c r="O42" s="4"/>
    </row>
    <row r="43" spans="7:15">
      <c r="G43" s="4" t="s">
        <v>94</v>
      </c>
      <c r="H43" s="12" t="s">
        <v>95</v>
      </c>
      <c r="I43" s="4" t="s">
        <v>96</v>
      </c>
      <c r="J43" s="11" t="s">
        <v>97</v>
      </c>
      <c r="K43" s="6" t="s">
        <v>98</v>
      </c>
      <c r="L43" s="26"/>
      <c r="M43" s="26"/>
      <c r="N43" s="26"/>
      <c r="O43" s="4"/>
    </row>
    <row r="44" spans="7:15">
      <c r="G44" s="4" t="s">
        <v>89</v>
      </c>
      <c r="H44" s="4" t="s">
        <v>90</v>
      </c>
      <c r="I44" s="4" t="s">
        <v>91</v>
      </c>
      <c r="J44" s="11" t="s">
        <v>92</v>
      </c>
      <c r="K44" s="6" t="s">
        <v>93</v>
      </c>
      <c r="L44" s="6" t="s">
        <v>99</v>
      </c>
      <c r="M44" s="5">
        <v>6</v>
      </c>
      <c r="N44" s="5">
        <v>0.6</v>
      </c>
      <c r="O44" s="4">
        <f>N44*M44</f>
        <v>3.5999999999999996</v>
      </c>
    </row>
    <row r="45" spans="7:15">
      <c r="G45" s="4" t="s">
        <v>100</v>
      </c>
      <c r="H45" s="12" t="s">
        <v>100</v>
      </c>
      <c r="I45" s="4" t="s">
        <v>101</v>
      </c>
      <c r="J45" s="11" t="s">
        <v>102</v>
      </c>
      <c r="K45" s="6" t="s">
        <v>103</v>
      </c>
      <c r="L45" s="4"/>
      <c r="M45" s="5">
        <v>1</v>
      </c>
      <c r="N45" s="5" t="s">
        <v>13</v>
      </c>
      <c r="O45" s="17" t="s">
        <v>13</v>
      </c>
    </row>
    <row r="46" spans="7:15">
      <c r="G46" s="4" t="s">
        <v>104</v>
      </c>
      <c r="H46" s="12" t="s">
        <v>105</v>
      </c>
      <c r="I46" s="4" t="s">
        <v>106</v>
      </c>
      <c r="J46" s="11" t="s">
        <v>107</v>
      </c>
      <c r="K46" s="6" t="s">
        <v>108</v>
      </c>
      <c r="L46" s="4"/>
      <c r="M46" s="5">
        <v>1</v>
      </c>
      <c r="N46" s="5" t="s">
        <v>13</v>
      </c>
      <c r="O46" s="17" t="s">
        <v>13</v>
      </c>
    </row>
    <row r="47" spans="7:15">
      <c r="G47" s="4" t="s">
        <v>109</v>
      </c>
      <c r="H47" s="4" t="s">
        <v>110</v>
      </c>
      <c r="I47" s="4" t="s">
        <v>111</v>
      </c>
      <c r="J47" s="11"/>
      <c r="K47" s="6" t="s">
        <v>112</v>
      </c>
      <c r="L47" s="6" t="s">
        <v>113</v>
      </c>
      <c r="M47" s="5">
        <v>2</v>
      </c>
      <c r="N47" s="5">
        <v>16.52</v>
      </c>
      <c r="O47" s="4">
        <f t="shared" ref="O47:O52" si="2">N47*M47</f>
        <v>33.04</v>
      </c>
    </row>
    <row r="48" spans="7:15">
      <c r="G48" s="4" t="s">
        <v>109</v>
      </c>
      <c r="H48" s="4" t="s">
        <v>114</v>
      </c>
      <c r="I48" s="4" t="s">
        <v>115</v>
      </c>
      <c r="J48" s="11"/>
      <c r="K48" s="6" t="s">
        <v>112</v>
      </c>
      <c r="L48" s="6" t="s">
        <v>113</v>
      </c>
      <c r="M48" s="5">
        <v>1</v>
      </c>
      <c r="N48" s="5">
        <v>16.52</v>
      </c>
      <c r="O48" s="4">
        <f t="shared" si="2"/>
        <v>16.52</v>
      </c>
    </row>
    <row r="49" spans="7:15">
      <c r="G49" s="4" t="s">
        <v>116</v>
      </c>
      <c r="H49" s="12" t="s">
        <v>117</v>
      </c>
      <c r="I49" s="4" t="s">
        <v>118</v>
      </c>
      <c r="J49" s="11" t="s">
        <v>119</v>
      </c>
      <c r="K49" s="6" t="s">
        <v>120</v>
      </c>
      <c r="L49" s="6" t="s">
        <v>121</v>
      </c>
      <c r="M49" s="5">
        <v>3</v>
      </c>
      <c r="N49" s="5">
        <v>20.059999999999999</v>
      </c>
      <c r="O49" s="4">
        <f t="shared" si="2"/>
        <v>60.179999999999993</v>
      </c>
    </row>
    <row r="50" spans="7:15">
      <c r="G50" s="4" t="s">
        <v>122</v>
      </c>
      <c r="H50" s="29" t="s">
        <v>123</v>
      </c>
      <c r="I50" s="4" t="s">
        <v>124</v>
      </c>
      <c r="J50" s="11" t="s">
        <v>125</v>
      </c>
      <c r="K50" s="6" t="s">
        <v>126</v>
      </c>
      <c r="L50" s="6" t="s">
        <v>127</v>
      </c>
      <c r="M50" s="5">
        <v>1</v>
      </c>
      <c r="N50" s="5">
        <v>16.52</v>
      </c>
      <c r="O50" s="4">
        <f t="shared" si="2"/>
        <v>16.52</v>
      </c>
    </row>
    <row r="51" spans="7:15">
      <c r="G51" s="4" t="s">
        <v>128</v>
      </c>
      <c r="H51" s="26"/>
      <c r="I51" s="4" t="s">
        <v>129</v>
      </c>
      <c r="J51" s="11" t="s">
        <v>130</v>
      </c>
      <c r="K51" s="6" t="s">
        <v>131</v>
      </c>
      <c r="L51" s="6" t="s">
        <v>132</v>
      </c>
      <c r="M51" s="5">
        <v>1</v>
      </c>
      <c r="N51" s="13">
        <v>16.52</v>
      </c>
      <c r="O51" s="4">
        <f t="shared" si="2"/>
        <v>16.52</v>
      </c>
    </row>
    <row r="52" spans="7:15">
      <c r="G52" s="4" t="s">
        <v>133</v>
      </c>
      <c r="H52" s="14" t="s">
        <v>134</v>
      </c>
      <c r="I52" s="17" t="s">
        <v>238</v>
      </c>
      <c r="J52" s="9" t="s">
        <v>135</v>
      </c>
      <c r="K52" s="6" t="s">
        <v>136</v>
      </c>
      <c r="L52" s="6" t="s">
        <v>137</v>
      </c>
      <c r="M52" s="5">
        <v>2</v>
      </c>
      <c r="N52" s="16">
        <f>0.6*29.41*3.5</f>
        <v>61.761000000000003</v>
      </c>
      <c r="O52" s="4">
        <f t="shared" si="2"/>
        <v>123.52200000000001</v>
      </c>
    </row>
    <row r="53" spans="7:15">
      <c r="G53" s="4" t="s">
        <v>138</v>
      </c>
      <c r="H53" s="14" t="s">
        <v>138</v>
      </c>
      <c r="I53" s="17" t="s">
        <v>139</v>
      </c>
      <c r="J53" s="9" t="s">
        <v>140</v>
      </c>
      <c r="K53" s="6" t="s">
        <v>141</v>
      </c>
      <c r="L53" s="4"/>
      <c r="M53" s="5">
        <v>2</v>
      </c>
      <c r="N53" s="16" t="s">
        <v>240</v>
      </c>
      <c r="O53" s="17" t="s">
        <v>13</v>
      </c>
    </row>
    <row r="54" spans="7:15">
      <c r="G54" s="4"/>
      <c r="H54" s="4"/>
      <c r="I54" s="4"/>
      <c r="J54" s="4"/>
      <c r="K54" s="4"/>
      <c r="L54" s="4"/>
      <c r="M54" s="5"/>
      <c r="N54" s="5"/>
      <c r="O54" s="4"/>
    </row>
    <row r="55" spans="7:15">
      <c r="G55" s="24" t="s">
        <v>142</v>
      </c>
      <c r="H55" s="23"/>
      <c r="I55" s="23"/>
      <c r="J55" s="23"/>
      <c r="K55" s="23"/>
      <c r="L55" s="23"/>
      <c r="M55" s="23"/>
      <c r="N55" s="23"/>
      <c r="O55" s="19"/>
    </row>
    <row r="56" spans="7:15">
      <c r="G56" s="4" t="s">
        <v>143</v>
      </c>
      <c r="H56" s="14" t="s">
        <v>143</v>
      </c>
      <c r="I56" s="9" t="s">
        <v>144</v>
      </c>
      <c r="J56" s="9" t="s">
        <v>145</v>
      </c>
      <c r="K56" s="6" t="s">
        <v>146</v>
      </c>
      <c r="L56" s="6" t="s">
        <v>147</v>
      </c>
      <c r="M56" s="5">
        <v>1</v>
      </c>
      <c r="N56" s="5">
        <v>29.64</v>
      </c>
      <c r="O56" s="4">
        <f>N56*M56</f>
        <v>29.64</v>
      </c>
    </row>
    <row r="57" spans="7:15">
      <c r="G57" s="4" t="s">
        <v>148</v>
      </c>
      <c r="H57" s="4" t="s">
        <v>148</v>
      </c>
      <c r="I57" s="4" t="s">
        <v>149</v>
      </c>
      <c r="J57" s="4"/>
      <c r="K57" s="6" t="s">
        <v>150</v>
      </c>
      <c r="L57" s="6" t="s">
        <v>151</v>
      </c>
      <c r="M57" s="5">
        <v>1</v>
      </c>
      <c r="N57" s="5">
        <v>65</v>
      </c>
      <c r="O57" s="4">
        <f t="shared" ref="O57:O69" si="3">N57*M57</f>
        <v>65</v>
      </c>
    </row>
    <row r="58" spans="7:15">
      <c r="G58" s="4" t="s">
        <v>152</v>
      </c>
      <c r="H58" s="9" t="s">
        <v>153</v>
      </c>
      <c r="I58" s="4" t="s">
        <v>154</v>
      </c>
      <c r="J58" s="4"/>
      <c r="K58" s="6" t="s">
        <v>155</v>
      </c>
      <c r="L58" s="6" t="s">
        <v>156</v>
      </c>
      <c r="M58" s="5">
        <v>1</v>
      </c>
      <c r="N58" s="5">
        <v>51.64</v>
      </c>
      <c r="O58" s="4">
        <f t="shared" si="3"/>
        <v>51.64</v>
      </c>
    </row>
    <row r="59" spans="7:15">
      <c r="G59" s="4" t="s">
        <v>157</v>
      </c>
      <c r="H59" s="4" t="s">
        <v>157</v>
      </c>
      <c r="I59" s="4"/>
      <c r="J59" s="9" t="s">
        <v>158</v>
      </c>
      <c r="K59" s="4"/>
      <c r="L59" s="6" t="s">
        <v>236</v>
      </c>
      <c r="M59" s="5">
        <v>1</v>
      </c>
      <c r="N59" s="5">
        <f>47.9</f>
        <v>47.9</v>
      </c>
      <c r="O59" s="4">
        <f t="shared" si="3"/>
        <v>47.9</v>
      </c>
    </row>
    <row r="60" spans="7:15">
      <c r="G60" s="4" t="s">
        <v>159</v>
      </c>
      <c r="H60" s="4" t="s">
        <v>159</v>
      </c>
      <c r="I60" s="4"/>
      <c r="J60" s="9"/>
      <c r="K60" s="6" t="s">
        <v>160</v>
      </c>
      <c r="L60" s="6" t="s">
        <v>161</v>
      </c>
      <c r="M60" s="5">
        <v>1</v>
      </c>
      <c r="N60" s="5">
        <v>34.700000000000003</v>
      </c>
      <c r="O60" s="4">
        <f t="shared" si="3"/>
        <v>34.700000000000003</v>
      </c>
    </row>
    <row r="61" spans="7:15">
      <c r="G61" s="14" t="s">
        <v>162</v>
      </c>
      <c r="H61" s="14" t="s">
        <v>162</v>
      </c>
      <c r="I61" s="4"/>
      <c r="J61" s="9"/>
      <c r="K61" s="6" t="s">
        <v>163</v>
      </c>
      <c r="L61" s="6" t="s">
        <v>164</v>
      </c>
      <c r="M61" s="5">
        <v>4</v>
      </c>
      <c r="N61" s="5">
        <f>16.66</f>
        <v>16.66</v>
      </c>
      <c r="O61" s="4">
        <f t="shared" si="3"/>
        <v>66.64</v>
      </c>
    </row>
    <row r="62" spans="7:15">
      <c r="G62" s="4" t="s">
        <v>165</v>
      </c>
      <c r="H62" s="4" t="s">
        <v>165</v>
      </c>
      <c r="I62" s="4"/>
      <c r="J62" s="4"/>
      <c r="K62" s="6" t="s">
        <v>166</v>
      </c>
      <c r="L62" s="15" t="s">
        <v>237</v>
      </c>
      <c r="M62" s="5">
        <v>1</v>
      </c>
      <c r="N62" s="5">
        <v>10</v>
      </c>
      <c r="O62" s="4">
        <f t="shared" si="3"/>
        <v>10</v>
      </c>
    </row>
    <row r="63" spans="7:15">
      <c r="G63" s="4" t="s">
        <v>167</v>
      </c>
      <c r="H63" s="14" t="s">
        <v>167</v>
      </c>
      <c r="I63" s="14" t="s">
        <v>168</v>
      </c>
      <c r="J63" s="9" t="s">
        <v>169</v>
      </c>
      <c r="K63" s="6" t="s">
        <v>170</v>
      </c>
      <c r="L63" s="4"/>
      <c r="M63" s="5">
        <v>4</v>
      </c>
      <c r="N63" s="16" t="s">
        <v>241</v>
      </c>
      <c r="O63" s="17" t="s">
        <v>13</v>
      </c>
    </row>
    <row r="64" spans="7:15">
      <c r="G64" s="4" t="s">
        <v>171</v>
      </c>
      <c r="H64" s="9" t="s">
        <v>172</v>
      </c>
      <c r="I64" s="4" t="s">
        <v>173</v>
      </c>
      <c r="J64" s="4"/>
      <c r="K64" s="10" t="s">
        <v>174</v>
      </c>
      <c r="L64" s="6" t="s">
        <v>175</v>
      </c>
      <c r="M64" s="5">
        <v>1</v>
      </c>
      <c r="N64" s="5" t="s">
        <v>13</v>
      </c>
      <c r="O64" s="17" t="s">
        <v>13</v>
      </c>
    </row>
    <row r="65" spans="7:15">
      <c r="G65" s="4" t="s">
        <v>176</v>
      </c>
      <c r="H65" s="4" t="s">
        <v>176</v>
      </c>
      <c r="I65" s="9" t="s">
        <v>177</v>
      </c>
      <c r="J65" s="4"/>
      <c r="K65" s="6" t="s">
        <v>178</v>
      </c>
      <c r="L65" s="6" t="s">
        <v>179</v>
      </c>
      <c r="M65" s="5">
        <v>1</v>
      </c>
      <c r="N65" s="5">
        <v>21.37</v>
      </c>
      <c r="O65" s="4">
        <f t="shared" si="3"/>
        <v>21.37</v>
      </c>
    </row>
    <row r="66" spans="7:15">
      <c r="G66" s="4" t="s">
        <v>180</v>
      </c>
      <c r="H66" s="4" t="s">
        <v>180</v>
      </c>
      <c r="I66" s="4" t="s">
        <v>181</v>
      </c>
      <c r="J66" s="4"/>
      <c r="K66" s="6" t="s">
        <v>182</v>
      </c>
      <c r="L66" s="6" t="s">
        <v>183</v>
      </c>
      <c r="M66" s="5">
        <v>1</v>
      </c>
      <c r="N66" s="5">
        <v>59.47</v>
      </c>
      <c r="O66" s="4">
        <f t="shared" si="3"/>
        <v>59.47</v>
      </c>
    </row>
    <row r="67" spans="7:15">
      <c r="G67" s="4" t="s">
        <v>184</v>
      </c>
      <c r="H67" s="9" t="s">
        <v>172</v>
      </c>
      <c r="I67" s="4" t="s">
        <v>185</v>
      </c>
      <c r="J67" s="4"/>
      <c r="K67" s="6" t="s">
        <v>186</v>
      </c>
      <c r="L67" s="4" t="s">
        <v>187</v>
      </c>
      <c r="M67" s="5">
        <v>2</v>
      </c>
      <c r="N67" s="5">
        <v>15</v>
      </c>
      <c r="O67" s="4">
        <f t="shared" si="3"/>
        <v>30</v>
      </c>
    </row>
    <row r="68" spans="7:15">
      <c r="G68" s="4" t="s">
        <v>188</v>
      </c>
      <c r="H68" s="4" t="s">
        <v>188</v>
      </c>
      <c r="I68" s="4" t="s">
        <v>189</v>
      </c>
      <c r="J68" s="4"/>
      <c r="K68" s="4"/>
      <c r="L68" s="6" t="s">
        <v>190</v>
      </c>
      <c r="M68" s="5">
        <v>2</v>
      </c>
      <c r="N68" s="5">
        <v>12.46</v>
      </c>
      <c r="O68" s="4">
        <f t="shared" si="3"/>
        <v>24.92</v>
      </c>
    </row>
    <row r="69" spans="7:15">
      <c r="G69" s="9" t="s">
        <v>191</v>
      </c>
      <c r="H69" s="9" t="s">
        <v>192</v>
      </c>
      <c r="I69" s="4" t="s">
        <v>193</v>
      </c>
      <c r="J69" s="4"/>
      <c r="K69" s="4"/>
      <c r="L69" s="6" t="s">
        <v>194</v>
      </c>
      <c r="M69" s="5">
        <v>1</v>
      </c>
      <c r="N69" s="5">
        <v>35</v>
      </c>
      <c r="O69" s="4">
        <f t="shared" si="3"/>
        <v>35</v>
      </c>
    </row>
    <row r="70" spans="7:15">
      <c r="G70" s="9"/>
      <c r="H70" s="9" t="s">
        <v>250</v>
      </c>
      <c r="I70" s="4" t="s">
        <v>251</v>
      </c>
      <c r="J70" s="4"/>
      <c r="K70" s="4"/>
      <c r="L70" s="6" t="s">
        <v>252</v>
      </c>
      <c r="M70" s="5">
        <v>1</v>
      </c>
      <c r="N70" s="5">
        <f>25.5*3.58</f>
        <v>91.29</v>
      </c>
      <c r="O70" s="4">
        <f>N70</f>
        <v>91.29</v>
      </c>
    </row>
    <row r="71" spans="7:15">
      <c r="G71" s="1"/>
      <c r="H71" s="1"/>
      <c r="I71" s="4"/>
      <c r="J71" s="4"/>
      <c r="K71" s="4"/>
      <c r="L71" s="4"/>
      <c r="M71" s="13"/>
      <c r="N71" s="5"/>
      <c r="O71" s="4"/>
    </row>
    <row r="72" spans="7:15">
      <c r="G72" s="24" t="s">
        <v>195</v>
      </c>
      <c r="H72" s="23"/>
      <c r="I72" s="23"/>
      <c r="J72" s="23"/>
      <c r="K72" s="23"/>
      <c r="L72" s="23"/>
      <c r="M72" s="23"/>
      <c r="N72" s="23"/>
      <c r="O72" s="19"/>
    </row>
    <row r="73" spans="7:15">
      <c r="G73" s="4" t="s">
        <v>196</v>
      </c>
      <c r="H73" s="9" t="s">
        <v>197</v>
      </c>
      <c r="I73" s="4" t="s">
        <v>198</v>
      </c>
      <c r="J73" s="4" t="s">
        <v>199</v>
      </c>
      <c r="K73" s="6" t="s">
        <v>200</v>
      </c>
      <c r="L73" s="6" t="s">
        <v>201</v>
      </c>
      <c r="M73" s="5">
        <v>3</v>
      </c>
      <c r="N73" s="5">
        <v>5</v>
      </c>
      <c r="O73" s="4">
        <f>N73*M73</f>
        <v>15</v>
      </c>
    </row>
    <row r="74" spans="7:15">
      <c r="G74" s="4" t="s">
        <v>202</v>
      </c>
      <c r="H74" s="4" t="s">
        <v>202</v>
      </c>
      <c r="I74" s="4"/>
      <c r="J74" s="4"/>
      <c r="K74" s="4"/>
      <c r="L74" s="27" t="s">
        <v>187</v>
      </c>
      <c r="M74" s="5">
        <v>3</v>
      </c>
      <c r="N74" s="5">
        <v>2</v>
      </c>
      <c r="O74" s="4">
        <f t="shared" ref="O74:O81" si="4">N74*M74</f>
        <v>6</v>
      </c>
    </row>
    <row r="75" spans="7:15">
      <c r="G75" s="4" t="s">
        <v>203</v>
      </c>
      <c r="H75" s="4" t="s">
        <v>203</v>
      </c>
      <c r="I75" s="4"/>
      <c r="J75" s="4"/>
      <c r="K75" s="6" t="s">
        <v>204</v>
      </c>
      <c r="L75" s="26"/>
      <c r="M75" s="5">
        <v>1</v>
      </c>
      <c r="N75" s="5">
        <v>2</v>
      </c>
      <c r="O75" s="4">
        <f t="shared" si="4"/>
        <v>2</v>
      </c>
    </row>
    <row r="76" spans="7:15">
      <c r="G76" s="4" t="s">
        <v>205</v>
      </c>
      <c r="H76" s="4" t="s">
        <v>205</v>
      </c>
      <c r="I76" s="4"/>
      <c r="J76" s="4"/>
      <c r="K76" s="4"/>
      <c r="L76" s="26"/>
      <c r="M76" s="5">
        <v>1</v>
      </c>
      <c r="N76" s="5">
        <v>2</v>
      </c>
      <c r="O76" s="4">
        <f t="shared" si="4"/>
        <v>2</v>
      </c>
    </row>
    <row r="77" spans="7:15">
      <c r="G77" s="4" t="s">
        <v>206</v>
      </c>
      <c r="H77" s="4" t="s">
        <v>206</v>
      </c>
      <c r="I77" s="4"/>
      <c r="J77" s="4"/>
      <c r="K77" s="4"/>
      <c r="L77" s="26"/>
      <c r="M77" s="5">
        <v>1</v>
      </c>
      <c r="N77" s="5">
        <v>2</v>
      </c>
      <c r="O77" s="4">
        <f t="shared" si="4"/>
        <v>2</v>
      </c>
    </row>
    <row r="78" spans="7:15">
      <c r="G78" s="4" t="s">
        <v>207</v>
      </c>
      <c r="H78" s="4" t="s">
        <v>207</v>
      </c>
      <c r="I78" s="4" t="s">
        <v>208</v>
      </c>
      <c r="J78" s="4"/>
      <c r="K78" s="4"/>
      <c r="L78" s="26"/>
      <c r="M78" s="5">
        <v>1</v>
      </c>
      <c r="N78" s="5">
        <v>15</v>
      </c>
      <c r="O78" s="4">
        <f t="shared" si="4"/>
        <v>15</v>
      </c>
    </row>
    <row r="79" spans="7:15">
      <c r="G79" s="4" t="s">
        <v>209</v>
      </c>
      <c r="H79" s="4" t="s">
        <v>209</v>
      </c>
      <c r="I79" s="4"/>
      <c r="J79" s="4"/>
      <c r="K79" s="4"/>
      <c r="L79" s="26"/>
      <c r="M79" s="5">
        <v>3</v>
      </c>
      <c r="N79" s="5">
        <v>2</v>
      </c>
      <c r="O79" s="4">
        <f t="shared" si="4"/>
        <v>6</v>
      </c>
    </row>
    <row r="80" spans="7:15">
      <c r="G80" s="9" t="s">
        <v>210</v>
      </c>
      <c r="H80" s="9" t="s">
        <v>210</v>
      </c>
      <c r="I80" s="4"/>
      <c r="J80" s="4"/>
      <c r="K80" s="4"/>
      <c r="L80" s="26"/>
      <c r="M80" s="5">
        <v>1</v>
      </c>
      <c r="N80" s="5">
        <v>20</v>
      </c>
      <c r="O80" s="4">
        <f t="shared" si="4"/>
        <v>20</v>
      </c>
    </row>
    <row r="81" spans="7:15">
      <c r="G81" s="4" t="s">
        <v>211</v>
      </c>
      <c r="H81" s="4" t="s">
        <v>211</v>
      </c>
      <c r="I81" s="4"/>
      <c r="J81" s="4"/>
      <c r="K81" s="4"/>
      <c r="L81" s="26"/>
      <c r="M81" s="5">
        <v>4</v>
      </c>
      <c r="N81" s="5">
        <v>0.5</v>
      </c>
      <c r="O81" s="4">
        <f t="shared" si="4"/>
        <v>2</v>
      </c>
    </row>
    <row r="82" spans="7:15">
      <c r="G82" s="4"/>
      <c r="H82" s="4"/>
      <c r="I82" s="4"/>
      <c r="J82" s="4"/>
      <c r="K82" s="4"/>
      <c r="L82" s="4"/>
      <c r="M82" s="5"/>
      <c r="N82" s="5"/>
      <c r="O82" s="4"/>
    </row>
    <row r="83" spans="7:15">
      <c r="G83" s="24" t="s">
        <v>212</v>
      </c>
      <c r="H83" s="23"/>
      <c r="I83" s="23"/>
      <c r="J83" s="23"/>
      <c r="K83" s="23"/>
      <c r="L83" s="23"/>
      <c r="M83" s="23"/>
      <c r="N83" s="23"/>
      <c r="O83" s="19"/>
    </row>
    <row r="84" spans="7:15">
      <c r="G84" s="4" t="s">
        <v>213</v>
      </c>
      <c r="H84" s="4" t="s">
        <v>213</v>
      </c>
      <c r="I84" s="14" t="s">
        <v>214</v>
      </c>
      <c r="J84" s="4"/>
      <c r="K84" s="6" t="s">
        <v>215</v>
      </c>
      <c r="L84" s="6" t="s">
        <v>216</v>
      </c>
      <c r="M84" s="5">
        <v>12</v>
      </c>
      <c r="N84" s="5">
        <v>3.85</v>
      </c>
      <c r="O84" s="4">
        <f>N84*M84</f>
        <v>46.2</v>
      </c>
    </row>
    <row r="85" spans="7:15">
      <c r="G85" s="4" t="s">
        <v>217</v>
      </c>
      <c r="H85" s="4" t="s">
        <v>217</v>
      </c>
      <c r="I85" s="4"/>
      <c r="J85" s="4"/>
      <c r="K85" s="4"/>
      <c r="L85" s="4" t="s">
        <v>187</v>
      </c>
      <c r="M85" s="5">
        <v>1</v>
      </c>
      <c r="N85" s="5">
        <v>5</v>
      </c>
      <c r="O85" s="4">
        <f t="shared" ref="O85:O87" si="5">N85*M85</f>
        <v>5</v>
      </c>
    </row>
    <row r="86" spans="7:15">
      <c r="G86" s="4" t="s">
        <v>218</v>
      </c>
      <c r="H86" s="4" t="s">
        <v>218</v>
      </c>
      <c r="I86" s="14" t="s">
        <v>219</v>
      </c>
      <c r="J86" s="4"/>
      <c r="K86" s="6" t="s">
        <v>220</v>
      </c>
      <c r="L86" s="4" t="s">
        <v>221</v>
      </c>
      <c r="M86" s="5">
        <v>12</v>
      </c>
      <c r="N86" s="5" t="s">
        <v>13</v>
      </c>
      <c r="O86" s="17" t="s">
        <v>13</v>
      </c>
    </row>
    <row r="87" spans="7:15">
      <c r="H87" s="4" t="s">
        <v>231</v>
      </c>
      <c r="I87" s="14" t="s">
        <v>232</v>
      </c>
      <c r="J87" s="4" t="s">
        <v>233</v>
      </c>
      <c r="K87" s="15" t="s">
        <v>234</v>
      </c>
      <c r="L87" s="4" t="s">
        <v>235</v>
      </c>
      <c r="M87" s="5">
        <v>1</v>
      </c>
      <c r="N87" s="5">
        <v>66</v>
      </c>
      <c r="O87" s="4">
        <f t="shared" si="5"/>
        <v>66</v>
      </c>
    </row>
    <row r="88" spans="7:15">
      <c r="G88" s="4"/>
      <c r="H88" s="4"/>
      <c r="I88" s="14"/>
      <c r="J88" s="4"/>
      <c r="K88" s="4"/>
      <c r="L88" s="4"/>
      <c r="M88" s="5"/>
      <c r="N88" s="5"/>
      <c r="O88" s="4"/>
    </row>
    <row r="89" spans="7:15">
      <c r="G89" s="24" t="s">
        <v>222</v>
      </c>
      <c r="H89" s="23"/>
      <c r="I89" s="23"/>
      <c r="J89" s="23"/>
      <c r="K89" s="23"/>
      <c r="L89" s="23"/>
      <c r="M89" s="23"/>
      <c r="N89" s="23"/>
      <c r="O89" s="19"/>
    </row>
    <row r="90" spans="7:15">
      <c r="G90" s="9" t="s">
        <v>223</v>
      </c>
      <c r="H90" s="9" t="s">
        <v>223</v>
      </c>
      <c r="I90" s="4" t="s">
        <v>224</v>
      </c>
      <c r="J90" s="4"/>
      <c r="K90" s="6" t="s">
        <v>225</v>
      </c>
      <c r="L90" s="4" t="s">
        <v>187</v>
      </c>
      <c r="M90" s="5">
        <v>2</v>
      </c>
      <c r="N90" s="1"/>
      <c r="O90" s="4"/>
    </row>
    <row r="91" spans="7:15">
      <c r="G91" s="9" t="s">
        <v>223</v>
      </c>
      <c r="H91" s="9" t="s">
        <v>223</v>
      </c>
      <c r="I91" s="4" t="s">
        <v>226</v>
      </c>
      <c r="J91" s="4"/>
      <c r="K91" s="6" t="s">
        <v>225</v>
      </c>
      <c r="L91" s="4" t="s">
        <v>187</v>
      </c>
      <c r="M91" s="5">
        <v>2</v>
      </c>
      <c r="N91" s="5"/>
      <c r="O91" s="4"/>
    </row>
    <row r="92" spans="7:15">
      <c r="G92" s="9" t="s">
        <v>227</v>
      </c>
      <c r="H92" s="9" t="s">
        <v>227</v>
      </c>
      <c r="I92" s="4" t="s">
        <v>228</v>
      </c>
      <c r="J92" s="4"/>
      <c r="K92" s="6" t="s">
        <v>225</v>
      </c>
      <c r="L92" s="4" t="s">
        <v>187</v>
      </c>
      <c r="M92" s="5">
        <v>4</v>
      </c>
      <c r="N92" s="5"/>
      <c r="O92" s="4"/>
    </row>
    <row r="93" spans="7:15">
      <c r="G93" s="4" t="s">
        <v>229</v>
      </c>
      <c r="H93" s="4" t="s">
        <v>229</v>
      </c>
      <c r="I93" s="4" t="s">
        <v>230</v>
      </c>
      <c r="J93" s="4"/>
      <c r="K93" s="4"/>
      <c r="L93" s="4" t="s">
        <v>187</v>
      </c>
      <c r="M93" s="5">
        <v>20</v>
      </c>
      <c r="N93" s="5"/>
      <c r="O93" s="4"/>
    </row>
    <row r="94" spans="7:15">
      <c r="G94" s="4"/>
      <c r="H94" s="4"/>
      <c r="I94" s="4"/>
      <c r="J94" s="4"/>
      <c r="K94" s="4"/>
      <c r="L94" s="4"/>
      <c r="M94" s="5"/>
      <c r="N94" s="5"/>
      <c r="O94" s="4"/>
    </row>
    <row r="95" spans="7:15">
      <c r="G95" s="4"/>
      <c r="H95" s="4"/>
      <c r="I95" s="4"/>
      <c r="J95" s="4"/>
      <c r="K95" s="4"/>
      <c r="L95" s="4"/>
      <c r="M95" s="5"/>
      <c r="N95" s="16" t="s">
        <v>242</v>
      </c>
      <c r="O95" s="4">
        <f>SUM(O56:O61,O62,O87,O85,O84,O73:O81,O65:O69,O47:O52,O44,O41,O38,O36,O22:O32,O16:O19,O70)</f>
        <v>1395.5889889999999</v>
      </c>
    </row>
    <row r="96" spans="7:15">
      <c r="G96" s="4"/>
      <c r="H96" s="4"/>
      <c r="I96" s="4"/>
      <c r="J96" s="4"/>
      <c r="K96" s="4"/>
      <c r="L96" s="4"/>
      <c r="M96" s="5"/>
      <c r="N96" s="16" t="s">
        <v>243</v>
      </c>
      <c r="O96" s="4">
        <f>O95/3.58</f>
        <v>389.82932653631281</v>
      </c>
    </row>
    <row r="97" spans="7:16">
      <c r="G97" s="4"/>
      <c r="H97" s="4"/>
      <c r="I97" s="4"/>
      <c r="J97" s="4"/>
      <c r="K97" s="4"/>
      <c r="L97" s="4"/>
      <c r="M97" s="5"/>
      <c r="N97" s="5"/>
      <c r="O97" s="4"/>
    </row>
    <row r="98" spans="7:16">
      <c r="G98" s="4"/>
      <c r="H98" s="4"/>
      <c r="I98" s="4"/>
      <c r="J98" s="4"/>
      <c r="K98" s="4"/>
      <c r="L98" s="4"/>
      <c r="M98" s="5"/>
      <c r="N98" s="5"/>
      <c r="O98" s="4"/>
    </row>
    <row r="99" spans="7:16">
      <c r="G99" s="4"/>
      <c r="H99" s="4"/>
      <c r="I99" s="4"/>
      <c r="J99" s="4"/>
      <c r="K99" s="4"/>
      <c r="L99" s="4"/>
      <c r="M99" s="5"/>
      <c r="N99" s="5"/>
      <c r="O99" s="4"/>
    </row>
    <row r="100" spans="7:16">
      <c r="G100" s="4"/>
      <c r="H100" s="4"/>
      <c r="I100" s="4"/>
      <c r="J100" s="4"/>
      <c r="K100" s="4"/>
      <c r="L100" s="4"/>
      <c r="M100" s="5"/>
      <c r="N100" s="5"/>
      <c r="O100" s="4"/>
    </row>
    <row r="101" spans="7:16">
      <c r="G101" s="4"/>
      <c r="H101" s="4"/>
      <c r="I101" s="4"/>
      <c r="J101" s="4"/>
      <c r="K101" s="4"/>
      <c r="L101" s="4"/>
      <c r="M101" s="5"/>
      <c r="N101" s="5"/>
      <c r="O101" s="4"/>
    </row>
    <row r="102" spans="7:16">
      <c r="G102" s="4"/>
      <c r="H102" s="4"/>
      <c r="I102" s="4"/>
      <c r="J102" s="4"/>
      <c r="K102" s="4"/>
      <c r="L102" s="4"/>
      <c r="M102" s="5"/>
      <c r="N102" s="5"/>
      <c r="O102" s="4"/>
    </row>
    <row r="103" spans="7:16">
      <c r="G103" s="4"/>
      <c r="H103" s="4"/>
      <c r="I103" s="4"/>
      <c r="J103" s="4"/>
      <c r="K103" s="4"/>
      <c r="L103" s="4"/>
      <c r="M103" s="5"/>
      <c r="N103" s="5"/>
      <c r="O103" s="4"/>
    </row>
    <row r="104" spans="7:16">
      <c r="G104" s="4"/>
      <c r="H104" s="4"/>
      <c r="I104" s="4"/>
      <c r="J104" s="4"/>
      <c r="K104" s="4"/>
      <c r="L104" s="4"/>
      <c r="M104" s="5"/>
      <c r="N104" s="5"/>
      <c r="O104" s="4"/>
    </row>
    <row r="105" spans="7:16">
      <c r="G105" s="4"/>
      <c r="H105" s="4"/>
      <c r="I105" s="4"/>
      <c r="J105" s="4"/>
      <c r="K105" s="4"/>
      <c r="L105" s="4"/>
      <c r="M105" s="5"/>
      <c r="N105" s="5"/>
      <c r="O105" s="17" t="s">
        <v>254</v>
      </c>
      <c r="P105" t="s">
        <v>255</v>
      </c>
    </row>
    <row r="106" spans="7:16">
      <c r="G106" s="31" t="s">
        <v>248</v>
      </c>
      <c r="H106" s="32"/>
      <c r="I106" s="32"/>
      <c r="J106" s="32"/>
      <c r="K106" s="32"/>
      <c r="L106" s="32"/>
      <c r="M106" s="32"/>
      <c r="N106" s="32"/>
      <c r="O106" s="33">
        <f>SUM((O16:O19))</f>
        <v>158.37056899999999</v>
      </c>
      <c r="P106">
        <f>O106/3.58</f>
        <v>44.237589106145251</v>
      </c>
    </row>
    <row r="107" spans="7:16">
      <c r="G107" s="31" t="s">
        <v>23</v>
      </c>
      <c r="H107" s="32"/>
      <c r="I107" s="32"/>
      <c r="J107" s="32"/>
      <c r="K107" s="32"/>
      <c r="L107" s="32"/>
      <c r="M107" s="32"/>
      <c r="N107" s="32"/>
      <c r="O107" s="33">
        <f>SUM(O22:O32,O36,O38)</f>
        <v>24.296420000000001</v>
      </c>
      <c r="P107">
        <f t="shared" ref="P107:P112" si="6">O107/3.58</f>
        <v>6.7867094972067044</v>
      </c>
    </row>
    <row r="108" spans="7:16">
      <c r="G108" s="31" t="s">
        <v>249</v>
      </c>
      <c r="H108" s="32"/>
      <c r="I108" s="32"/>
      <c r="J108" s="32"/>
      <c r="K108" s="32"/>
      <c r="L108" s="32"/>
      <c r="M108" s="32"/>
      <c r="N108" s="32"/>
      <c r="O108" s="33">
        <f>SUM((O41,O44,O47:O52))</f>
        <v>458.15199999999993</v>
      </c>
      <c r="P108">
        <f t="shared" si="6"/>
        <v>127.97541899441339</v>
      </c>
    </row>
    <row r="109" spans="7:16">
      <c r="G109" s="31" t="s">
        <v>142</v>
      </c>
      <c r="H109" s="32"/>
      <c r="I109" s="32"/>
      <c r="J109" s="32"/>
      <c r="K109" s="32"/>
      <c r="L109" s="32"/>
      <c r="M109" s="32"/>
      <c r="N109" s="32"/>
      <c r="O109" s="34">
        <f>SUM(O56:O62,O65:O70)</f>
        <v>567.57000000000005</v>
      </c>
      <c r="P109">
        <f t="shared" si="6"/>
        <v>158.5391061452514</v>
      </c>
    </row>
    <row r="110" spans="7:16">
      <c r="G110" s="31" t="s">
        <v>195</v>
      </c>
      <c r="H110" s="32"/>
      <c r="I110" s="32"/>
      <c r="J110" s="32"/>
      <c r="K110" s="32"/>
      <c r="L110" s="32"/>
      <c r="M110" s="32"/>
      <c r="N110" s="32"/>
      <c r="O110" s="33">
        <f>SUM(O73:O81)</f>
        <v>70</v>
      </c>
      <c r="P110">
        <f t="shared" si="6"/>
        <v>19.553072625698324</v>
      </c>
    </row>
    <row r="111" spans="7:16">
      <c r="G111" s="31" t="s">
        <v>212</v>
      </c>
      <c r="H111" s="32"/>
      <c r="I111" s="32"/>
      <c r="J111" s="32"/>
      <c r="K111" s="32"/>
      <c r="L111" s="32"/>
      <c r="M111" s="32"/>
      <c r="N111" s="32"/>
      <c r="O111" s="33">
        <f>SUM(O84,O85,O87)</f>
        <v>117.2</v>
      </c>
      <c r="P111">
        <f t="shared" si="6"/>
        <v>32.737430167597765</v>
      </c>
    </row>
    <row r="112" spans="7:16">
      <c r="G112" s="31" t="s">
        <v>222</v>
      </c>
      <c r="H112" s="32"/>
      <c r="I112" s="32"/>
      <c r="J112" s="32"/>
      <c r="K112" s="32"/>
      <c r="L112" s="32"/>
      <c r="M112" s="32"/>
      <c r="N112" s="32"/>
      <c r="O112" s="33">
        <f>10</f>
        <v>10</v>
      </c>
      <c r="P112">
        <f t="shared" si="6"/>
        <v>2.7932960893854748</v>
      </c>
    </row>
    <row r="113" spans="7:16">
      <c r="G113" s="18" t="s">
        <v>253</v>
      </c>
      <c r="H113" s="4"/>
      <c r="I113" s="4"/>
      <c r="J113" s="4"/>
      <c r="K113" s="4"/>
      <c r="L113" s="4"/>
      <c r="M113" s="5"/>
      <c r="N113" s="5"/>
      <c r="O113" s="33">
        <f>SUM(O106:O112)</f>
        <v>1405.5889890000001</v>
      </c>
      <c r="P113">
        <f>O113/3.58</f>
        <v>392.62262262569834</v>
      </c>
    </row>
    <row r="114" spans="7:16">
      <c r="G114" s="4"/>
      <c r="H114" s="4"/>
      <c r="I114" s="4"/>
      <c r="J114" s="4"/>
      <c r="K114" s="4"/>
      <c r="L114" s="4"/>
      <c r="M114" s="5"/>
      <c r="N114" s="5"/>
      <c r="O114" s="4"/>
    </row>
    <row r="115" spans="7:16">
      <c r="G115" s="4"/>
      <c r="H115" s="4"/>
      <c r="I115" s="4"/>
      <c r="J115" s="4"/>
      <c r="K115" s="4"/>
      <c r="L115" s="4"/>
      <c r="M115" s="5"/>
      <c r="N115" s="5"/>
      <c r="O115" s="4"/>
    </row>
    <row r="116" spans="7:16">
      <c r="G116" s="4"/>
      <c r="H116" s="4"/>
      <c r="I116" s="4"/>
      <c r="J116" s="4"/>
      <c r="K116" s="4"/>
      <c r="L116" s="4"/>
      <c r="M116" s="5"/>
      <c r="N116" s="5"/>
      <c r="O116" s="4"/>
    </row>
  </sheetData>
  <mergeCells count="25">
    <mergeCell ref="G111:N111"/>
    <mergeCell ref="G112:N112"/>
    <mergeCell ref="G106:N106"/>
    <mergeCell ref="G107:N107"/>
    <mergeCell ref="G108:N108"/>
    <mergeCell ref="G109:N109"/>
    <mergeCell ref="G110:N110"/>
    <mergeCell ref="G40:N40"/>
    <mergeCell ref="H16:H19"/>
    <mergeCell ref="L74:L81"/>
    <mergeCell ref="G83:N83"/>
    <mergeCell ref="G89:N89"/>
    <mergeCell ref="L41:L43"/>
    <mergeCell ref="G72:N72"/>
    <mergeCell ref="H50:H51"/>
    <mergeCell ref="G55:N55"/>
    <mergeCell ref="M41:M43"/>
    <mergeCell ref="N41:N43"/>
    <mergeCell ref="G15:N15"/>
    <mergeCell ref="G21:N21"/>
    <mergeCell ref="H27:H31"/>
    <mergeCell ref="H33:H35"/>
    <mergeCell ref="H22:H24"/>
    <mergeCell ref="J27:J31"/>
    <mergeCell ref="J33:J34"/>
  </mergeCells>
  <hyperlinks>
    <hyperlink ref="K16" r:id="rId1"/>
    <hyperlink ref="K17" r:id="rId2"/>
    <hyperlink ref="K18" r:id="rId3"/>
    <hyperlink ref="K19" r:id="rId4"/>
    <hyperlink ref="K22" r:id="rId5"/>
    <hyperlink ref="K23" r:id="rId6"/>
    <hyperlink ref="K24" r:id="rId7"/>
    <hyperlink ref="K25" r:id="rId8"/>
    <hyperlink ref="K26" r:id="rId9"/>
    <hyperlink ref="K27" r:id="rId10"/>
    <hyperlink ref="K28" r:id="rId11"/>
    <hyperlink ref="K29" r:id="rId12"/>
    <hyperlink ref="K30" r:id="rId13"/>
    <hyperlink ref="K31" r:id="rId14"/>
    <hyperlink ref="K32" r:id="rId15"/>
    <hyperlink ref="K33" r:id="rId16"/>
    <hyperlink ref="K34" r:id="rId17"/>
    <hyperlink ref="K35" r:id="rId18"/>
    <hyperlink ref="K36" r:id="rId19"/>
    <hyperlink ref="K37" r:id="rId20"/>
    <hyperlink ref="K38" r:id="rId21"/>
    <hyperlink ref="K41" r:id="rId22"/>
    <hyperlink ref="L41" r:id="rId23"/>
    <hyperlink ref="K42" r:id="rId24"/>
    <hyperlink ref="K43" r:id="rId25"/>
    <hyperlink ref="K44" r:id="rId26"/>
    <hyperlink ref="L44" r:id="rId27"/>
    <hyperlink ref="K45" r:id="rId28" location="3180t35/=13ibsvd"/>
    <hyperlink ref="K46" r:id="rId29"/>
    <hyperlink ref="K47" r:id="rId30"/>
    <hyperlink ref="L47" r:id="rId31"/>
    <hyperlink ref="K48" r:id="rId32"/>
    <hyperlink ref="L48" r:id="rId33"/>
    <hyperlink ref="K49" r:id="rId34"/>
    <hyperlink ref="L49" r:id="rId35"/>
    <hyperlink ref="K50" r:id="rId36"/>
    <hyperlink ref="L50" r:id="rId37"/>
    <hyperlink ref="K51" r:id="rId38"/>
    <hyperlink ref="L51" r:id="rId39"/>
    <hyperlink ref="K52" r:id="rId40"/>
    <hyperlink ref="L52" r:id="rId41"/>
    <hyperlink ref="K53" r:id="rId42"/>
    <hyperlink ref="K56" r:id="rId43"/>
    <hyperlink ref="L56" r:id="rId44"/>
    <hyperlink ref="K57" r:id="rId45"/>
    <hyperlink ref="L57" r:id="rId46"/>
    <hyperlink ref="K58" r:id="rId47"/>
    <hyperlink ref="L58" r:id="rId48"/>
    <hyperlink ref="K60" r:id="rId49"/>
    <hyperlink ref="L60" r:id="rId50"/>
    <hyperlink ref="K61" r:id="rId51"/>
    <hyperlink ref="L61" r:id="rId52"/>
    <hyperlink ref="K62" r:id="rId53"/>
    <hyperlink ref="L62" r:id="rId54"/>
    <hyperlink ref="K63" r:id="rId55"/>
    <hyperlink ref="K64" r:id="rId56"/>
    <hyperlink ref="L64" r:id="rId57" location="8082k14"/>
    <hyperlink ref="K65" r:id="rId58"/>
    <hyperlink ref="L65" r:id="rId59"/>
    <hyperlink ref="K66" r:id="rId60"/>
    <hyperlink ref="L66" r:id="rId61"/>
    <hyperlink ref="K67" r:id="rId62"/>
    <hyperlink ref="L68" r:id="rId63"/>
    <hyperlink ref="L69" r:id="rId64"/>
    <hyperlink ref="K73" r:id="rId65"/>
    <hyperlink ref="L73" r:id="rId66"/>
    <hyperlink ref="K75" r:id="rId67"/>
    <hyperlink ref="K84" r:id="rId68"/>
    <hyperlink ref="L84" r:id="rId69"/>
    <hyperlink ref="K86" r:id="rId70"/>
    <hyperlink ref="K90" r:id="rId71"/>
    <hyperlink ref="K91" r:id="rId72"/>
    <hyperlink ref="K92" r:id="rId73"/>
    <hyperlink ref="K87" r:id="rId74"/>
  </hyperlinks>
  <pageMargins left="0.7" right="0.7" top="0.75" bottom="0.75" header="0.3" footer="0.3"/>
  <pageSetup paperSize="0" orientation="portrait" r:id="rId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2017-01-03T13:09:45Z</dcterms:created>
  <dcterms:modified xsi:type="dcterms:W3CDTF">2017-01-06T16:20:07Z</dcterms:modified>
</cp:coreProperties>
</file>