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utk\Desktop\Unity\SolarSystem\"/>
    </mc:Choice>
  </mc:AlternateContent>
  <xr:revisionPtr revIDLastSave="0" documentId="13_ncr:1_{62792D4E-34C7-42A3-ABD6-D12C515AF2AF}" xr6:coauthVersionLast="47" xr6:coauthVersionMax="47" xr10:uidLastSave="{00000000-0000-0000-0000-000000000000}"/>
  <bookViews>
    <workbookView xWindow="4890" yWindow="7560" windowWidth="18480" windowHeight="11250" xr2:uid="{EBB50F4B-97EA-4463-A495-417F5400E3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6" i="1" l="1"/>
  <c r="O47" i="1"/>
  <c r="P47" i="1" s="1"/>
  <c r="O48" i="1"/>
  <c r="O49" i="1"/>
  <c r="O50" i="1"/>
  <c r="P50" i="1" s="1"/>
  <c r="O51" i="1"/>
  <c r="O52" i="1"/>
  <c r="P52" i="1" s="1"/>
  <c r="O45" i="1"/>
  <c r="N46" i="1"/>
  <c r="N47" i="1"/>
  <c r="N48" i="1"/>
  <c r="N49" i="1"/>
  <c r="N50" i="1"/>
  <c r="N51" i="1"/>
  <c r="N52" i="1"/>
  <c r="N45" i="1"/>
  <c r="Q46" i="1"/>
  <c r="Q47" i="1"/>
  <c r="Q48" i="1"/>
  <c r="Q49" i="1"/>
  <c r="Q50" i="1"/>
  <c r="Q51" i="1"/>
  <c r="Q52" i="1"/>
  <c r="P46" i="1"/>
  <c r="P48" i="1"/>
  <c r="P49" i="1"/>
  <c r="P51" i="1"/>
  <c r="Q45" i="1"/>
  <c r="P45" i="1"/>
  <c r="K45" i="1"/>
  <c r="K47" i="1"/>
  <c r="K48" i="1"/>
  <c r="K49" i="1"/>
  <c r="K50" i="1"/>
  <c r="K51" i="1"/>
  <c r="K52" i="1"/>
  <c r="J47" i="1"/>
  <c r="J48" i="1"/>
  <c r="J49" i="1"/>
  <c r="J50" i="1"/>
  <c r="J51" i="1"/>
  <c r="J52" i="1"/>
  <c r="I47" i="1"/>
  <c r="I48" i="1"/>
  <c r="I49" i="1"/>
  <c r="I50" i="1"/>
  <c r="I51" i="1"/>
  <c r="I52" i="1"/>
  <c r="H47" i="1"/>
  <c r="H48" i="1"/>
  <c r="H49" i="1"/>
  <c r="H50" i="1"/>
  <c r="H51" i="1"/>
  <c r="H52" i="1"/>
  <c r="G52" i="1"/>
  <c r="G51" i="1"/>
  <c r="G50" i="1"/>
  <c r="G49" i="1"/>
  <c r="G48" i="1"/>
  <c r="G47" i="1"/>
  <c r="K46" i="1"/>
  <c r="J46" i="1"/>
  <c r="I46" i="1"/>
  <c r="H46" i="1"/>
  <c r="G46" i="1"/>
  <c r="J45" i="1"/>
  <c r="I45" i="1"/>
  <c r="H45" i="1"/>
  <c r="G45" i="1"/>
  <c r="F39" i="1"/>
  <c r="B18" i="1"/>
  <c r="B19" i="1"/>
  <c r="B20" i="1"/>
  <c r="B21" i="1"/>
  <c r="B22" i="1"/>
  <c r="B23" i="1"/>
  <c r="B24" i="1"/>
  <c r="B17" i="1"/>
  <c r="C17" i="1"/>
  <c r="C18" i="1"/>
  <c r="C19" i="1"/>
  <c r="C20" i="1"/>
  <c r="C21" i="1"/>
  <c r="C22" i="1"/>
  <c r="C23" i="1"/>
  <c r="C24" i="1"/>
  <c r="C16" i="1"/>
  <c r="B41" i="1"/>
  <c r="J18" i="1"/>
  <c r="P26" i="1"/>
  <c r="P27" i="1"/>
  <c r="P28" i="1"/>
  <c r="P29" i="1"/>
  <c r="P30" i="1"/>
  <c r="P31" i="1"/>
  <c r="P32" i="1"/>
  <c r="P33" i="1"/>
  <c r="P25" i="1"/>
  <c r="O33" i="1"/>
  <c r="O26" i="1"/>
  <c r="O27" i="1"/>
  <c r="O28" i="1"/>
  <c r="O29" i="1"/>
  <c r="O30" i="1"/>
  <c r="O31" i="1"/>
  <c r="O32" i="1"/>
  <c r="O25" i="1"/>
  <c r="P4" i="1"/>
  <c r="P5" i="1"/>
  <c r="P6" i="1"/>
  <c r="P7" i="1"/>
  <c r="P8" i="1"/>
  <c r="P9" i="1"/>
  <c r="P10" i="1"/>
  <c r="P11" i="1"/>
  <c r="P3" i="1"/>
  <c r="P23" i="1"/>
  <c r="P16" i="1"/>
  <c r="P17" i="1"/>
  <c r="P18" i="1"/>
  <c r="P19" i="1"/>
  <c r="P20" i="1"/>
  <c r="P21" i="1"/>
  <c r="P22" i="1"/>
  <c r="P15" i="1"/>
  <c r="L26" i="1"/>
  <c r="L27" i="1"/>
  <c r="L28" i="1"/>
  <c r="L29" i="1"/>
  <c r="L30" i="1"/>
  <c r="L31" i="1"/>
  <c r="L32" i="1"/>
  <c r="L33" i="1"/>
  <c r="L25" i="1"/>
  <c r="K26" i="1"/>
  <c r="K27" i="1"/>
  <c r="K28" i="1"/>
  <c r="K29" i="1"/>
  <c r="K30" i="1"/>
  <c r="K31" i="1"/>
  <c r="K32" i="1"/>
  <c r="K33" i="1"/>
  <c r="K25" i="1"/>
  <c r="J26" i="1"/>
  <c r="J27" i="1"/>
  <c r="J28" i="1"/>
  <c r="J29" i="1"/>
  <c r="J30" i="1"/>
  <c r="J31" i="1"/>
  <c r="J32" i="1"/>
  <c r="J33" i="1"/>
  <c r="J25" i="1"/>
  <c r="I26" i="1"/>
  <c r="I27" i="1"/>
  <c r="I28" i="1"/>
  <c r="I29" i="1"/>
  <c r="I30" i="1"/>
  <c r="I31" i="1"/>
  <c r="I32" i="1"/>
  <c r="I33" i="1"/>
  <c r="I25" i="1"/>
  <c r="H26" i="1"/>
  <c r="H27" i="1"/>
  <c r="H28" i="1"/>
  <c r="H29" i="1"/>
  <c r="H30" i="1"/>
  <c r="H31" i="1"/>
  <c r="H32" i="1"/>
  <c r="H33" i="1"/>
  <c r="H25" i="1"/>
  <c r="G26" i="1"/>
  <c r="G27" i="1"/>
  <c r="G28" i="1"/>
  <c r="G29" i="1"/>
  <c r="G30" i="1"/>
  <c r="G31" i="1"/>
  <c r="G32" i="1"/>
  <c r="G33" i="1"/>
  <c r="G25" i="1"/>
  <c r="F16" i="1"/>
  <c r="F17" i="1"/>
  <c r="F18" i="1"/>
  <c r="F19" i="1"/>
  <c r="F20" i="1"/>
  <c r="F21" i="1"/>
  <c r="F22" i="1"/>
  <c r="F15" i="1"/>
  <c r="L16" i="1"/>
  <c r="L17" i="1"/>
  <c r="L18" i="1"/>
  <c r="L19" i="1"/>
  <c r="L20" i="1"/>
  <c r="L21" i="1"/>
  <c r="L22" i="1"/>
  <c r="L15" i="1"/>
  <c r="K16" i="1"/>
  <c r="K17" i="1"/>
  <c r="K18" i="1"/>
  <c r="K19" i="1"/>
  <c r="K20" i="1"/>
  <c r="K21" i="1"/>
  <c r="K22" i="1"/>
  <c r="K15" i="1"/>
  <c r="J16" i="1"/>
  <c r="J17" i="1"/>
  <c r="J19" i="1"/>
  <c r="J20" i="1"/>
  <c r="J21" i="1"/>
  <c r="J22" i="1"/>
  <c r="J15" i="1"/>
  <c r="I16" i="1"/>
  <c r="I17" i="1"/>
  <c r="I18" i="1"/>
  <c r="I19" i="1"/>
  <c r="I20" i="1"/>
  <c r="I21" i="1"/>
  <c r="I22" i="1"/>
  <c r="I15" i="1"/>
  <c r="H16" i="1"/>
  <c r="H17" i="1"/>
  <c r="H18" i="1"/>
  <c r="H19" i="1"/>
  <c r="H20" i="1"/>
  <c r="H21" i="1"/>
  <c r="H22" i="1"/>
  <c r="H15" i="1"/>
  <c r="G22" i="1"/>
  <c r="G16" i="1"/>
  <c r="G17" i="1"/>
  <c r="G18" i="1"/>
  <c r="G19" i="1"/>
  <c r="G20" i="1"/>
  <c r="G21" i="1"/>
  <c r="G15" i="1"/>
  <c r="O7" i="1"/>
  <c r="O8" i="1"/>
  <c r="O9" i="1"/>
  <c r="N10" i="1"/>
  <c r="N11" i="1"/>
  <c r="L5" i="1"/>
  <c r="L6" i="1"/>
  <c r="L7" i="1"/>
  <c r="L9" i="1"/>
  <c r="L10" i="1"/>
  <c r="K5" i="1"/>
  <c r="K8" i="1"/>
  <c r="K9" i="1"/>
  <c r="K10" i="1"/>
  <c r="J8" i="1"/>
  <c r="J9" i="1"/>
  <c r="J10" i="1"/>
  <c r="J11" i="1"/>
  <c r="G5" i="1"/>
  <c r="G6" i="1"/>
  <c r="E3" i="1"/>
  <c r="G3" i="1" s="1"/>
  <c r="E4" i="1"/>
  <c r="I4" i="1" s="1"/>
  <c r="E5" i="1"/>
  <c r="I5" i="1" s="1"/>
  <c r="E6" i="1"/>
  <c r="I6" i="1" s="1"/>
  <c r="E7" i="1"/>
  <c r="H7" i="1" s="1"/>
  <c r="E8" i="1"/>
  <c r="I8" i="1" s="1"/>
  <c r="E9" i="1"/>
  <c r="H9" i="1" s="1"/>
  <c r="E10" i="1"/>
  <c r="G10" i="1" s="1"/>
  <c r="E11" i="1"/>
  <c r="H11" i="1" s="1"/>
  <c r="N3" i="1" l="1"/>
  <c r="K7" i="1"/>
  <c r="L4" i="1"/>
  <c r="O6" i="1"/>
  <c r="K6" i="1"/>
  <c r="M3" i="1"/>
  <c r="N9" i="1"/>
  <c r="O3" i="1"/>
  <c r="M11" i="1"/>
  <c r="N8" i="1"/>
  <c r="O4" i="1"/>
  <c r="F10" i="1"/>
  <c r="J7" i="1"/>
  <c r="K4" i="1"/>
  <c r="M10" i="1"/>
  <c r="N7" i="1"/>
  <c r="O5" i="1"/>
  <c r="F3" i="1"/>
  <c r="F9" i="1"/>
  <c r="J6" i="1"/>
  <c r="L3" i="1"/>
  <c r="M9" i="1"/>
  <c r="N6" i="1"/>
  <c r="F11" i="1"/>
  <c r="F8" i="1"/>
  <c r="J5" i="1"/>
  <c r="L11" i="1"/>
  <c r="M8" i="1"/>
  <c r="N5" i="1"/>
  <c r="F7" i="1"/>
  <c r="J4" i="1"/>
  <c r="M7" i="1"/>
  <c r="N4" i="1"/>
  <c r="M4" i="1"/>
  <c r="M6" i="1"/>
  <c r="O11" i="1"/>
  <c r="F4" i="1"/>
  <c r="J3" i="1"/>
  <c r="F6" i="1"/>
  <c r="K3" i="1"/>
  <c r="F5" i="1"/>
  <c r="K11" i="1"/>
  <c r="L8" i="1"/>
  <c r="M5" i="1"/>
  <c r="O10" i="1"/>
  <c r="G11" i="1"/>
  <c r="H8" i="1"/>
  <c r="G9" i="1"/>
  <c r="H6" i="1"/>
  <c r="G8" i="1"/>
  <c r="H5" i="1"/>
  <c r="G7" i="1"/>
  <c r="H4" i="1"/>
  <c r="I3" i="1"/>
  <c r="I11" i="1"/>
  <c r="G4" i="1"/>
  <c r="I10" i="1"/>
  <c r="H3" i="1"/>
  <c r="I9" i="1"/>
  <c r="H10" i="1"/>
  <c r="I7" i="1"/>
</calcChain>
</file>

<file path=xl/sharedStrings.xml><?xml version="1.0" encoding="utf-8"?>
<sst xmlns="http://schemas.openxmlformats.org/spreadsheetml/2006/main" count="87" uniqueCount="50">
  <si>
    <t>Sun</t>
  </si>
  <si>
    <t>Mercury</t>
  </si>
  <si>
    <t>Venus</t>
  </si>
  <si>
    <t>Earth</t>
  </si>
  <si>
    <t>Mars</t>
  </si>
  <si>
    <t>Jupiter</t>
  </si>
  <si>
    <t>Saturn</t>
  </si>
  <si>
    <t>Uranus</t>
  </si>
  <si>
    <t>Neptune</t>
  </si>
  <si>
    <t>Radius</t>
  </si>
  <si>
    <t xml:space="preserve">Distance to Sun </t>
  </si>
  <si>
    <t>Mass * 10^24</t>
  </si>
  <si>
    <t>10^24</t>
  </si>
  <si>
    <t>LOG-MASS</t>
  </si>
  <si>
    <t>LOG-MASS 2</t>
  </si>
  <si>
    <t>LOG-MASS 3</t>
  </si>
  <si>
    <t>LOG-MASS 4</t>
  </si>
  <si>
    <t>LOG-MASS 1.5</t>
  </si>
  <si>
    <t>ROOT 4</t>
  </si>
  <si>
    <t>ROOT 2</t>
  </si>
  <si>
    <t>ROOT 8</t>
  </si>
  <si>
    <t>ROOT 16</t>
  </si>
  <si>
    <t>ROOT 32</t>
  </si>
  <si>
    <t>log distance 2</t>
  </si>
  <si>
    <t>root distance16</t>
  </si>
  <si>
    <t>root 2</t>
  </si>
  <si>
    <t>root3</t>
  </si>
  <si>
    <t>root4</t>
  </si>
  <si>
    <t>root8</t>
  </si>
  <si>
    <t>log radius2</t>
  </si>
  <si>
    <t>log radius3</t>
  </si>
  <si>
    <t>root2</t>
  </si>
  <si>
    <t>mass root4/100</t>
  </si>
  <si>
    <t>root3 mass</t>
  </si>
  <si>
    <t>mass root3/100000</t>
  </si>
  <si>
    <t>distance</t>
  </si>
  <si>
    <t>radius</t>
  </si>
  <si>
    <t>f=G * ((m1 * m2) / r2)</t>
  </si>
  <si>
    <t>mercury</t>
  </si>
  <si>
    <t>G</t>
  </si>
  <si>
    <t>m1</t>
  </si>
  <si>
    <t xml:space="preserve">m2 </t>
  </si>
  <si>
    <t xml:space="preserve">r </t>
  </si>
  <si>
    <t>r2</t>
  </si>
  <si>
    <t>F</t>
  </si>
  <si>
    <t>r/100000</t>
  </si>
  <si>
    <t>r2/100000</t>
  </si>
  <si>
    <t>m1*m2?</t>
  </si>
  <si>
    <t>g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</si>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</sst>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0" fontId="2" fillId="3" borderId="0" xfId="2"/>
    <xf numFmtId="0" fontId="1" fillId="2" borderId="0" xfId="1"/>
    <xf numFmtId="0" fontId="3" fillId="0" borderId="0" xfId="0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A0CC-FDD9-4D5C-928C-7F0EC6792C87}">
  <dimension ref="A2:R52"/>
  <sheetViews>
    <sheetView tabSelected="1" zoomScaleNormal="100" workbookViewId="0">
      <selection activeCell="O45" sqref="O45:O52"/>
    </sheetView>
  </sheetViews>
  <sheetFormatPr defaultRowHeight="15" x14ac:dyDescent="0.25"/>
  <cols>
    <col min="2" max="2" width="19.7109375" bestFit="1" customWidth="1"/>
    <col min="4" max="4" width="15.140625" bestFit="1" customWidth="1"/>
    <col min="5" max="5" width="12" bestFit="1" customWidth="1"/>
    <col min="6" max="6" width="44.7109375" customWidth="1"/>
    <col min="7" max="7" width="13.140625" bestFit="1" customWidth="1"/>
    <col min="8" max="8" width="14.7109375" bestFit="1" customWidth="1"/>
    <col min="9" max="9" width="11.7109375" bestFit="1" customWidth="1"/>
    <col min="10" max="11" width="12" bestFit="1" customWidth="1"/>
    <col min="12" max="12" width="11" bestFit="1" customWidth="1"/>
    <col min="15" max="15" width="15.85546875" bestFit="1" customWidth="1"/>
    <col min="16" max="16" width="13.140625" bestFit="1" customWidth="1"/>
    <col min="17" max="17" width="12" bestFit="1" customWidth="1"/>
  </cols>
  <sheetData>
    <row r="2" spans="1:16" x14ac:dyDescent="0.25">
      <c r="B2" t="s">
        <v>11</v>
      </c>
      <c r="C2" t="s">
        <v>9</v>
      </c>
      <c r="D2" t="s">
        <v>10</v>
      </c>
      <c r="E2" t="s">
        <v>12</v>
      </c>
      <c r="F2" t="s">
        <v>17</v>
      </c>
      <c r="G2" t="s">
        <v>14</v>
      </c>
      <c r="H2" t="s">
        <v>15</v>
      </c>
      <c r="I2" t="s">
        <v>16</v>
      </c>
      <c r="J2" t="s">
        <v>13</v>
      </c>
      <c r="K2" t="s">
        <v>19</v>
      </c>
      <c r="L2" s="2" t="s">
        <v>18</v>
      </c>
      <c r="M2" t="s">
        <v>20</v>
      </c>
      <c r="N2" t="s">
        <v>21</v>
      </c>
      <c r="O2" t="s">
        <v>22</v>
      </c>
      <c r="P2" s="3" t="s">
        <v>33</v>
      </c>
    </row>
    <row r="3" spans="1:16" x14ac:dyDescent="0.25">
      <c r="A3" t="s">
        <v>0</v>
      </c>
      <c r="B3" s="1">
        <v>1988500</v>
      </c>
      <c r="C3">
        <v>1392000</v>
      </c>
      <c r="E3">
        <f>(10^24)*B3</f>
        <v>1.9885E+30</v>
      </c>
      <c r="F3">
        <f>+LOG(E3,1.5)</f>
        <v>172.0614967364246</v>
      </c>
      <c r="G3">
        <f>+LOG(E3,2)</f>
        <v>100.649523408764</v>
      </c>
      <c r="H3">
        <f>+LOG(E3,3)</f>
        <v>63.502779001376098</v>
      </c>
      <c r="I3">
        <f>+LOG(E3,4)</f>
        <v>50.324761704381999</v>
      </c>
      <c r="J3">
        <f>+LOG(E3)</f>
        <v>30.298525595321998</v>
      </c>
      <c r="K3">
        <f>+SQRT(E3)</f>
        <v>1410141836837699</v>
      </c>
      <c r="L3" s="2">
        <f>+E3 ^(1/4)</f>
        <v>37551855.304867387</v>
      </c>
      <c r="M3">
        <f>+E3 ^(1/8)</f>
        <v>6127.95686219048</v>
      </c>
      <c r="N3">
        <f>++E3 ^(1/16)</f>
        <v>78.281267632751579</v>
      </c>
      <c r="O3">
        <f>+E3 ^(1/32)</f>
        <v>8.8476701810562304</v>
      </c>
      <c r="P3" s="3">
        <f>+E3^(1/3)</f>
        <v>12575015579.136633</v>
      </c>
    </row>
    <row r="4" spans="1:16" x14ac:dyDescent="0.25">
      <c r="A4" t="s">
        <v>1</v>
      </c>
      <c r="B4">
        <v>0.33</v>
      </c>
      <c r="C4">
        <v>4879</v>
      </c>
      <c r="D4">
        <v>57900000</v>
      </c>
      <c r="E4">
        <f t="shared" ref="E4:E11" si="0">10^24*B4</f>
        <v>3.3000000000000003E+23</v>
      </c>
      <c r="F4">
        <f t="shared" ref="F4:F11" si="1">+LOG(E4,1.5)</f>
        <v>133.55866762495677</v>
      </c>
      <c r="G4">
        <f t="shared" ref="G4:G11" si="2">+LOG(E4,2)</f>
        <v>78.12681220688043</v>
      </c>
      <c r="H4">
        <f t="shared" ref="H4:H11" si="3">+LOG(E4,3)</f>
        <v>49.292530373010599</v>
      </c>
      <c r="I4">
        <f t="shared" ref="I4:I11" si="4">+LOG(E4,4)</f>
        <v>39.063406103440215</v>
      </c>
      <c r="J4">
        <f t="shared" ref="J4:J11" si="5">+LOG(E4)</f>
        <v>23.518513939877888</v>
      </c>
      <c r="K4">
        <f t="shared" ref="K4:K11" si="6">+SQRT(E4)</f>
        <v>574456264653.80286</v>
      </c>
      <c r="L4" s="2">
        <f t="shared" ref="L4:L11" si="7">+E4 ^(1/4)</f>
        <v>757928.9311365569</v>
      </c>
      <c r="M4">
        <f t="shared" ref="M4:M11" si="8">+E4 ^(1/8)</f>
        <v>870.59113890307708</v>
      </c>
      <c r="N4">
        <f t="shared" ref="N4:N11" si="9">++E4 ^(1/16)</f>
        <v>29.505781448778425</v>
      </c>
      <c r="O4">
        <f>+E4 ^(1/32)</f>
        <v>5.4319224450261094</v>
      </c>
      <c r="P4" s="3">
        <f t="shared" ref="P4:P11" si="10">+E4^(1/3)</f>
        <v>69104232.300111741</v>
      </c>
    </row>
    <row r="5" spans="1:16" x14ac:dyDescent="0.25">
      <c r="A5" t="s">
        <v>2</v>
      </c>
      <c r="B5">
        <v>4.87</v>
      </c>
      <c r="C5">
        <v>12104</v>
      </c>
      <c r="D5">
        <v>108200000</v>
      </c>
      <c r="E5">
        <f t="shared" si="0"/>
        <v>4.8699999999999996E+24</v>
      </c>
      <c r="F5">
        <f t="shared" si="1"/>
        <v>140.19735615274504</v>
      </c>
      <c r="G5">
        <f t="shared" si="2"/>
        <v>82.010196049604318</v>
      </c>
      <c r="H5">
        <f t="shared" si="3"/>
        <v>51.742672783923759</v>
      </c>
      <c r="I5">
        <f t="shared" si="4"/>
        <v>41.005098024802159</v>
      </c>
      <c r="J5">
        <f t="shared" si="5"/>
        <v>24.687528961214635</v>
      </c>
      <c r="K5">
        <f t="shared" si="6"/>
        <v>2206807649071.3911</v>
      </c>
      <c r="L5" s="2">
        <f t="shared" si="7"/>
        <v>1485532.782900261</v>
      </c>
      <c r="M5">
        <f t="shared" si="8"/>
        <v>1218.8243445633423</v>
      </c>
      <c r="N5">
        <f t="shared" si="9"/>
        <v>34.911664878136968</v>
      </c>
      <c r="O5">
        <f>+E5 ^(1/32)</f>
        <v>5.9086093861531381</v>
      </c>
      <c r="P5" s="3">
        <f t="shared" si="10"/>
        <v>169502582.89442429</v>
      </c>
    </row>
    <row r="6" spans="1:16" x14ac:dyDescent="0.25">
      <c r="A6" t="s">
        <v>3</v>
      </c>
      <c r="B6">
        <v>5.97</v>
      </c>
      <c r="C6">
        <v>12756</v>
      </c>
      <c r="D6">
        <v>149600000</v>
      </c>
      <c r="E6">
        <f t="shared" si="0"/>
        <v>5.9699999999999992E+24</v>
      </c>
      <c r="F6">
        <f t="shared" si="1"/>
        <v>140.69962622786994</v>
      </c>
      <c r="G6">
        <f t="shared" si="2"/>
        <v>82.304005208786776</v>
      </c>
      <c r="H6">
        <f t="shared" si="3"/>
        <v>51.928045724323788</v>
      </c>
      <c r="I6">
        <f t="shared" si="4"/>
        <v>41.152002604393388</v>
      </c>
      <c r="J6">
        <f t="shared" si="5"/>
        <v>24.775974331129369</v>
      </c>
      <c r="K6">
        <f t="shared" si="6"/>
        <v>2443358344574.123</v>
      </c>
      <c r="L6" s="2">
        <f t="shared" si="7"/>
        <v>1563124.545445476</v>
      </c>
      <c r="M6">
        <f t="shared" si="8"/>
        <v>1250.2497932195295</v>
      </c>
      <c r="N6">
        <f t="shared" si="9"/>
        <v>35.358871492449097</v>
      </c>
      <c r="O6">
        <f t="shared" ref="O6:O11" si="11">++E6 ^(1/32)</f>
        <v>5.9463326086293806</v>
      </c>
      <c r="P6" s="3">
        <f t="shared" si="10"/>
        <v>181408699.68856466</v>
      </c>
    </row>
    <row r="7" spans="1:16" x14ac:dyDescent="0.25">
      <c r="A7" t="s">
        <v>4</v>
      </c>
      <c r="B7">
        <v>0.64200000000000002</v>
      </c>
      <c r="C7">
        <v>6792</v>
      </c>
      <c r="D7">
        <v>227900000</v>
      </c>
      <c r="E7">
        <f t="shared" si="0"/>
        <v>6.4200000000000005E+23</v>
      </c>
      <c r="F7">
        <f t="shared" si="1"/>
        <v>135.19998184884776</v>
      </c>
      <c r="G7">
        <f t="shared" si="2"/>
        <v>79.086919479756915</v>
      </c>
      <c r="H7">
        <f t="shared" si="3"/>
        <v>49.898290618088723</v>
      </c>
      <c r="I7">
        <f t="shared" si="4"/>
        <v>39.543459739878458</v>
      </c>
      <c r="J7">
        <f t="shared" si="5"/>
        <v>23.807535028068852</v>
      </c>
      <c r="K7">
        <f t="shared" si="6"/>
        <v>801249024960.40515</v>
      </c>
      <c r="L7" s="2">
        <f t="shared" si="7"/>
        <v>895125.14485987148</v>
      </c>
      <c r="M7">
        <f t="shared" si="8"/>
        <v>946.11053522295776</v>
      </c>
      <c r="N7">
        <f t="shared" si="9"/>
        <v>30.758909851016465</v>
      </c>
      <c r="O7">
        <f t="shared" si="11"/>
        <v>5.5460715692295626</v>
      </c>
      <c r="P7" s="3">
        <f t="shared" si="10"/>
        <v>86267062.366913497</v>
      </c>
    </row>
    <row r="8" spans="1:16" x14ac:dyDescent="0.25">
      <c r="A8" t="s">
        <v>5</v>
      </c>
      <c r="B8">
        <v>1898</v>
      </c>
      <c r="C8">
        <v>142984</v>
      </c>
      <c r="D8">
        <v>778600000</v>
      </c>
      <c r="E8">
        <f t="shared" si="0"/>
        <v>1.8979999999999999E+27</v>
      </c>
      <c r="F8">
        <f t="shared" si="1"/>
        <v>154.90999584179073</v>
      </c>
      <c r="G8">
        <f t="shared" si="2"/>
        <v>90.616538554317813</v>
      </c>
      <c r="H8">
        <f t="shared" si="3"/>
        <v>57.172670339574204</v>
      </c>
      <c r="I8">
        <f t="shared" si="4"/>
        <v>45.308269277158907</v>
      </c>
      <c r="J8">
        <f t="shared" si="5"/>
        <v>27.278296208091273</v>
      </c>
      <c r="K8">
        <f t="shared" si="6"/>
        <v>43566041821583.93</v>
      </c>
      <c r="L8" s="2">
        <f t="shared" si="7"/>
        <v>6600457.6978861056</v>
      </c>
      <c r="M8">
        <f t="shared" si="8"/>
        <v>2569.1355935189767</v>
      </c>
      <c r="N8">
        <f t="shared" si="9"/>
        <v>50.686641174169125</v>
      </c>
      <c r="O8">
        <f t="shared" si="11"/>
        <v>7.1194551177859902</v>
      </c>
      <c r="P8" s="3">
        <f t="shared" si="10"/>
        <v>1238127593.7820208</v>
      </c>
    </row>
    <row r="9" spans="1:16" x14ac:dyDescent="0.25">
      <c r="A9" t="s">
        <v>6</v>
      </c>
      <c r="B9">
        <v>568</v>
      </c>
      <c r="C9">
        <v>120536</v>
      </c>
      <c r="D9">
        <v>1433500000</v>
      </c>
      <c r="E9">
        <f t="shared" si="0"/>
        <v>5.6800000000000001E+26</v>
      </c>
      <c r="F9">
        <f t="shared" si="1"/>
        <v>151.93456210822546</v>
      </c>
      <c r="G9">
        <f t="shared" si="2"/>
        <v>88.876021396801391</v>
      </c>
      <c r="H9">
        <f t="shared" si="3"/>
        <v>56.074526278295473</v>
      </c>
      <c r="I9">
        <f t="shared" si="4"/>
        <v>44.438010698400696</v>
      </c>
      <c r="J9">
        <f t="shared" si="5"/>
        <v>26.754348335711018</v>
      </c>
      <c r="K9">
        <f t="shared" si="6"/>
        <v>23832750575625.969</v>
      </c>
      <c r="L9" s="2">
        <f t="shared" si="7"/>
        <v>4881879.8198671388</v>
      </c>
      <c r="M9">
        <f t="shared" si="8"/>
        <v>2209.4976397061705</v>
      </c>
      <c r="N9">
        <f t="shared" si="9"/>
        <v>47.005293741302907</v>
      </c>
      <c r="O9">
        <f t="shared" si="11"/>
        <v>6.8560406752952474</v>
      </c>
      <c r="P9" s="3">
        <f t="shared" si="10"/>
        <v>828163549.88457143</v>
      </c>
    </row>
    <row r="10" spans="1:16" x14ac:dyDescent="0.25">
      <c r="A10" t="s">
        <v>7</v>
      </c>
      <c r="B10">
        <v>86.8</v>
      </c>
      <c r="C10">
        <v>51118</v>
      </c>
      <c r="D10">
        <v>2872500000</v>
      </c>
      <c r="E10">
        <f t="shared" si="0"/>
        <v>8.6800000000000001E+25</v>
      </c>
      <c r="F10">
        <f t="shared" si="1"/>
        <v>147.30157456012373</v>
      </c>
      <c r="G10">
        <f t="shared" si="2"/>
        <v>86.165897414853816</v>
      </c>
      <c r="H10">
        <f t="shared" si="3"/>
        <v>54.364628422217194</v>
      </c>
      <c r="I10">
        <f t="shared" si="4"/>
        <v>43.082948707426908</v>
      </c>
      <c r="J10">
        <f t="shared" si="5"/>
        <v>25.938519725176491</v>
      </c>
      <c r="K10">
        <f t="shared" si="6"/>
        <v>9316651759081.6934</v>
      </c>
      <c r="L10" s="2">
        <f t="shared" si="7"/>
        <v>3052319.0788450837</v>
      </c>
      <c r="M10">
        <f t="shared" si="8"/>
        <v>1747.0887438378979</v>
      </c>
      <c r="N10">
        <f t="shared" si="9"/>
        <v>41.79819067660582</v>
      </c>
      <c r="O10">
        <f t="shared" si="11"/>
        <v>6.4651520226987564</v>
      </c>
      <c r="P10" s="3">
        <f t="shared" si="10"/>
        <v>442764957.77062017</v>
      </c>
    </row>
    <row r="11" spans="1:16" x14ac:dyDescent="0.25">
      <c r="A11" t="s">
        <v>8</v>
      </c>
      <c r="B11">
        <v>102</v>
      </c>
      <c r="C11">
        <v>49528</v>
      </c>
      <c r="D11">
        <v>4495100000</v>
      </c>
      <c r="E11">
        <f t="shared" si="0"/>
        <v>1.0199999999999999E+26</v>
      </c>
      <c r="F11">
        <f t="shared" si="1"/>
        <v>147.69955255722161</v>
      </c>
      <c r="G11">
        <f t="shared" si="2"/>
        <v>86.3986996192682</v>
      </c>
      <c r="H11">
        <f t="shared" si="3"/>
        <v>54.511510259679248</v>
      </c>
      <c r="I11">
        <f t="shared" si="4"/>
        <v>43.1993498096341</v>
      </c>
      <c r="J11">
        <f t="shared" si="5"/>
        <v>26.008600171761916</v>
      </c>
      <c r="K11">
        <f t="shared" si="6"/>
        <v>10099504938362.078</v>
      </c>
      <c r="L11" s="2">
        <f t="shared" si="7"/>
        <v>3177971.8278112663</v>
      </c>
      <c r="M11">
        <f t="shared" si="8"/>
        <v>1782.6866880669934</v>
      </c>
      <c r="N11">
        <f t="shared" si="9"/>
        <v>42.221874520999108</v>
      </c>
      <c r="O11">
        <f t="shared" si="11"/>
        <v>6.4978361414396337</v>
      </c>
      <c r="P11" s="3">
        <f t="shared" si="10"/>
        <v>467232872.83552605</v>
      </c>
    </row>
    <row r="14" spans="1:16" x14ac:dyDescent="0.25">
      <c r="F14" s="4" t="s">
        <v>35</v>
      </c>
      <c r="G14" t="s">
        <v>23</v>
      </c>
      <c r="H14" t="s">
        <v>24</v>
      </c>
      <c r="I14" t="s">
        <v>25</v>
      </c>
      <c r="J14" s="3" t="s">
        <v>26</v>
      </c>
      <c r="K14" s="2" t="s">
        <v>27</v>
      </c>
      <c r="L14" t="s">
        <v>28</v>
      </c>
      <c r="P14" s="2" t="s">
        <v>32</v>
      </c>
    </row>
    <row r="15" spans="1:16" x14ac:dyDescent="0.25">
      <c r="F15" t="str">
        <f>+A4</f>
        <v>Mercury</v>
      </c>
      <c r="G15">
        <f>+LOG(D4,2)</f>
        <v>25.78706001242605</v>
      </c>
      <c r="H15">
        <f>+D4^(1/16)</f>
        <v>3.0560989399214811</v>
      </c>
      <c r="I15">
        <f>+D4^(1/2)</f>
        <v>7609.2049518987196</v>
      </c>
      <c r="J15" s="3">
        <f>+D4^(1/3)</f>
        <v>386.86507191245164</v>
      </c>
      <c r="K15" s="2">
        <f>+D4^(1/4)</f>
        <v>87.23075691462688</v>
      </c>
      <c r="L15">
        <f>+D4^(1/8)</f>
        <v>9.3397407305892006</v>
      </c>
      <c r="P15" s="2">
        <f>+L3/1000</f>
        <v>37551.855304867386</v>
      </c>
    </row>
    <row r="16" spans="1:16" x14ac:dyDescent="0.25">
      <c r="A16" t="s">
        <v>0</v>
      </c>
      <c r="C16">
        <f>+C3/100000</f>
        <v>13.92</v>
      </c>
      <c r="F16" t="str">
        <f t="shared" ref="F16:F22" si="12">+A5</f>
        <v>Venus</v>
      </c>
      <c r="G16">
        <f t="shared" ref="G16:G21" si="13">+LOG(D5,2)</f>
        <v>26.68912525826363</v>
      </c>
      <c r="H16">
        <f t="shared" ref="H16:H22" si="14">+D5^(1/16)</f>
        <v>3.1778925128291262</v>
      </c>
      <c r="I16">
        <f t="shared" ref="I16:I22" si="15">+D5^(1/2)</f>
        <v>10401.922899156674</v>
      </c>
      <c r="J16" s="3">
        <f t="shared" ref="J16:J22" si="16">+D5^(1/3)</f>
        <v>476.51409747594801</v>
      </c>
      <c r="K16" s="2">
        <f t="shared" ref="K16:K22" si="17">+D5^(1/4)</f>
        <v>101.98981762488194</v>
      </c>
      <c r="L16">
        <f t="shared" ref="L16:L22" si="18">+D5^(1/8)</f>
        <v>10.099000823095418</v>
      </c>
      <c r="P16" s="2">
        <f t="shared" ref="P16:P22" si="19">+L4/1000</f>
        <v>757.92893113655691</v>
      </c>
    </row>
    <row r="17" spans="1:16" x14ac:dyDescent="0.25">
      <c r="A17" t="s">
        <v>1</v>
      </c>
      <c r="B17">
        <f>+D4/100000</f>
        <v>579</v>
      </c>
      <c r="C17">
        <f t="shared" ref="C17:C24" si="20">+C4/100000</f>
        <v>4.879E-2</v>
      </c>
      <c r="F17" t="str">
        <f t="shared" si="12"/>
        <v>Earth</v>
      </c>
      <c r="G17">
        <f t="shared" si="13"/>
        <v>27.156534934324451</v>
      </c>
      <c r="H17">
        <f t="shared" si="14"/>
        <v>3.2428975200427734</v>
      </c>
      <c r="I17">
        <f t="shared" si="15"/>
        <v>12231.107881136524</v>
      </c>
      <c r="J17" s="3">
        <f t="shared" si="16"/>
        <v>530.85657145510299</v>
      </c>
      <c r="K17" s="2">
        <f t="shared" si="17"/>
        <v>110.59433928161303</v>
      </c>
      <c r="L17">
        <f t="shared" si="18"/>
        <v>10.516384325499569</v>
      </c>
      <c r="P17" s="2">
        <f t="shared" si="19"/>
        <v>1485.5327829002611</v>
      </c>
    </row>
    <row r="18" spans="1:16" x14ac:dyDescent="0.25">
      <c r="A18" t="s">
        <v>2</v>
      </c>
      <c r="B18">
        <f t="shared" ref="B18:B24" si="21">+D5/100000</f>
        <v>1082</v>
      </c>
      <c r="C18">
        <f t="shared" si="20"/>
        <v>0.12103999999999999</v>
      </c>
      <c r="F18" t="str">
        <f t="shared" si="12"/>
        <v>Mars</v>
      </c>
      <c r="G18">
        <f t="shared" si="13"/>
        <v>27.763825683702109</v>
      </c>
      <c r="H18">
        <f t="shared" si="14"/>
        <v>3.3293466827851317</v>
      </c>
      <c r="I18">
        <f t="shared" si="15"/>
        <v>15096.357176484664</v>
      </c>
      <c r="J18" s="3">
        <f t="shared" si="16"/>
        <v>610.82214682505094</v>
      </c>
      <c r="K18" s="2">
        <f t="shared" si="17"/>
        <v>122.86723394170093</v>
      </c>
      <c r="L18">
        <f t="shared" si="18"/>
        <v>11.084549334172362</v>
      </c>
      <c r="P18" s="2">
        <f t="shared" si="19"/>
        <v>1563.1245454454759</v>
      </c>
    </row>
    <row r="19" spans="1:16" x14ac:dyDescent="0.25">
      <c r="A19" t="s">
        <v>3</v>
      </c>
      <c r="B19">
        <f t="shared" si="21"/>
        <v>1496</v>
      </c>
      <c r="C19">
        <f t="shared" si="20"/>
        <v>0.12756000000000001</v>
      </c>
      <c r="F19" t="str">
        <f t="shared" si="12"/>
        <v>Jupiter</v>
      </c>
      <c r="G19">
        <f t="shared" si="13"/>
        <v>29.536307103784097</v>
      </c>
      <c r="H19">
        <f t="shared" si="14"/>
        <v>3.5950683358412898</v>
      </c>
      <c r="I19">
        <f t="shared" si="15"/>
        <v>27903.404810166088</v>
      </c>
      <c r="J19" s="3">
        <f t="shared" si="16"/>
        <v>919.9653421096466</v>
      </c>
      <c r="K19" s="2">
        <f t="shared" si="17"/>
        <v>167.04312260660748</v>
      </c>
      <c r="L19">
        <f t="shared" si="18"/>
        <v>12.92451633936866</v>
      </c>
      <c r="P19" s="2">
        <f t="shared" si="19"/>
        <v>895.12514485987151</v>
      </c>
    </row>
    <row r="20" spans="1:16" x14ac:dyDescent="0.25">
      <c r="A20" t="s">
        <v>4</v>
      </c>
      <c r="B20">
        <f t="shared" si="21"/>
        <v>2279</v>
      </c>
      <c r="C20">
        <f t="shared" si="20"/>
        <v>6.7919999999999994E-2</v>
      </c>
      <c r="F20" t="str">
        <f t="shared" si="12"/>
        <v>Saturn</v>
      </c>
      <c r="G20">
        <f t="shared" si="13"/>
        <v>30.416894758564702</v>
      </c>
      <c r="H20">
        <f t="shared" si="14"/>
        <v>3.7348645493969492</v>
      </c>
      <c r="I20">
        <f t="shared" si="15"/>
        <v>37861.590035285102</v>
      </c>
      <c r="J20" s="3">
        <f t="shared" si="16"/>
        <v>1127.5415788915489</v>
      </c>
      <c r="K20" s="2">
        <f t="shared" si="17"/>
        <v>194.5805489643945</v>
      </c>
      <c r="L20">
        <f t="shared" si="18"/>
        <v>13.949213202342076</v>
      </c>
      <c r="P20" s="2">
        <f t="shared" si="19"/>
        <v>6600.457697886106</v>
      </c>
    </row>
    <row r="21" spans="1:16" x14ac:dyDescent="0.25">
      <c r="A21" t="s">
        <v>5</v>
      </c>
      <c r="B21">
        <f t="shared" si="21"/>
        <v>7786</v>
      </c>
      <c r="C21">
        <f t="shared" si="20"/>
        <v>1.42984</v>
      </c>
      <c r="F21" t="str">
        <f t="shared" si="12"/>
        <v>Uranus</v>
      </c>
      <c r="G21">
        <f t="shared" si="13"/>
        <v>31.419659746857651</v>
      </c>
      <c r="H21">
        <f t="shared" si="14"/>
        <v>3.9006883418832166</v>
      </c>
      <c r="I21">
        <f t="shared" si="15"/>
        <v>53595.708783446462</v>
      </c>
      <c r="J21" s="3">
        <f t="shared" si="16"/>
        <v>1421.5212157681633</v>
      </c>
      <c r="K21" s="2">
        <f t="shared" si="17"/>
        <v>231.50747025408592</v>
      </c>
      <c r="L21">
        <f t="shared" si="18"/>
        <v>15.215369540503639</v>
      </c>
      <c r="P21" s="2">
        <f t="shared" si="19"/>
        <v>4881.8798198671384</v>
      </c>
    </row>
    <row r="22" spans="1:16" x14ac:dyDescent="0.25">
      <c r="A22" t="s">
        <v>6</v>
      </c>
      <c r="B22">
        <f t="shared" si="21"/>
        <v>14335</v>
      </c>
      <c r="C22">
        <f t="shared" si="20"/>
        <v>1.20536</v>
      </c>
      <c r="F22" t="str">
        <f t="shared" si="12"/>
        <v>Neptune</v>
      </c>
      <c r="G22">
        <f>+LOG(D11,2)</f>
        <v>32.065706064920498</v>
      </c>
      <c r="H22">
        <f t="shared" si="14"/>
        <v>4.0114022139039616</v>
      </c>
      <c r="I22">
        <f t="shared" si="15"/>
        <v>67045.506933723751</v>
      </c>
      <c r="J22" s="3">
        <f t="shared" si="16"/>
        <v>1650.3641681653323</v>
      </c>
      <c r="K22" s="2">
        <f t="shared" si="17"/>
        <v>258.93147150109758</v>
      </c>
      <c r="L22">
        <f t="shared" si="18"/>
        <v>16.091347721713603</v>
      </c>
      <c r="P22" s="2">
        <f t="shared" si="19"/>
        <v>3052.3190788450838</v>
      </c>
    </row>
    <row r="23" spans="1:16" x14ac:dyDescent="0.25">
      <c r="A23" t="s">
        <v>7</v>
      </c>
      <c r="B23">
        <f t="shared" si="21"/>
        <v>28725</v>
      </c>
      <c r="C23">
        <f t="shared" si="20"/>
        <v>0.51117999999999997</v>
      </c>
      <c r="J23" s="3"/>
      <c r="K23" s="2"/>
      <c r="P23" s="2">
        <f>+L11/1000</f>
        <v>3177.9718278112664</v>
      </c>
    </row>
    <row r="24" spans="1:16" x14ac:dyDescent="0.25">
      <c r="A24" t="s">
        <v>8</v>
      </c>
      <c r="B24">
        <f t="shared" si="21"/>
        <v>44951</v>
      </c>
      <c r="C24">
        <f t="shared" si="20"/>
        <v>0.49528</v>
      </c>
      <c r="F24" s="4" t="s">
        <v>36</v>
      </c>
      <c r="G24" t="s">
        <v>29</v>
      </c>
      <c r="H24" t="s">
        <v>30</v>
      </c>
      <c r="I24" t="s">
        <v>31</v>
      </c>
      <c r="J24" s="3" t="s">
        <v>26</v>
      </c>
      <c r="K24" s="2" t="s">
        <v>27</v>
      </c>
      <c r="L24" t="s">
        <v>28</v>
      </c>
      <c r="O24" s="4" t="s">
        <v>34</v>
      </c>
    </row>
    <row r="25" spans="1:16" x14ac:dyDescent="0.25">
      <c r="F25" t="s">
        <v>0</v>
      </c>
      <c r="G25">
        <f>+LOG(C3,2)</f>
        <v>20.408727780510816</v>
      </c>
      <c r="H25">
        <f>+LOG(C3,3)</f>
        <v>12.876473589264645</v>
      </c>
      <c r="I25">
        <f>+C3^(1/2)</f>
        <v>1179.8304963002101</v>
      </c>
      <c r="J25" s="3">
        <f>+C3^(1/3)</f>
        <v>111.65540343316849</v>
      </c>
      <c r="K25" s="2">
        <f>+C3^(1/4)</f>
        <v>34.34866076428905</v>
      </c>
      <c r="L25">
        <f>+C3^(1/8)</f>
        <v>5.8607730517645065</v>
      </c>
      <c r="O25" s="3">
        <f>+P3/100000</f>
        <v>125750.15579136633</v>
      </c>
      <c r="P25" s="3">
        <f>+O25*100</f>
        <v>12575015.579136632</v>
      </c>
    </row>
    <row r="26" spans="1:16" x14ac:dyDescent="0.25">
      <c r="F26" t="s">
        <v>1</v>
      </c>
      <c r="G26">
        <f t="shared" ref="G26:G33" si="22">+LOG(C4,2)</f>
        <v>12.252369767926028</v>
      </c>
      <c r="H26">
        <f t="shared" ref="H26:H33" si="23">+LOG(C4,3)</f>
        <v>7.730384638343943</v>
      </c>
      <c r="I26">
        <f t="shared" ref="I26:I33" si="24">+C4^(1/2)</f>
        <v>69.849838940401284</v>
      </c>
      <c r="J26" s="3">
        <f t="shared" ref="J26:J33" si="25">+C4^(1/3)</f>
        <v>16.960693501367942</v>
      </c>
      <c r="K26" s="2">
        <f t="shared" ref="K26:K33" si="26">+C4^(1/4)</f>
        <v>8.3576216078739343</v>
      </c>
      <c r="L26">
        <f t="shared" ref="L26:L33" si="27">+C4^(1/8)</f>
        <v>2.8909551376446392</v>
      </c>
      <c r="O26" s="3">
        <f>+P4/100000</f>
        <v>691.04232300111744</v>
      </c>
      <c r="P26" s="3">
        <f t="shared" ref="P26:P33" si="28">+O26*100</f>
        <v>69104.232300111747</v>
      </c>
    </row>
    <row r="27" spans="1:16" x14ac:dyDescent="0.25">
      <c r="F27" t="s">
        <v>2</v>
      </c>
      <c r="G27">
        <f t="shared" si="22"/>
        <v>13.563196272216736</v>
      </c>
      <c r="H27">
        <f t="shared" si="23"/>
        <v>8.5574240816710141</v>
      </c>
      <c r="I27">
        <f t="shared" si="24"/>
        <v>110.01818031580054</v>
      </c>
      <c r="J27" s="3">
        <f t="shared" si="25"/>
        <v>22.960233742516323</v>
      </c>
      <c r="K27" s="2">
        <f t="shared" si="26"/>
        <v>10.488955158441687</v>
      </c>
      <c r="L27">
        <f t="shared" si="27"/>
        <v>3.2386656447434778</v>
      </c>
      <c r="O27" s="3">
        <f>+P5/100000</f>
        <v>1695.0258289442429</v>
      </c>
      <c r="P27" s="3">
        <f t="shared" si="28"/>
        <v>169502.5828944243</v>
      </c>
    </row>
    <row r="28" spans="1:16" x14ac:dyDescent="0.25">
      <c r="F28" t="s">
        <v>3</v>
      </c>
      <c r="G28">
        <f t="shared" si="22"/>
        <v>13.63888838225226</v>
      </c>
      <c r="H28">
        <f t="shared" si="23"/>
        <v>8.6051804860030323</v>
      </c>
      <c r="I28">
        <f t="shared" si="24"/>
        <v>112.942463227964</v>
      </c>
      <c r="J28" s="3">
        <f t="shared" si="25"/>
        <v>23.365307638643429</v>
      </c>
      <c r="K28" s="2">
        <f t="shared" si="26"/>
        <v>10.627439166043905</v>
      </c>
      <c r="L28">
        <f t="shared" si="27"/>
        <v>3.2599753321219938</v>
      </c>
      <c r="O28" s="3">
        <f>+P6/100000</f>
        <v>1814.0869968856466</v>
      </c>
      <c r="P28" s="3">
        <f t="shared" si="28"/>
        <v>181408.69968856467</v>
      </c>
    </row>
    <row r="29" spans="1:16" x14ac:dyDescent="0.25">
      <c r="F29" t="s">
        <v>4</v>
      </c>
      <c r="G29">
        <f t="shared" si="22"/>
        <v>12.729620743553038</v>
      </c>
      <c r="H29">
        <f t="shared" si="23"/>
        <v>8.0314964787880303</v>
      </c>
      <c r="I29">
        <f t="shared" si="24"/>
        <v>82.413591112146065</v>
      </c>
      <c r="J29" s="3">
        <f t="shared" si="25"/>
        <v>18.937932273460049</v>
      </c>
      <c r="K29" s="2">
        <f t="shared" si="26"/>
        <v>9.0781931634079065</v>
      </c>
      <c r="L29">
        <f t="shared" si="27"/>
        <v>3.013004009855929</v>
      </c>
      <c r="O29" s="3">
        <f>+P7/100000</f>
        <v>862.67062366913501</v>
      </c>
      <c r="P29" s="3">
        <f t="shared" si="28"/>
        <v>86267.062366913495</v>
      </c>
    </row>
    <row r="30" spans="1:16" x14ac:dyDescent="0.25">
      <c r="F30" t="s">
        <v>5</v>
      </c>
      <c r="G30">
        <f t="shared" si="22"/>
        <v>17.125494191985137</v>
      </c>
      <c r="H30">
        <f t="shared" si="23"/>
        <v>10.804983830338607</v>
      </c>
      <c r="I30">
        <f t="shared" si="24"/>
        <v>378.1322519965733</v>
      </c>
      <c r="J30" s="3">
        <f t="shared" si="25"/>
        <v>52.291264915106929</v>
      </c>
      <c r="K30" s="2">
        <f t="shared" si="26"/>
        <v>19.445622952134329</v>
      </c>
      <c r="L30">
        <f t="shared" si="27"/>
        <v>4.4097191466276318</v>
      </c>
      <c r="O30" s="3">
        <f>+P8/100000</f>
        <v>12381.275937820208</v>
      </c>
      <c r="P30" s="3">
        <f t="shared" si="28"/>
        <v>1238127.5937820207</v>
      </c>
    </row>
    <row r="31" spans="1:16" x14ac:dyDescent="0.25">
      <c r="F31" t="s">
        <v>6</v>
      </c>
      <c r="G31">
        <f t="shared" si="22"/>
        <v>16.879104569147565</v>
      </c>
      <c r="H31">
        <f t="shared" si="23"/>
        <v>10.649529286319133</v>
      </c>
      <c r="I31">
        <f t="shared" si="24"/>
        <v>347.18294889006285</v>
      </c>
      <c r="J31" s="3">
        <f t="shared" si="25"/>
        <v>49.397570730743873</v>
      </c>
      <c r="K31" s="2">
        <f t="shared" si="26"/>
        <v>18.63284596861314</v>
      </c>
      <c r="L31">
        <f t="shared" si="27"/>
        <v>4.3165780392126747</v>
      </c>
      <c r="O31" s="3">
        <f>+P9/100000</f>
        <v>8281.6354988457151</v>
      </c>
      <c r="P31" s="3">
        <f t="shared" si="28"/>
        <v>828163.54988457146</v>
      </c>
    </row>
    <row r="32" spans="1:16" x14ac:dyDescent="0.25">
      <c r="F32" t="s">
        <v>7</v>
      </c>
      <c r="G32">
        <f t="shared" si="22"/>
        <v>15.641543771262238</v>
      </c>
      <c r="H32">
        <f t="shared" si="23"/>
        <v>9.8687153570796475</v>
      </c>
      <c r="I32">
        <f t="shared" si="24"/>
        <v>226.09290125963707</v>
      </c>
      <c r="J32" s="3">
        <f t="shared" si="25"/>
        <v>37.112876624333168</v>
      </c>
      <c r="K32" s="2">
        <f t="shared" si="26"/>
        <v>15.036385910837653</v>
      </c>
      <c r="L32">
        <f t="shared" si="27"/>
        <v>3.877677901894077</v>
      </c>
      <c r="O32" s="3">
        <f>+P10/100000</f>
        <v>4427.6495777062019</v>
      </c>
      <c r="P32" s="3">
        <f t="shared" si="28"/>
        <v>442764.95777062018</v>
      </c>
    </row>
    <row r="33" spans="1:18" x14ac:dyDescent="0.25">
      <c r="F33" t="s">
        <v>8</v>
      </c>
      <c r="G33">
        <f t="shared" si="22"/>
        <v>15.595956743943164</v>
      </c>
      <c r="H33">
        <f t="shared" si="23"/>
        <v>9.8399531451671685</v>
      </c>
      <c r="I33">
        <f t="shared" si="24"/>
        <v>222.54887103735214</v>
      </c>
      <c r="J33" s="3">
        <f t="shared" si="25"/>
        <v>36.724024095293998</v>
      </c>
      <c r="K33" s="2">
        <f t="shared" si="26"/>
        <v>14.918071961126618</v>
      </c>
      <c r="L33">
        <f t="shared" si="27"/>
        <v>3.8623919999304341</v>
      </c>
      <c r="O33" s="3">
        <f>+P11/100000</f>
        <v>4672.3287283552609</v>
      </c>
      <c r="P33" s="3">
        <f t="shared" si="28"/>
        <v>467232.87283552607</v>
      </c>
    </row>
    <row r="38" spans="1:18" x14ac:dyDescent="0.25">
      <c r="F38">
        <v>100</v>
      </c>
    </row>
    <row r="39" spans="1:18" x14ac:dyDescent="0.25">
      <c r="F39">
        <f>+F38*((E3*E4))/C4^2</f>
        <v>2.7566263234131528E+48</v>
      </c>
    </row>
    <row r="40" spans="1:18" x14ac:dyDescent="0.25">
      <c r="B40" t="s">
        <v>37</v>
      </c>
    </row>
    <row r="41" spans="1:18" x14ac:dyDescent="0.25">
      <c r="B41">
        <f xml:space="preserve"> 6.674*10-11</f>
        <v>55.740000000000009</v>
      </c>
    </row>
    <row r="42" spans="1:18" x14ac:dyDescent="0.25">
      <c r="A42" t="s">
        <v>38</v>
      </c>
    </row>
    <row r="43" spans="1:18" x14ac:dyDescent="0.25">
      <c r="A43" t="s">
        <v>2</v>
      </c>
    </row>
    <row r="44" spans="1:18" x14ac:dyDescent="0.25">
      <c r="A44" t="s">
        <v>3</v>
      </c>
      <c r="F44" t="s">
        <v>39</v>
      </c>
      <c r="G44" t="s">
        <v>40</v>
      </c>
      <c r="H44" t="s">
        <v>41</v>
      </c>
      <c r="I44" t="s">
        <v>42</v>
      </c>
      <c r="J44" t="s">
        <v>43</v>
      </c>
      <c r="K44" t="s">
        <v>44</v>
      </c>
      <c r="M44" t="s">
        <v>48</v>
      </c>
      <c r="N44" t="s">
        <v>45</v>
      </c>
      <c r="O44" t="s">
        <v>46</v>
      </c>
      <c r="P44" t="s">
        <v>47</v>
      </c>
      <c r="Q44" t="s">
        <v>40</v>
      </c>
      <c r="R44" t="s">
        <v>49</v>
      </c>
    </row>
    <row r="45" spans="1:18" x14ac:dyDescent="0.25">
      <c r="A45" t="s">
        <v>4</v>
      </c>
      <c r="E45" t="s">
        <v>1</v>
      </c>
      <c r="F45">
        <v>100</v>
      </c>
      <c r="G45">
        <f>+E3</f>
        <v>1.9885E+30</v>
      </c>
      <c r="H45">
        <f>+E4</f>
        <v>3.3000000000000003E+23</v>
      </c>
      <c r="I45">
        <f>+D4</f>
        <v>57900000</v>
      </c>
      <c r="J45">
        <f>+I45^2</f>
        <v>3352410000000000</v>
      </c>
      <c r="K45">
        <f>F45*((G45*H45)/J45)</f>
        <v>1.9574127269635872E+40</v>
      </c>
      <c r="M45">
        <v>100</v>
      </c>
      <c r="N45">
        <f>+I45/1000000</f>
        <v>57.9</v>
      </c>
      <c r="O45">
        <f>+J45/1000000</f>
        <v>3352410000</v>
      </c>
      <c r="P45">
        <f>+K45/100*O45</f>
        <v>6.56205E+47</v>
      </c>
      <c r="Q45">
        <f>(G45/(H45+G45))</f>
        <v>0.99999983404579063</v>
      </c>
    </row>
    <row r="46" spans="1:18" x14ac:dyDescent="0.25">
      <c r="A46" t="s">
        <v>5</v>
      </c>
      <c r="E46" t="s">
        <v>2</v>
      </c>
      <c r="F46">
        <v>100</v>
      </c>
      <c r="G46">
        <f>+E3</f>
        <v>1.9885E+30</v>
      </c>
      <c r="H46">
        <f>+E5</f>
        <v>4.8699999999999996E+24</v>
      </c>
      <c r="I46">
        <f>+D5</f>
        <v>108200000</v>
      </c>
      <c r="J46">
        <f>+I46^2</f>
        <v>1.170724E+16</v>
      </c>
      <c r="K46">
        <f>F46*((G46*H46)/J46)</f>
        <v>8.2718001851845512E+40</v>
      </c>
      <c r="M46">
        <v>100</v>
      </c>
      <c r="N46">
        <f t="shared" ref="N46:N52" si="29">+I46/1000000</f>
        <v>108.2</v>
      </c>
      <c r="O46">
        <f t="shared" ref="O46:O52" si="30">+J46/1000000</f>
        <v>11707240000</v>
      </c>
      <c r="P46">
        <f t="shared" ref="P46:P52" si="31">+K46/100*O46</f>
        <v>9.6839949999999987E+48</v>
      </c>
      <c r="Q46">
        <f t="shared" ref="Q46:Q52" si="32">(G46/(H46+G46))</f>
        <v>0.99999755092377518</v>
      </c>
    </row>
    <row r="47" spans="1:18" x14ac:dyDescent="0.25">
      <c r="A47" t="s">
        <v>6</v>
      </c>
      <c r="E47" t="s">
        <v>3</v>
      </c>
      <c r="F47">
        <v>100</v>
      </c>
      <c r="G47">
        <f>+E3</f>
        <v>1.9885E+30</v>
      </c>
      <c r="H47">
        <f t="shared" ref="H47:H52" si="33">+E6</f>
        <v>5.9699999999999992E+24</v>
      </c>
      <c r="I47">
        <f t="shared" ref="I47:I52" si="34">+D6</f>
        <v>149600000</v>
      </c>
      <c r="J47">
        <f t="shared" ref="J47:J52" si="35">+I47^2</f>
        <v>2.238016E+16</v>
      </c>
      <c r="K47">
        <f t="shared" ref="K47:K52" si="36">F47*((G47*H47)/J47)</f>
        <v>5.3044057772598577E+40</v>
      </c>
      <c r="M47">
        <v>100</v>
      </c>
      <c r="N47">
        <f t="shared" si="29"/>
        <v>149.6</v>
      </c>
      <c r="O47">
        <f t="shared" si="30"/>
        <v>22380160000</v>
      </c>
      <c r="P47">
        <f t="shared" si="31"/>
        <v>1.1871344999999997E+49</v>
      </c>
      <c r="Q47">
        <f t="shared" si="32"/>
        <v>0.99999699774600126</v>
      </c>
    </row>
    <row r="48" spans="1:18" x14ac:dyDescent="0.25">
      <c r="A48" t="s">
        <v>7</v>
      </c>
      <c r="E48" t="s">
        <v>4</v>
      </c>
      <c r="F48">
        <v>100</v>
      </c>
      <c r="G48">
        <f>+E3</f>
        <v>1.9885E+30</v>
      </c>
      <c r="H48">
        <f t="shared" si="33"/>
        <v>6.4200000000000005E+23</v>
      </c>
      <c r="I48">
        <f t="shared" si="34"/>
        <v>227900000</v>
      </c>
      <c r="J48">
        <f t="shared" si="35"/>
        <v>5.193841E+16</v>
      </c>
      <c r="K48">
        <f t="shared" si="36"/>
        <v>2.4579439378294407E+39</v>
      </c>
      <c r="M48">
        <v>100</v>
      </c>
      <c r="N48">
        <f t="shared" si="29"/>
        <v>227.9</v>
      </c>
      <c r="O48">
        <f t="shared" si="30"/>
        <v>51938410000</v>
      </c>
      <c r="P48">
        <f t="shared" si="31"/>
        <v>1.2766170000000001E+48</v>
      </c>
      <c r="Q48">
        <f t="shared" si="32"/>
        <v>0.99999967714367977</v>
      </c>
    </row>
    <row r="49" spans="1:17" x14ac:dyDescent="0.25">
      <c r="A49" t="s">
        <v>8</v>
      </c>
      <c r="E49" t="s">
        <v>5</v>
      </c>
      <c r="F49">
        <v>100</v>
      </c>
      <c r="G49">
        <f>+E3</f>
        <v>1.9885E+30</v>
      </c>
      <c r="H49">
        <f t="shared" si="33"/>
        <v>1.8979999999999999E+27</v>
      </c>
      <c r="I49">
        <f t="shared" si="34"/>
        <v>778600000</v>
      </c>
      <c r="J49">
        <f t="shared" si="35"/>
        <v>6.0621796E+17</v>
      </c>
      <c r="K49">
        <f t="shared" si="36"/>
        <v>6.2257690286840061E+41</v>
      </c>
      <c r="M49">
        <v>100</v>
      </c>
      <c r="N49">
        <f t="shared" si="29"/>
        <v>778.6</v>
      </c>
      <c r="O49">
        <f t="shared" si="30"/>
        <v>606217960000</v>
      </c>
      <c r="P49">
        <f t="shared" si="31"/>
        <v>3.7741729999999995E+51</v>
      </c>
      <c r="Q49">
        <f t="shared" si="32"/>
        <v>0.99904642187140469</v>
      </c>
    </row>
    <row r="50" spans="1:17" x14ac:dyDescent="0.25">
      <c r="E50" t="s">
        <v>6</v>
      </c>
      <c r="F50">
        <v>100</v>
      </c>
      <c r="G50">
        <f>+E3</f>
        <v>1.9885E+30</v>
      </c>
      <c r="H50">
        <f t="shared" si="33"/>
        <v>5.6800000000000001E+26</v>
      </c>
      <c r="I50">
        <f t="shared" si="34"/>
        <v>1433500000</v>
      </c>
      <c r="J50">
        <f t="shared" si="35"/>
        <v>2.05492225E+18</v>
      </c>
      <c r="K50">
        <f t="shared" si="36"/>
        <v>5.4964026011203102E+40</v>
      </c>
      <c r="M50">
        <v>100</v>
      </c>
      <c r="N50">
        <f t="shared" si="29"/>
        <v>1433.5</v>
      </c>
      <c r="O50">
        <f t="shared" si="30"/>
        <v>2054922250000</v>
      </c>
      <c r="P50">
        <f t="shared" si="31"/>
        <v>1.129468E+51</v>
      </c>
      <c r="Q50">
        <f t="shared" si="32"/>
        <v>0.99971443912425317</v>
      </c>
    </row>
    <row r="51" spans="1:17" x14ac:dyDescent="0.25">
      <c r="E51" t="s">
        <v>7</v>
      </c>
      <c r="F51">
        <v>100</v>
      </c>
      <c r="G51">
        <f>+E3</f>
        <v>1.9885E+30</v>
      </c>
      <c r="H51">
        <f t="shared" si="33"/>
        <v>8.6800000000000001E+25</v>
      </c>
      <c r="I51">
        <f t="shared" si="34"/>
        <v>2872500000</v>
      </c>
      <c r="J51">
        <f t="shared" si="35"/>
        <v>8.25125625E+18</v>
      </c>
      <c r="K51">
        <f t="shared" si="36"/>
        <v>2.0918245024810617E+39</v>
      </c>
      <c r="M51">
        <v>100</v>
      </c>
      <c r="N51">
        <f t="shared" si="29"/>
        <v>2872.5</v>
      </c>
      <c r="O51">
        <f t="shared" si="30"/>
        <v>8251256250000</v>
      </c>
      <c r="P51">
        <f t="shared" si="31"/>
        <v>1.7260180000000002E+50</v>
      </c>
      <c r="Q51">
        <f t="shared" si="32"/>
        <v>0.9999563509121151</v>
      </c>
    </row>
    <row r="52" spans="1:17" x14ac:dyDescent="0.25">
      <c r="E52" t="s">
        <v>8</v>
      </c>
      <c r="F52">
        <v>100</v>
      </c>
      <c r="G52">
        <f>+E3</f>
        <v>1.9885E+30</v>
      </c>
      <c r="H52">
        <f t="shared" si="33"/>
        <v>1.0199999999999999E+26</v>
      </c>
      <c r="I52">
        <f t="shared" si="34"/>
        <v>4495100000</v>
      </c>
      <c r="J52">
        <f t="shared" si="35"/>
        <v>2.0205924009999999E+19</v>
      </c>
      <c r="K52">
        <f t="shared" si="36"/>
        <v>1.0037996772610844E+39</v>
      </c>
      <c r="M52">
        <v>100</v>
      </c>
      <c r="N52">
        <f t="shared" si="29"/>
        <v>4495.1000000000004</v>
      </c>
      <c r="O52">
        <f t="shared" si="30"/>
        <v>20205924010000</v>
      </c>
      <c r="P52">
        <f t="shared" si="31"/>
        <v>2.0282699999999998E+50</v>
      </c>
      <c r="Q52">
        <f t="shared" si="32"/>
        <v>0.99994870768509736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Umut Keltek</dc:creator>
  <cp:lastModifiedBy>Umut Keltek</cp:lastModifiedBy>
  <dcterms:created xsi:type="dcterms:W3CDTF">2022-07-01T19:46:58Z</dcterms:created>
  <dcterms:modified xsi:type="dcterms:W3CDTF">2022-07-01T22:32:51Z</dcterms:modified>
</cp:coreProperties>
</file>