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rahman10rpl2\"/>
    </mc:Choice>
  </mc:AlternateContent>
  <bookViews>
    <workbookView xWindow="0" yWindow="0" windowWidth="15360" windowHeight="7500" activeTab="1"/>
  </bookViews>
  <sheets>
    <sheet name="LEGGER" sheetId="1" r:id="rId1"/>
    <sheet name="raport" sheetId="13" r:id="rId2"/>
    <sheet name="B.INDONESIA" sheetId="12" r:id="rId3"/>
    <sheet name="P.BENGKEL" sheetId="10" r:id="rId4"/>
    <sheet name="PPKN" sheetId="4" r:id="rId5"/>
    <sheet name="MTK" sheetId="5" r:id="rId6"/>
    <sheet name="BAHASA INGGRIS" sheetId="6" r:id="rId7"/>
    <sheet name="P.MESIN" sheetId="7" r:id="rId8"/>
    <sheet name="P.LISTRIK" sheetId="8" r:id="rId9"/>
    <sheet name="P.SASIS" sheetId="9" r:id="rId10"/>
    <sheet name="P.KREATIF" sheetId="11" r:id="rId11"/>
    <sheet name="AGAMA" sheetId="2" r:id="rId12"/>
  </sheets>
  <definedNames>
    <definedName name="lgrtbsm">LEGGER!$A$11:$X$27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1" i="13" l="1"/>
  <c r="H17" i="13"/>
  <c r="H12" i="13"/>
  <c r="H9" i="13"/>
  <c r="H8" i="13"/>
  <c r="H10" i="13"/>
  <c r="H11" i="13"/>
  <c r="F19" i="13" l="1"/>
  <c r="G19" i="13" s="1"/>
  <c r="J19" i="13"/>
  <c r="K19" i="13" s="1"/>
  <c r="J20" i="13"/>
  <c r="K20" i="13" s="1"/>
  <c r="F20" i="13"/>
  <c r="G20" i="13" s="1"/>
  <c r="J21" i="13"/>
  <c r="K21" i="13" s="1"/>
  <c r="F21" i="13"/>
  <c r="G21" i="13" s="1"/>
  <c r="J18" i="13"/>
  <c r="K18" i="13" s="1"/>
  <c r="F18" i="13"/>
  <c r="G18" i="13" s="1"/>
  <c r="J17" i="13"/>
  <c r="K17" i="13" s="1"/>
  <c r="F17" i="13"/>
  <c r="G17" i="13" s="1"/>
  <c r="J12" i="13"/>
  <c r="K12" i="13" s="1"/>
  <c r="F12" i="13"/>
  <c r="G12" i="13" s="1"/>
  <c r="J11" i="13"/>
  <c r="K11" i="13" s="1"/>
  <c r="F11" i="13"/>
  <c r="G11" i="13" s="1"/>
  <c r="J10" i="13"/>
  <c r="K10" i="13" s="1"/>
  <c r="F10" i="13"/>
  <c r="G10" i="13" s="1"/>
  <c r="J9" i="13"/>
  <c r="K9" i="13" s="1"/>
  <c r="F9" i="13"/>
  <c r="G9" i="13" s="1"/>
  <c r="J8" i="13"/>
  <c r="K8" i="13" s="1"/>
  <c r="F8" i="13"/>
  <c r="G8" i="13" s="1"/>
  <c r="D2" i="13"/>
  <c r="D1" i="13"/>
  <c r="J21" i="12" l="1"/>
  <c r="E21" i="12"/>
  <c r="J20" i="12"/>
  <c r="E20" i="12"/>
  <c r="J19" i="12"/>
  <c r="E19" i="12"/>
  <c r="J18" i="12"/>
  <c r="E18" i="12"/>
  <c r="J17" i="12"/>
  <c r="E17" i="12"/>
  <c r="J16" i="12"/>
  <c r="E16" i="12"/>
  <c r="J15" i="12"/>
  <c r="E15" i="12"/>
  <c r="J14" i="12"/>
  <c r="E14" i="12"/>
  <c r="J13" i="12"/>
  <c r="E13" i="12"/>
  <c r="J12" i="12"/>
  <c r="E12" i="12"/>
  <c r="J11" i="12"/>
  <c r="E11" i="12"/>
  <c r="J10" i="12"/>
  <c r="E10" i="12"/>
  <c r="J9" i="12"/>
  <c r="E9" i="12"/>
  <c r="J8" i="12"/>
  <c r="E8" i="12"/>
  <c r="J7" i="12"/>
  <c r="E7" i="12"/>
  <c r="J6" i="12"/>
  <c r="E6" i="12"/>
  <c r="J5" i="12"/>
  <c r="E5" i="12"/>
  <c r="J21" i="10"/>
  <c r="E21" i="10"/>
  <c r="J20" i="10"/>
  <c r="E20" i="10"/>
  <c r="J19" i="10"/>
  <c r="E19" i="10"/>
  <c r="J18" i="10"/>
  <c r="E18" i="10"/>
  <c r="J17" i="10"/>
  <c r="E17" i="10"/>
  <c r="J16" i="10"/>
  <c r="E16" i="10"/>
  <c r="J15" i="10"/>
  <c r="E15" i="10"/>
  <c r="J14" i="10"/>
  <c r="E14" i="10"/>
  <c r="J13" i="10"/>
  <c r="E13" i="10"/>
  <c r="J12" i="10"/>
  <c r="E12" i="10"/>
  <c r="J11" i="10"/>
  <c r="E11" i="10"/>
  <c r="J10" i="10"/>
  <c r="E10" i="10"/>
  <c r="J9" i="10"/>
  <c r="E9" i="10"/>
  <c r="J8" i="10"/>
  <c r="E8" i="10"/>
  <c r="J7" i="10"/>
  <c r="E7" i="10"/>
  <c r="J6" i="10"/>
  <c r="E6" i="10"/>
  <c r="J5" i="10"/>
  <c r="E5" i="10"/>
  <c r="J21" i="11"/>
  <c r="E21" i="11"/>
  <c r="J20" i="11"/>
  <c r="E20" i="11"/>
  <c r="J19" i="11"/>
  <c r="E19" i="11"/>
  <c r="J18" i="11"/>
  <c r="E18" i="11"/>
  <c r="J17" i="11"/>
  <c r="E17" i="11"/>
  <c r="J16" i="11"/>
  <c r="E16" i="11"/>
  <c r="J15" i="11"/>
  <c r="E15" i="11"/>
  <c r="J14" i="11"/>
  <c r="E14" i="11"/>
  <c r="J13" i="11"/>
  <c r="E13" i="11"/>
  <c r="J12" i="11"/>
  <c r="E12" i="11"/>
  <c r="J11" i="11"/>
  <c r="E11" i="11"/>
  <c r="J10" i="11"/>
  <c r="E10" i="11"/>
  <c r="J9" i="11"/>
  <c r="E9" i="11"/>
  <c r="J8" i="11"/>
  <c r="E8" i="11"/>
  <c r="J7" i="11"/>
  <c r="E7" i="11"/>
  <c r="J6" i="11"/>
  <c r="E6" i="11"/>
  <c r="J5" i="11"/>
  <c r="E5" i="11"/>
  <c r="J21" i="9"/>
  <c r="E21" i="9"/>
  <c r="J20" i="9"/>
  <c r="E20" i="9"/>
  <c r="J19" i="9"/>
  <c r="E19" i="9"/>
  <c r="J18" i="9"/>
  <c r="E18" i="9"/>
  <c r="J17" i="9"/>
  <c r="E17" i="9"/>
  <c r="J16" i="9"/>
  <c r="E16" i="9"/>
  <c r="J15" i="9"/>
  <c r="E15" i="9"/>
  <c r="J14" i="9"/>
  <c r="E14" i="9"/>
  <c r="J13" i="9"/>
  <c r="E13" i="9"/>
  <c r="J12" i="9"/>
  <c r="E12" i="9"/>
  <c r="J11" i="9"/>
  <c r="E11" i="9"/>
  <c r="J10" i="9"/>
  <c r="E10" i="9"/>
  <c r="J9" i="9"/>
  <c r="E9" i="9"/>
  <c r="J8" i="9"/>
  <c r="E8" i="9"/>
  <c r="J7" i="9"/>
  <c r="E7" i="9"/>
  <c r="J6" i="9"/>
  <c r="E6" i="9"/>
  <c r="J5" i="9"/>
  <c r="E5" i="9"/>
  <c r="J21" i="8"/>
  <c r="E21" i="8"/>
  <c r="J20" i="8"/>
  <c r="E20" i="8"/>
  <c r="J19" i="8"/>
  <c r="E19" i="8"/>
  <c r="J18" i="8"/>
  <c r="E18" i="8"/>
  <c r="J17" i="8"/>
  <c r="E17" i="8"/>
  <c r="J16" i="8"/>
  <c r="E16" i="8"/>
  <c r="J15" i="8"/>
  <c r="E15" i="8"/>
  <c r="J14" i="8"/>
  <c r="E14" i="8"/>
  <c r="J13" i="8"/>
  <c r="E13" i="8"/>
  <c r="J12" i="8"/>
  <c r="E12" i="8"/>
  <c r="J11" i="8"/>
  <c r="E11" i="8"/>
  <c r="J10" i="8"/>
  <c r="E10" i="8"/>
  <c r="J9" i="8"/>
  <c r="E9" i="8"/>
  <c r="J8" i="8"/>
  <c r="E8" i="8"/>
  <c r="J7" i="8"/>
  <c r="E7" i="8"/>
  <c r="J6" i="8"/>
  <c r="E6" i="8"/>
  <c r="J5" i="8"/>
  <c r="E5" i="8"/>
  <c r="E19" i="6"/>
  <c r="J19" i="6"/>
  <c r="J21" i="6"/>
  <c r="E21" i="6"/>
  <c r="J20" i="6"/>
  <c r="E20" i="6"/>
  <c r="J18" i="6"/>
  <c r="E18" i="6"/>
  <c r="J17" i="6"/>
  <c r="E17" i="6"/>
  <c r="J16" i="6"/>
  <c r="E16" i="6"/>
  <c r="J15" i="6"/>
  <c r="E15" i="6"/>
  <c r="J14" i="6"/>
  <c r="E14" i="6"/>
  <c r="J13" i="6"/>
  <c r="E13" i="6"/>
  <c r="J12" i="6"/>
  <c r="E12" i="6"/>
  <c r="J11" i="6"/>
  <c r="E11" i="6"/>
  <c r="J10" i="6"/>
  <c r="E10" i="6"/>
  <c r="J9" i="6"/>
  <c r="E9" i="6"/>
  <c r="J8" i="6"/>
  <c r="E8" i="6"/>
  <c r="J7" i="6"/>
  <c r="E7" i="6"/>
  <c r="J6" i="6"/>
  <c r="E6" i="6"/>
  <c r="J5" i="6"/>
  <c r="E5" i="6"/>
  <c r="J6" i="5"/>
  <c r="J7" i="5"/>
  <c r="J8" i="5"/>
  <c r="J9" i="5"/>
  <c r="J10" i="5"/>
  <c r="J11" i="5"/>
  <c r="J12" i="5"/>
  <c r="J13" i="5"/>
  <c r="J14" i="5"/>
  <c r="J15" i="5"/>
  <c r="J16" i="5"/>
  <c r="J17" i="5"/>
  <c r="J18" i="5"/>
  <c r="J20" i="5"/>
  <c r="J21" i="5"/>
  <c r="J5" i="5"/>
  <c r="E6" i="5"/>
  <c r="E7" i="5"/>
  <c r="E8" i="5"/>
  <c r="E9" i="5"/>
  <c r="E10" i="5"/>
  <c r="E11" i="5"/>
  <c r="E12" i="5"/>
  <c r="E13" i="5"/>
  <c r="E14" i="5"/>
  <c r="E15" i="5"/>
  <c r="E16" i="5"/>
  <c r="E17" i="5"/>
  <c r="E18" i="5"/>
  <c r="E20" i="5"/>
  <c r="E21" i="5"/>
  <c r="E5" i="5"/>
  <c r="E6" i="4" l="1"/>
  <c r="E7" i="4"/>
  <c r="E8" i="4"/>
  <c r="E9" i="4"/>
  <c r="E10" i="4"/>
  <c r="E11" i="4"/>
  <c r="E12" i="4"/>
  <c r="E13" i="4"/>
  <c r="E14" i="4"/>
  <c r="E15" i="4"/>
  <c r="E16" i="4"/>
  <c r="E17" i="4"/>
  <c r="E18" i="4"/>
  <c r="E19" i="4"/>
  <c r="E20" i="4"/>
  <c r="E21" i="4"/>
  <c r="J5" i="2"/>
  <c r="J6" i="2"/>
  <c r="J7" i="2"/>
  <c r="J8" i="2"/>
  <c r="J9" i="2"/>
  <c r="J10" i="2"/>
  <c r="J11" i="2"/>
  <c r="J12" i="2"/>
  <c r="J13" i="2"/>
  <c r="J14" i="2"/>
  <c r="J15" i="2"/>
  <c r="J16" i="2"/>
  <c r="J17" i="2"/>
  <c r="J18" i="2"/>
  <c r="J19" i="2"/>
  <c r="J20" i="2"/>
  <c r="J21" i="2"/>
  <c r="E6" i="2"/>
  <c r="E7" i="2"/>
  <c r="E8" i="2"/>
  <c r="E9" i="2"/>
  <c r="E10" i="2"/>
  <c r="E11" i="2"/>
  <c r="E12" i="2"/>
  <c r="E13" i="2"/>
  <c r="E14" i="2"/>
  <c r="E15" i="2"/>
  <c r="E16" i="2"/>
  <c r="E17" i="2"/>
  <c r="E18" i="2"/>
  <c r="E19" i="2"/>
  <c r="E20" i="2"/>
  <c r="E21" i="2"/>
  <c r="E5" i="2"/>
</calcChain>
</file>

<file path=xl/sharedStrings.xml><?xml version="1.0" encoding="utf-8"?>
<sst xmlns="http://schemas.openxmlformats.org/spreadsheetml/2006/main" count="926" uniqueCount="124">
  <si>
    <t>NO</t>
  </si>
  <si>
    <t>NIS</t>
  </si>
  <si>
    <t>NAMA SISWA</t>
  </si>
  <si>
    <t>KKM</t>
  </si>
  <si>
    <t>PEND.PANCASILA &amp; KEWARGANEGARAAN</t>
  </si>
  <si>
    <t>BAHASA INDONESIA</t>
  </si>
  <si>
    <t>MATEMATIKA</t>
  </si>
  <si>
    <t>BAHASA INGGRIS</t>
  </si>
  <si>
    <t>PENG</t>
  </si>
  <si>
    <t>KETR</t>
  </si>
  <si>
    <t>PEN.AGAMA ISLAM &amp; BUDI  PEKERTI</t>
  </si>
  <si>
    <t>ADAM RIZKI HIDAYAH SIMANULANG</t>
  </si>
  <si>
    <t>BIAS BINANDA KARUNIA</t>
  </si>
  <si>
    <t>BIMA ADITYA NUGRAHA</t>
  </si>
  <si>
    <t>ELVIN JAYA SIMANUNGKALIT</t>
  </si>
  <si>
    <t>IBRAHIM PUTRA IMAMMA</t>
  </si>
  <si>
    <t>IRWAN ANANDA FARLIS</t>
  </si>
  <si>
    <t>M.EKI RIZALDI</t>
  </si>
  <si>
    <t>M.RISKI MARIANSYAH</t>
  </si>
  <si>
    <t>M.YUNUS</t>
  </si>
  <si>
    <t>MUHAMMAD ARIEF RAMADHAN</t>
  </si>
  <si>
    <t>MUHAMMAD ILHAM RAMADHAN</t>
  </si>
  <si>
    <t>MUHAMMAD ROZI</t>
  </si>
  <si>
    <t>RIYAN SUGIANTO</t>
  </si>
  <si>
    <t>RIZKI ARDIANTO</t>
  </si>
  <si>
    <t>ROBI SAPUTRA</t>
  </si>
  <si>
    <t>SEPTIAN CARDINA PUTRA</t>
  </si>
  <si>
    <t>TAUFIK ISKANDAR</t>
  </si>
  <si>
    <t>P.MESIN</t>
  </si>
  <si>
    <t>P.SASIS</t>
  </si>
  <si>
    <t>P.LISTRIK</t>
  </si>
  <si>
    <t>P.BENGKEL</t>
  </si>
  <si>
    <t>P.KREATIF</t>
  </si>
  <si>
    <t>82,9</t>
  </si>
  <si>
    <t>82,3</t>
  </si>
  <si>
    <t>84,2</t>
  </si>
  <si>
    <t>87,7</t>
  </si>
  <si>
    <t>LEGGER KELAS XII TBSM 2</t>
  </si>
  <si>
    <t>SEMESTER GENAP</t>
  </si>
  <si>
    <t>SMK HASANAH</t>
  </si>
  <si>
    <t>TP. 2020/2021</t>
  </si>
  <si>
    <t>NILAI PENGETAHUAN</t>
  </si>
  <si>
    <t>DESKRIPSI</t>
  </si>
  <si>
    <t>PREDIKAT</t>
  </si>
  <si>
    <t>NAMA</t>
  </si>
  <si>
    <t>NILAI KETERAMPILAN</t>
  </si>
  <si>
    <t>Memiliki kemampuan dalam mengenal nilai agama</t>
  </si>
  <si>
    <t>B</t>
  </si>
  <si>
    <t>A</t>
  </si>
  <si>
    <t>Memiliki kemampuan dalam menunjukkan nilai-nilai agama</t>
  </si>
  <si>
    <t xml:space="preserve">KELAS     </t>
  </si>
  <si>
    <t>MATA PELAJARAN</t>
  </si>
  <si>
    <t>BESAR KKM</t>
  </si>
  <si>
    <t>:Pendidikan agama islam</t>
  </si>
  <si>
    <t>:XII TBSM 2</t>
  </si>
  <si>
    <t>:80</t>
  </si>
  <si>
    <t>Siswa mampu,mengevaluasi peran indonesia dalam hubungan international</t>
  </si>
  <si>
    <t>Siswa mampu, menyajikan hasil evaluasi peran indonesia dalam hubungan international</t>
  </si>
  <si>
    <t>:PPKN</t>
  </si>
  <si>
    <t>:75</t>
  </si>
  <si>
    <t>:MATEMATIKA</t>
  </si>
  <si>
    <t>Memiliki kemampuan dalam menentukan nilai limit dan turunan namun perlu peningkatan dalam menentukan nilai integral tentu, tak tentu dan integral luas wilayah</t>
  </si>
  <si>
    <t>ROBI SAPUTRA(M)</t>
  </si>
  <si>
    <t>Memiliki keterampilan menyelesaikan masalah yang berkaitan dengan limit fungsi aljabar dan turunan namun perlu peningkatan dalam menyelesaikan masalah yang berkaitan dengan nilai integral tentu, tak tentu dan integral luas wilayah</t>
  </si>
  <si>
    <t>:BAHASA INGGRIS</t>
  </si>
  <si>
    <t>:P.LISTRIK</t>
  </si>
  <si>
    <t>:P.SASIS</t>
  </si>
  <si>
    <t>:P.KREATIF</t>
  </si>
  <si>
    <t>:P.BENGKEL</t>
  </si>
  <si>
    <t>:BAHASA INDONESIA</t>
  </si>
  <si>
    <t xml:space="preserve">Peserta didik memahami dengan baik dalam menyajikan gagasan melalui artikel, serta menilai karya melalui kritik dan esai </t>
  </si>
  <si>
    <t>Peserta didik terampil dalam menyajikan gagasan melalui artikel, serta menilai karya melalui kritik dan esai</t>
  </si>
  <si>
    <t>Peserta didik mampu menganalisis fungsi sosial, struktur tek, dan unsur kebahasaan Obligation,News item dan Conditional Sentence</t>
  </si>
  <si>
    <t>Peserta didik terampil mengidentifikasi teks Obligation, News item, dan Conditional Sentence</t>
  </si>
  <si>
    <t>PENGETAHUAN</t>
  </si>
  <si>
    <t>KETERAMPILAN</t>
  </si>
  <si>
    <t xml:space="preserve">KET </t>
  </si>
  <si>
    <t>NILAI</t>
  </si>
  <si>
    <t>Siswa cukup mampu menentukan media promosi dan strategi pemasaran</t>
  </si>
  <si>
    <t xml:space="preserve">Siswa cukup dalam mengaplikasikan praktek pengelasan dalam membuat produk kreatif </t>
  </si>
  <si>
    <t>Secara umum sangat memahami tentang fungsi sistem bahan bakar karburator, Mengklasifikasi komponen bahan bakar karburator beserta fungsinya, Menjelaskan prinsip kerja sistem bahan bakar karburator, Mengidentifikasi gejala gangguan pada sistem bahan bakar karburator, Mengklasifikasi penyebab gangguan pada sistem bahan bakar karburator, Menganalisis perbaikan gangguan pada sistem bahan bakar karburator. Menjelaskan fungsi dan  jenis-jenis transmisi manual sepeda motor, Menjelaskan konstruksi pada transmisi manual sepeda motor, Menjelaskan prinsip kerja pada transmisi manual sepeda motor, Mengidentifikasi jenis-jenis gangguan yang terjadi pada transmisi manual sepeda motor, Menentukan prosedur pemeriksaan untuk menentukan perbaikan sesuai Standart Operational Procedures (SOP). Mengidentifikasi kerusakan pada sistem transmisi otomatis, Menganalisa penyebab kerusakan pada sistem transmisi otomatis, Menentukan langkah perbaikan kerusakan pada sistem transmisi otomatis. Menjelaskan fungsi system kopling, Menjelaskan jenis sitem kopling, Menjelaskan komponen system kopling manual, Menerangkan cara kerja system kopling manual, Menerapkan cara perawatan system kopling manual. Menganalisis kinerja sistem kopling otomatis, Memutuskan kinerja sistem kopling otomatis.</t>
  </si>
  <si>
    <t>Secara umum sangat mampu melakukan perbaikan dan pemeriksaaan sistem bahan bakar karburator, Melakukan perawatan berkala sistem bahan bakar karburatorMelakukan pemeriksaan gangguan sistem bahan bakar karburator, Memperbaiki gangguan sistem bahan bakar karburator. Melaksanakan prosedur servis/pemeriksaan sistem transmisi manual sepeda motor, Melakukan langkah-langkah pemeliharaan sistem transmisi manual sepeda motor, Melaksanakan prosedur pembongkaran unit transmisi manual dan komponenya pada sepeda motor, Melaksanakan prosedur pemeriksaan unit transmisi manual dan komponenya pada sepeda motor, Melaksanakan prosedur pemasangan unit transmisi manual dan komponenya pada sepeda motor. Memeriksa  sistem transmisi otomatis, Memperbaiki sistem transmisi otomatis. Memeriksa system kopling manual sesuai SOP, Melakukan perawatan berkala system kopling manual. Memeriksa kinerja sistem kopling otomatis, Memperbaiki kinerja sistem kopling otomatis</t>
  </si>
  <si>
    <t>Dapat memahami fungsi sistem bahan bakar karburator, Mengklasifikasi komponen bahan bakar karburator beserta fungsinya, Menjelaskan prinsip kerja sistem bahan bakar karburator, Mengidentifikasi gejala gangguan pada sistem bahan bakar karburator, Mengklasifikasi penyebab gangguan pada sistem bahan bakar karburator, Menganalisis perbaikan gangguan pada sistem bahan bakar karburator. Menjelaskan fungsi dan  jenis-jenis transmisi manual sepeda motor, Menjelaskan konstruksi pada transmisi manual sepeda motor, Menjelaskan prinsip kerja pada transmisi manual sepeda motor, Mengidentifikasi jenis-jenis gangguan yang terjadi pada transmisi manual sepeda motor, Menentukan prosedur pemeriksaan untuk menentukan perbaikan sesuai Standart Operational Procedures (SOP). Mengidentifikasi kerusakan pada sistem transmisi otomatis, Menganalisa penyebab kerusakan pada sistem transmisi otomatis, Menentukan langkah perbaikan kerusakan pada sistem transmisi otomatis. Menjelaskan fungsi system kopling, Menjelaskan jenis sitem kopling, Menjelaskan komponen system kopling manual, Menerangkan cara kerja system kopling manual, Menerapkan cara perawatan system kopling manual. Menganalisis kinerja sistem kopling otomatis, Memutuskan kinerja sistem kopling otomatis</t>
  </si>
  <si>
    <t>mampu melakukan perbaikan dan pemeriksaaan sistem bahan bakar karburator, Melakukan perawatan berkala sistem bahan bakar karburatorMelakukan pemeriksaan gangguan sistem bahan bakar karburator, Memperbaiki gangguan sistem bahan bakar karburator. Melaksanakan prosedur servis/pemeriksaan sistem transmisi manual sepeda motor, Melakukan langkah-langkah pemeliharaan sistem transmisi manual sepeda motor, Melaksanakan prosedur pembongkaran unit transmisi manual dan komponenya pada sepeda motor, Melaksanakan prosedur pemeriksaan unit transmisi manual dan komponenya pada sepeda motor, Melaksanakan prosedur pemasangan unit transmisi manual dan komponenya pada sepeda motor. Memeriksa  sistem transmisi otomatis, Memperbaiki sistem transmisi otomatis. Memeriksa system kopling manual sesuai SOP, Melakukan perawatan berkala system kopling manual. Memeriksa kinerja sistem kopling otomatis, Memperbaiki kinerja sistem kopling otomatis</t>
  </si>
  <si>
    <t>C</t>
  </si>
  <si>
    <t>Secara umum masih kurang memahami fungsi sistem bahan bakar karburator, Mengklasifikasi komponen bahan bakar karburator beserta fungsinya, Menjelaskan prinsip kerja sistem bahan bakar karburator, Mengidentifikasi gejala gangguan pada sistem bahan bakar karburator, Mengklasifikasi penyebab gangguan pada sistem bahan bakar karburator, Menganalisis perbaikan gangguan pada sistem bahan bakar karburator. Menjelaskan fungsi dan  jenis-jenis transmisi manual sepeda motor, Menjelaskan konstruksi pada transmisi manual sepeda motor, Menjelaskan prinsip kerja pada transmisi manual sepeda motor, Mengidentifikasi jenis-jenis gangguan yang terjadi pada transmisi manual sepeda motor, Menentukan prosedur pemeriksaan untuk menentukan perbaikan sesuai Standart Operational Procedures (SOP). Mengidentifikasi kerusakan pada sistem transmisi otomatis, Menganalisa penyebab kerusakan pada sistem transmisi otomatis, Menentukan langkah perbaikan kerusakan pada sistem transmisi otomatis. Menjelaskan fungsi system kopling, Menjelaskan jenis sitem kopling, Menjelaskan komponen system kopling manual, Menerangkan cara kerja system kopling manual, Menerapkan cara perawatan system kopling manual. Menganalisis kinerja sistem kopling otomatis, Memutuskan kinerja sistem kopling otomatis</t>
  </si>
  <si>
    <t>Secara umum masih kurang mampu melakukan perbaikan dan pemeriksaaan sistem bahan bakar karburator, Melakukan perawatan berkala sistem bahan bakar karburatorMelakukan pemeriksaan gangguan sistem bahan bakar karburator, Memperbaiki gangguan sistem bahan bakar karburator. Melaksanakan prosedur servis/pemeriksaan sistem transmisi manual sepeda motor, Melakukan langkah-langkah pemeliharaan sistem transmisi manual sepeda motor, Melaksanakan prosedur pembongkaran unit transmisi manual dan komponenya pada sepeda motor, Melaksanakan prosedur pemeriksaan unit transmisi manual dan komponenya pada sepeda motor, Melaksanakan prosedur pemasangan unit transmisi manual dan komponenya pada sepeda motor. Memeriksa  sistem transmisi otomatis, Memperbaiki sistem transmisi otomatis. Memeriksa system kopling manual sesuai SOP, Melakukan perawatan berkala system kopling manual. Memeriksa kinerja sistem kopling otomatis, Memperbaiki kinerja sistem kopling otomatis</t>
  </si>
  <si>
    <t>D</t>
  </si>
  <si>
    <t>tidak dapat memahami Mengklasifikasikan fungsi sistem bahan bakar karburator, Mengklasifikasi komponen bahan bakar karburator beserta fungsinya, Menjelaskan prinsip kerja sistem bahan bakar karburator, Mengidentifikasi gejala gangguan pada sistem bahan bakar karburator, Mengklasifikasi penyebab gangguan pada sistem bahan bakar karburator, Menganalisis perbaikan gangguan pada sistem bahan bakar karburator. Menjelaskan fungsi dan  jenis-jenis transmisi manual sepeda motor, Menjelaskan konstruksi pada transmisi manual sepeda motor, Menjelaskan prinsip kerja pada transmisi manual sepeda motor, Mengidentifikasi jenis-jenis gangguan yang terjadi pada transmisi manual sepeda motor, Menentukan prosedur pemeriksaan untuk menentukan perbaikan sesuai Standart Operational Procedures (SOP). Mengidentifikasi kerusakan pada sistem transmisi otomatis, Menganalisa penyebab kerusakan pada sistem transmisi otomatis, Menentukan langkah perbaikan kerusakan pada sistem transmisi otomatis. Menjelaskan fungsi system kopling, Menjelaskan jenis sitem kopling, Menjelaskan komponen system kopling manual, Menerangkan cara kerja system kopling manual, Menerapkan cara perawatan system kopling manual. Menganalisis kinerja sistem kopling otomatis, Memutuskan kinerja sistem kopling otomatis</t>
  </si>
  <si>
    <t>Meskipun sudah dibantu guru, tetap tidak mampu melakukan perbaikan dan pemeriksaaan sistem bahan bakar karburator, Melakukan perawatan berkala sistem bahan bakar karburatorMelakukan pemeriksaan gangguan sistem bahan bakar karburator, Memperbaiki gangguan sistem bahan bakar karburator. Melaksanakan prosedur servis/pemeriksaan sistem transmisi manual sepeda motor, Melakukan langkah-langkah pemeliharaan sistem transmisi manual sepeda motor, Melaksanakan prosedur pembongkaran unit transmisi manual dan komponenya pada sepeda motor, Melaksanakan prosedur pemeriksaan unit transmisi manual dan komponenya pada sepeda motor, Melaksanakan prosedur pemasangan unit transmisi manual dan komponenya pada sepeda motor. Memeriksa  sistem transmisi otomatis, Memperbaiki sistem transmisi otomatis. Memeriksa system kopling manual sesuai SOP, Melakukan perawatan berkala system kopling manual. Memeriksa kinerja sistem kopling otomatis, Memperbaiki kinerja sistem kopling otomatis</t>
  </si>
  <si>
    <t>C3. Kompetensi Keahlian</t>
  </si>
  <si>
    <t>Muatan Peminatan Kejuruan</t>
  </si>
  <si>
    <t>Pendidikan Jasmani , Olahraga, dan Kesehatan</t>
  </si>
  <si>
    <t>Muatan Kewilayahan</t>
  </si>
  <si>
    <t>Bahasa Inggris dan Bahasa Asing Lainnya</t>
  </si>
  <si>
    <t>Matematika</t>
  </si>
  <si>
    <t>Bahasa Indonesia</t>
  </si>
  <si>
    <t>Pendidikan Pancasila dan Kewarganegaraan</t>
  </si>
  <si>
    <t>Pendidikan agama dan Budi Pekerti / Pendidikan Kepercayaan terhadap tuhan Yang Maha Esa</t>
  </si>
  <si>
    <t>Muatan Nasional</t>
  </si>
  <si>
    <t>Deskripsi</t>
  </si>
  <si>
    <t>Predikat</t>
  </si>
  <si>
    <t>angka</t>
  </si>
  <si>
    <t>Angka</t>
  </si>
  <si>
    <t xml:space="preserve">KKM </t>
  </si>
  <si>
    <t>Keterampilan</t>
  </si>
  <si>
    <t>Pengetahuan</t>
  </si>
  <si>
    <t>Mata Pelajaran</t>
  </si>
  <si>
    <t>No</t>
  </si>
  <si>
    <t xml:space="preserve">XII MM  </t>
  </si>
  <si>
    <t>:</t>
  </si>
  <si>
    <t>Kelas</t>
  </si>
  <si>
    <t>: 2020/2021</t>
  </si>
  <si>
    <t>Tahun Pelajaran</t>
  </si>
  <si>
    <t>Nomor Induk / NISN</t>
  </si>
  <si>
    <t>: VI ( Genap )</t>
  </si>
  <si>
    <t>Semester</t>
  </si>
  <si>
    <t>Nama Siswa</t>
  </si>
  <si>
    <t>P. Mesin</t>
  </si>
  <si>
    <t>P. Sasis</t>
  </si>
  <si>
    <t>P. Listrik</t>
  </si>
  <si>
    <t>P. Bengkel</t>
  </si>
  <si>
    <t>P. Kreatif</t>
  </si>
  <si>
    <t xml:space="preserve">Pengetahuan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</si>
</sst>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theme="1"/>
      <name val="Calibri"/>
      <family val="2"/>
      <charset val="1"/>
      <scheme val="minor"/>
    </font>
    <font>
      <b/>
      <sz val="11"/>
      <color theme="1"/>
      <name val="Calibri"/>
      <family val="2"/>
      <scheme val="minor"/>
    </font>
    <font>
      <sz val="11"/>
      <color theme="1"/>
      <name val="Calibri"/>
      <family val="2"/>
      <scheme val="minor"/>
    </font>
    <font>
      <sz val="11"/>
      <color theme="1"/>
      <name val="Times New Roman"/>
      <family val="1"/>
    </font>
    <font>
      <sz val="10"/>
      <color theme="1"/>
      <name val="Times New Roman"/>
      <family val="1"/>
    </font>
    <font>
      <sz val="9"/>
      <color theme="1"/>
      <name val="Times New Roman"/>
      <family val="1"/>
    </font>
    <font>
      <b/>
      <sz val="11"/>
      <color theme="1"/>
      <name val="Times New Roman"/>
      <family val="1"/>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0" fontId="1" fillId="0" borderId="0"/>
    <xf numFmtId="0" fontId="3" fillId="0" borderId="0"/>
    <xf numFmtId="0" fontId="3" fillId="0" borderId="0"/>
  </cellStyleXfs>
  <cellXfs count="64">
    <xf numFmtId="0" fontId="0" fillId="0" borderId="0" xfId="0"/>
    <xf numFmtId="0" fontId="0" fillId="0" borderId="0" xfId="0"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xf numFmtId="0" fontId="0" fillId="0" borderId="1" xfId="0" applyFill="1"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xf numFmtId="0" fontId="0" fillId="0" borderId="0" xfId="0" applyAlignment="1">
      <alignment horizontal="left"/>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xf numFmtId="0" fontId="0" fillId="0" borderId="1" xfId="0" applyBorder="1" applyAlignment="1">
      <alignment horizontal="left" vertical="center"/>
    </xf>
    <xf numFmtId="0" fontId="0" fillId="0" borderId="1" xfId="0" applyBorder="1" applyAlignment="1">
      <alignment horizontal="left" wrapText="1"/>
    </xf>
    <xf numFmtId="0" fontId="0" fillId="0" borderId="1" xfId="0" applyBorder="1" applyAlignment="1">
      <alignment horizontal="left" vertical="center" wrapText="1"/>
    </xf>
    <xf numFmtId="0" fontId="2" fillId="0" borderId="0" xfId="0" applyFont="1" applyBorder="1" applyAlignment="1">
      <alignment horizontal="center" vertical="center"/>
    </xf>
    <xf numFmtId="0" fontId="2" fillId="0" borderId="0" xfId="0" applyFont="1" applyBorder="1" applyAlignment="1">
      <alignment horizontal="center" vertical="center" wrapText="1"/>
    </xf>
    <xf numFmtId="0" fontId="0" fillId="0" borderId="0" xfId="0" applyBorder="1" applyAlignment="1">
      <alignment horizontal="center"/>
    </xf>
    <xf numFmtId="0" fontId="0" fillId="0" borderId="0" xfId="0" applyBorder="1" applyAlignment="1">
      <alignment horizontal="center" wrapText="1"/>
    </xf>
    <xf numFmtId="0" fontId="0" fillId="0" borderId="0" xfId="0" applyBorder="1"/>
    <xf numFmtId="0" fontId="0" fillId="0" borderId="0" xfId="0" applyBorder="1" applyAlignment="1"/>
    <xf numFmtId="0" fontId="2" fillId="0" borderId="3" xfId="0" applyFont="1" applyBorder="1" applyAlignment="1">
      <alignment horizontal="center" vertical="center"/>
    </xf>
    <xf numFmtId="0" fontId="0" fillId="0" borderId="1" xfId="0" applyBorder="1" applyAlignment="1">
      <alignment vertical="top" wrapText="1"/>
    </xf>
    <xf numFmtId="0" fontId="4" fillId="0" borderId="0" xfId="1" applyFont="1"/>
    <xf numFmtId="0" fontId="4" fillId="0" borderId="0" xfId="1" applyFont="1" applyAlignment="1">
      <alignment vertical="center"/>
    </xf>
    <xf numFmtId="0" fontId="4" fillId="0" borderId="0" xfId="1" applyFont="1" applyBorder="1" applyAlignment="1"/>
    <xf numFmtId="0" fontId="4" fillId="0" borderId="0" xfId="1" applyFont="1" applyBorder="1" applyAlignment="1">
      <alignment vertical="center"/>
    </xf>
    <xf numFmtId="0" fontId="5" fillId="0" borderId="0" xfId="1" applyFont="1" applyBorder="1" applyAlignment="1"/>
    <xf numFmtId="0" fontId="6" fillId="0" borderId="1" xfId="1" applyFont="1" applyBorder="1" applyAlignment="1">
      <alignment horizontal="left" vertical="center" wrapText="1"/>
    </xf>
    <xf numFmtId="0" fontId="4" fillId="0" borderId="1" xfId="1" applyFont="1" applyBorder="1" applyAlignment="1">
      <alignment horizontal="center" vertical="center"/>
    </xf>
    <xf numFmtId="0" fontId="6" fillId="0" borderId="1" xfId="1" applyFont="1" applyFill="1" applyBorder="1" applyAlignment="1">
      <alignment horizontal="left" vertical="center" wrapText="1"/>
    </xf>
    <xf numFmtId="0" fontId="6" fillId="0" borderId="1" xfId="1" applyFont="1" applyBorder="1" applyAlignment="1">
      <alignment vertical="center" wrapText="1"/>
    </xf>
    <xf numFmtId="0" fontId="4" fillId="0" borderId="1" xfId="1" applyFont="1" applyBorder="1" applyAlignment="1">
      <alignment horizontal="center" vertical="center"/>
    </xf>
    <xf numFmtId="0" fontId="4" fillId="0" borderId="0" xfId="1" applyFont="1" applyAlignment="1">
      <alignment horizontal="left"/>
    </xf>
    <xf numFmtId="0" fontId="7" fillId="0" borderId="0" xfId="1" applyFont="1" applyAlignment="1"/>
    <xf numFmtId="0" fontId="4" fillId="0" borderId="1" xfId="1" applyFont="1" applyBorder="1"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0" xfId="0" applyFont="1" applyAlignment="1">
      <alignment horizontal="center"/>
    </xf>
    <xf numFmtId="0" fontId="4" fillId="0" borderId="2" xfId="1" applyFont="1" applyBorder="1" applyAlignment="1">
      <alignment horizontal="left" vertical="center"/>
    </xf>
    <xf numFmtId="0" fontId="4" fillId="0" borderId="4" xfId="1" applyFont="1" applyBorder="1" applyAlignment="1">
      <alignment horizontal="left" vertical="center"/>
    </xf>
    <xf numFmtId="0" fontId="4" fillId="0" borderId="3" xfId="1" applyFont="1" applyBorder="1" applyAlignment="1">
      <alignment horizontal="left" vertical="center"/>
    </xf>
    <xf numFmtId="0" fontId="4" fillId="0" borderId="2" xfId="1" applyFont="1" applyBorder="1" applyAlignment="1">
      <alignment horizontal="left" vertical="center" wrapText="1"/>
    </xf>
    <xf numFmtId="0" fontId="4" fillId="0" borderId="4" xfId="1" applyFont="1" applyBorder="1" applyAlignment="1">
      <alignment horizontal="left" vertical="center" wrapText="1"/>
    </xf>
    <xf numFmtId="0" fontId="4" fillId="0" borderId="3" xfId="1" applyFont="1" applyBorder="1" applyAlignment="1">
      <alignment horizontal="left" vertical="center" wrapText="1"/>
    </xf>
    <xf numFmtId="0" fontId="4" fillId="0" borderId="2" xfId="1" applyFont="1" applyBorder="1" applyAlignment="1">
      <alignment horizontal="left"/>
    </xf>
    <xf numFmtId="0" fontId="4" fillId="0" borderId="4" xfId="1" applyFont="1" applyBorder="1" applyAlignment="1">
      <alignment horizontal="left"/>
    </xf>
    <xf numFmtId="0" fontId="4" fillId="0" borderId="3" xfId="1" applyFont="1" applyBorder="1" applyAlignment="1">
      <alignment horizontal="left"/>
    </xf>
    <xf numFmtId="0" fontId="4" fillId="0" borderId="1" xfId="1" applyFont="1" applyBorder="1" applyAlignment="1">
      <alignment horizontal="center" vertical="center"/>
    </xf>
    <xf numFmtId="0" fontId="4" fillId="0" borderId="5" xfId="1" applyFont="1" applyBorder="1" applyAlignment="1">
      <alignment horizontal="center" vertical="center"/>
    </xf>
    <xf numFmtId="0" fontId="4" fillId="0" borderId="6" xfId="1" applyFont="1" applyBorder="1" applyAlignment="1">
      <alignment horizontal="center" vertical="center"/>
    </xf>
    <xf numFmtId="0" fontId="4" fillId="0" borderId="7" xfId="1" applyFont="1" applyBorder="1" applyAlignment="1">
      <alignment horizontal="center" vertical="center"/>
    </xf>
    <xf numFmtId="0" fontId="4" fillId="0" borderId="8" xfId="1" applyFont="1" applyBorder="1" applyAlignment="1">
      <alignment horizontal="center" vertical="center"/>
    </xf>
    <xf numFmtId="0" fontId="4" fillId="0" borderId="9" xfId="1" applyFont="1" applyBorder="1" applyAlignment="1">
      <alignment horizontal="center" vertical="center"/>
    </xf>
    <xf numFmtId="0" fontId="4" fillId="0" borderId="10" xfId="1" applyFont="1" applyBorder="1" applyAlignment="1">
      <alignment horizontal="center" vertical="center"/>
    </xf>
    <xf numFmtId="0" fontId="2" fillId="0" borderId="1" xfId="0" applyFont="1"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1" xfId="0" applyBorder="1" applyAlignment="1">
      <alignment vertical="center"/>
    </xf>
  </cellXfs>
  <cellStyles count="4">
    <cellStyle name="Normal" xfId="0" builtinId="0"/>
    <cellStyle name="Normal 11" xfId="2"/>
    <cellStyle name="Normal 16" xfId="3"/>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7"/>
  <sheetViews>
    <sheetView topLeftCell="D1" workbookViewId="0">
      <selection activeCell="P19" sqref="P19"/>
    </sheetView>
  </sheetViews>
  <sheetFormatPr defaultRowHeight="15" x14ac:dyDescent="0.25"/>
  <cols>
    <col min="3" max="3" width="36.5703125" customWidth="1"/>
    <col min="5" max="14" width="7.5703125" customWidth="1"/>
    <col min="15" max="15" width="8.42578125" customWidth="1"/>
    <col min="26" max="26" width="9.42578125" customWidth="1"/>
  </cols>
  <sheetData>
    <row r="1" spans="1:24" x14ac:dyDescent="0.25">
      <c r="A1" s="43" t="s">
        <v>37</v>
      </c>
      <c r="B1" s="43"/>
      <c r="C1" s="43"/>
      <c r="D1" s="43"/>
      <c r="E1" s="43"/>
      <c r="F1" s="43"/>
      <c r="G1" s="43"/>
      <c r="H1" s="43"/>
      <c r="I1" s="43"/>
      <c r="J1" s="43"/>
      <c r="K1" s="43"/>
      <c r="L1" s="43"/>
      <c r="M1" s="43"/>
      <c r="N1" s="43"/>
      <c r="O1" s="43"/>
      <c r="P1" s="43"/>
      <c r="Q1" s="43"/>
      <c r="R1" s="43"/>
      <c r="S1" s="43"/>
      <c r="T1" s="43"/>
      <c r="U1" s="43"/>
      <c r="V1" s="43"/>
      <c r="W1" s="43"/>
      <c r="X1" s="43"/>
    </row>
    <row r="2" spans="1:24" x14ac:dyDescent="0.25">
      <c r="A2" s="43" t="s">
        <v>38</v>
      </c>
      <c r="B2" s="43"/>
      <c r="C2" s="43"/>
      <c r="D2" s="43"/>
      <c r="E2" s="43"/>
      <c r="F2" s="43"/>
      <c r="G2" s="43"/>
      <c r="H2" s="43"/>
      <c r="I2" s="43"/>
      <c r="J2" s="43"/>
      <c r="K2" s="43"/>
      <c r="L2" s="43"/>
      <c r="M2" s="43"/>
      <c r="N2" s="43"/>
      <c r="O2" s="43"/>
      <c r="P2" s="43"/>
      <c r="Q2" s="43"/>
      <c r="R2" s="43"/>
      <c r="S2" s="43"/>
      <c r="T2" s="43"/>
      <c r="U2" s="43"/>
      <c r="V2" s="43"/>
      <c r="W2" s="43"/>
      <c r="X2" s="43"/>
    </row>
    <row r="3" spans="1:24" x14ac:dyDescent="0.25">
      <c r="A3" s="43" t="s">
        <v>39</v>
      </c>
      <c r="B3" s="43"/>
      <c r="C3" s="43"/>
      <c r="D3" s="43"/>
      <c r="E3" s="43"/>
      <c r="F3" s="43"/>
      <c r="G3" s="43"/>
      <c r="H3" s="43"/>
      <c r="I3" s="43"/>
      <c r="J3" s="43"/>
      <c r="K3" s="43"/>
      <c r="L3" s="43"/>
      <c r="M3" s="43"/>
      <c r="N3" s="43"/>
      <c r="O3" s="43"/>
      <c r="P3" s="43"/>
      <c r="Q3" s="43"/>
      <c r="R3" s="43"/>
      <c r="S3" s="43"/>
      <c r="T3" s="43"/>
      <c r="U3" s="43"/>
      <c r="V3" s="43"/>
      <c r="W3" s="43"/>
      <c r="X3" s="43"/>
    </row>
    <row r="4" spans="1:24" x14ac:dyDescent="0.25">
      <c r="A4" s="43" t="s">
        <v>40</v>
      </c>
      <c r="B4" s="43"/>
      <c r="C4" s="43"/>
      <c r="D4" s="43"/>
      <c r="E4" s="43"/>
      <c r="F4" s="43"/>
      <c r="G4" s="43"/>
      <c r="H4" s="43"/>
      <c r="I4" s="43"/>
      <c r="J4" s="43"/>
      <c r="K4" s="43"/>
      <c r="L4" s="43"/>
      <c r="M4" s="43"/>
      <c r="N4" s="43"/>
      <c r="O4" s="43"/>
      <c r="P4" s="43"/>
      <c r="Q4" s="43"/>
      <c r="R4" s="43"/>
      <c r="S4" s="43"/>
      <c r="T4" s="43"/>
      <c r="U4" s="43"/>
      <c r="V4" s="43"/>
      <c r="W4" s="43"/>
      <c r="X4" s="43"/>
    </row>
    <row r="6" spans="1:24" ht="15" customHeight="1" x14ac:dyDescent="0.25">
      <c r="A6" s="40">
        <v>1</v>
      </c>
      <c r="B6" s="40">
        <v>2</v>
      </c>
      <c r="C6" s="40">
        <v>3</v>
      </c>
      <c r="D6" s="40">
        <v>4</v>
      </c>
      <c r="E6" s="40">
        <v>5</v>
      </c>
      <c r="F6" s="40">
        <v>6</v>
      </c>
      <c r="G6" s="40">
        <v>7</v>
      </c>
      <c r="H6" s="40">
        <v>8</v>
      </c>
      <c r="I6" s="40">
        <v>9</v>
      </c>
      <c r="J6" s="40">
        <v>10</v>
      </c>
      <c r="K6" s="40">
        <v>11</v>
      </c>
      <c r="L6" s="40">
        <v>12</v>
      </c>
      <c r="M6" s="40">
        <v>13</v>
      </c>
      <c r="N6" s="40">
        <v>14</v>
      </c>
      <c r="O6" s="40">
        <v>15</v>
      </c>
      <c r="P6" s="40">
        <v>16</v>
      </c>
      <c r="Q6" s="40">
        <v>17</v>
      </c>
      <c r="R6" s="40">
        <v>18</v>
      </c>
      <c r="S6" s="40">
        <v>19</v>
      </c>
      <c r="T6" s="40">
        <v>20</v>
      </c>
      <c r="U6" s="40">
        <v>21</v>
      </c>
      <c r="V6" s="40">
        <v>22</v>
      </c>
      <c r="W6" s="40">
        <v>23</v>
      </c>
      <c r="X6" s="40">
        <v>24</v>
      </c>
    </row>
    <row r="7" spans="1:24" s="1" customFormat="1" ht="24" customHeight="1" x14ac:dyDescent="0.25">
      <c r="A7" s="41" t="s">
        <v>0</v>
      </c>
      <c r="B7" s="41" t="s">
        <v>1</v>
      </c>
      <c r="C7" s="41" t="s">
        <v>2</v>
      </c>
      <c r="D7" s="41" t="s">
        <v>3</v>
      </c>
      <c r="E7" s="42" t="s">
        <v>10</v>
      </c>
      <c r="F7" s="42"/>
      <c r="G7" s="42" t="s">
        <v>4</v>
      </c>
      <c r="H7" s="42"/>
      <c r="I7" s="42" t="s">
        <v>5</v>
      </c>
      <c r="J7" s="42"/>
      <c r="K7" s="41" t="s">
        <v>6</v>
      </c>
      <c r="L7" s="41"/>
      <c r="M7" s="41" t="s">
        <v>7</v>
      </c>
      <c r="N7" s="41"/>
      <c r="O7" s="41" t="s">
        <v>28</v>
      </c>
      <c r="P7" s="41"/>
      <c r="Q7" s="41" t="s">
        <v>29</v>
      </c>
      <c r="R7" s="41"/>
      <c r="S7" s="41" t="s">
        <v>30</v>
      </c>
      <c r="T7" s="41"/>
      <c r="U7" s="41" t="s">
        <v>31</v>
      </c>
      <c r="V7" s="41"/>
      <c r="W7" s="41" t="s">
        <v>32</v>
      </c>
      <c r="X7" s="41"/>
    </row>
    <row r="8" spans="1:24" s="1" customFormat="1" ht="40.5" customHeight="1" x14ac:dyDescent="0.25">
      <c r="A8" s="41"/>
      <c r="B8" s="41"/>
      <c r="C8" s="41"/>
      <c r="D8" s="41"/>
      <c r="E8" s="42"/>
      <c r="F8" s="42"/>
      <c r="G8" s="42"/>
      <c r="H8" s="42"/>
      <c r="I8" s="42"/>
      <c r="J8" s="42"/>
      <c r="K8" s="41"/>
      <c r="L8" s="41"/>
      <c r="M8" s="41"/>
      <c r="N8" s="41"/>
      <c r="O8" s="41"/>
      <c r="P8" s="41"/>
      <c r="Q8" s="41"/>
      <c r="R8" s="41"/>
      <c r="S8" s="41"/>
      <c r="T8" s="41"/>
      <c r="U8" s="41"/>
      <c r="V8" s="41"/>
      <c r="W8" s="41"/>
      <c r="X8" s="41"/>
    </row>
    <row r="9" spans="1:24" s="1" customFormat="1" x14ac:dyDescent="0.25">
      <c r="A9" s="41"/>
      <c r="B9" s="41"/>
      <c r="C9" s="41"/>
      <c r="D9" s="41"/>
      <c r="E9" s="41">
        <v>80</v>
      </c>
      <c r="F9" s="41"/>
      <c r="G9" s="41">
        <v>75</v>
      </c>
      <c r="H9" s="41"/>
      <c r="I9" s="41">
        <v>75</v>
      </c>
      <c r="J9" s="41"/>
      <c r="K9" s="41">
        <v>75</v>
      </c>
      <c r="L9" s="41"/>
      <c r="M9" s="42">
        <v>75</v>
      </c>
      <c r="N9" s="42"/>
      <c r="O9" s="41">
        <v>80</v>
      </c>
      <c r="P9" s="41"/>
      <c r="Q9" s="41">
        <v>80</v>
      </c>
      <c r="R9" s="41"/>
      <c r="S9" s="41">
        <v>80</v>
      </c>
      <c r="T9" s="41"/>
      <c r="U9" s="41">
        <v>80</v>
      </c>
      <c r="V9" s="41"/>
      <c r="W9" s="41">
        <v>80</v>
      </c>
      <c r="X9" s="41"/>
    </row>
    <row r="10" spans="1:24" s="1" customFormat="1" x14ac:dyDescent="0.25">
      <c r="A10" s="41"/>
      <c r="B10" s="41"/>
      <c r="C10" s="41"/>
      <c r="D10" s="41"/>
      <c r="E10" s="3" t="s">
        <v>8</v>
      </c>
      <c r="F10" s="3" t="s">
        <v>9</v>
      </c>
      <c r="G10" s="3" t="s">
        <v>8</v>
      </c>
      <c r="H10" s="3" t="s">
        <v>9</v>
      </c>
      <c r="I10" s="3" t="s">
        <v>8</v>
      </c>
      <c r="J10" s="3" t="s">
        <v>9</v>
      </c>
      <c r="K10" s="3" t="s">
        <v>8</v>
      </c>
      <c r="L10" s="3" t="s">
        <v>9</v>
      </c>
      <c r="M10" s="3" t="s">
        <v>8</v>
      </c>
      <c r="N10" s="3" t="s">
        <v>9</v>
      </c>
      <c r="O10" s="2" t="s">
        <v>8</v>
      </c>
      <c r="P10" s="2" t="s">
        <v>9</v>
      </c>
      <c r="Q10" s="3" t="s">
        <v>8</v>
      </c>
      <c r="R10" s="3" t="s">
        <v>9</v>
      </c>
      <c r="S10" s="3" t="s">
        <v>8</v>
      </c>
      <c r="T10" s="3" t="s">
        <v>9</v>
      </c>
      <c r="U10" s="3" t="s">
        <v>8</v>
      </c>
      <c r="V10" s="3" t="s">
        <v>9</v>
      </c>
      <c r="W10" s="3" t="s">
        <v>8</v>
      </c>
      <c r="X10" s="3" t="s">
        <v>9</v>
      </c>
    </row>
    <row r="11" spans="1:24" x14ac:dyDescent="0.25">
      <c r="A11" s="4">
        <v>1</v>
      </c>
      <c r="B11" s="4">
        <v>5038</v>
      </c>
      <c r="C11" s="5" t="s">
        <v>11</v>
      </c>
      <c r="D11" s="5"/>
      <c r="E11" s="4">
        <v>90</v>
      </c>
      <c r="F11" s="4">
        <v>90</v>
      </c>
      <c r="G11" s="4">
        <v>85</v>
      </c>
      <c r="H11" s="4">
        <v>90</v>
      </c>
      <c r="I11" s="4">
        <v>85</v>
      </c>
      <c r="J11" s="4">
        <v>85</v>
      </c>
      <c r="K11" s="4">
        <v>78</v>
      </c>
      <c r="L11" s="4">
        <v>78</v>
      </c>
      <c r="M11" s="4">
        <v>84</v>
      </c>
      <c r="N11" s="4">
        <v>84</v>
      </c>
      <c r="O11" s="3">
        <v>81</v>
      </c>
      <c r="P11" s="4">
        <v>83</v>
      </c>
      <c r="Q11" s="4">
        <v>80</v>
      </c>
      <c r="R11" s="4">
        <v>80</v>
      </c>
      <c r="S11" s="4">
        <v>82</v>
      </c>
      <c r="T11" s="3">
        <v>82</v>
      </c>
      <c r="U11" s="4">
        <v>80</v>
      </c>
      <c r="V11" s="4">
        <v>80</v>
      </c>
      <c r="W11" s="4">
        <v>84</v>
      </c>
      <c r="X11" s="4">
        <v>84</v>
      </c>
    </row>
    <row r="12" spans="1:24" x14ac:dyDescent="0.25">
      <c r="A12" s="4">
        <v>2</v>
      </c>
      <c r="B12" s="4">
        <v>5039</v>
      </c>
      <c r="C12" s="5" t="s">
        <v>12</v>
      </c>
      <c r="D12" s="5"/>
      <c r="E12" s="4">
        <v>80</v>
      </c>
      <c r="F12" s="4">
        <v>80</v>
      </c>
      <c r="G12" s="4">
        <v>85</v>
      </c>
      <c r="H12" s="4">
        <v>90</v>
      </c>
      <c r="I12" s="4">
        <v>88</v>
      </c>
      <c r="J12" s="4">
        <v>88</v>
      </c>
      <c r="K12" s="4">
        <v>78</v>
      </c>
      <c r="L12" s="4">
        <v>78</v>
      </c>
      <c r="M12" s="4">
        <v>75</v>
      </c>
      <c r="N12" s="4">
        <v>75</v>
      </c>
      <c r="O12" s="4">
        <v>80</v>
      </c>
      <c r="P12" s="4">
        <v>80</v>
      </c>
      <c r="Q12" s="4">
        <v>80</v>
      </c>
      <c r="R12" s="4">
        <v>80</v>
      </c>
      <c r="S12" s="4">
        <v>86</v>
      </c>
      <c r="T12" s="4">
        <v>86</v>
      </c>
      <c r="U12" s="4">
        <v>80</v>
      </c>
      <c r="V12" s="4">
        <v>80</v>
      </c>
      <c r="W12" s="4">
        <v>80</v>
      </c>
      <c r="X12" s="4">
        <v>84</v>
      </c>
    </row>
    <row r="13" spans="1:24" x14ac:dyDescent="0.25">
      <c r="A13" s="4">
        <v>3</v>
      </c>
      <c r="B13" s="4">
        <v>5040</v>
      </c>
      <c r="C13" s="5" t="s">
        <v>13</v>
      </c>
      <c r="D13" s="5"/>
      <c r="E13" s="4">
        <v>80</v>
      </c>
      <c r="F13" s="4">
        <v>80</v>
      </c>
      <c r="G13" s="4">
        <v>85</v>
      </c>
      <c r="H13" s="4">
        <v>85</v>
      </c>
      <c r="I13" s="4">
        <v>78</v>
      </c>
      <c r="J13" s="4">
        <v>78</v>
      </c>
      <c r="K13" s="4">
        <v>78</v>
      </c>
      <c r="L13" s="4">
        <v>78</v>
      </c>
      <c r="M13" s="4">
        <v>76</v>
      </c>
      <c r="N13" s="4">
        <v>76</v>
      </c>
      <c r="O13" s="4">
        <v>81</v>
      </c>
      <c r="P13" s="4">
        <v>83</v>
      </c>
      <c r="Q13" s="4">
        <v>80</v>
      </c>
      <c r="R13" s="4">
        <v>80</v>
      </c>
      <c r="S13" s="4">
        <v>82</v>
      </c>
      <c r="T13" s="4">
        <v>82</v>
      </c>
      <c r="U13" s="4">
        <v>80</v>
      </c>
      <c r="V13" s="4">
        <v>80</v>
      </c>
      <c r="W13" s="4">
        <v>84</v>
      </c>
      <c r="X13" s="4">
        <v>84</v>
      </c>
    </row>
    <row r="14" spans="1:24" x14ac:dyDescent="0.25">
      <c r="A14" s="4">
        <v>4</v>
      </c>
      <c r="B14" s="4">
        <v>5041</v>
      </c>
      <c r="C14" s="5" t="s">
        <v>14</v>
      </c>
      <c r="D14" s="5"/>
      <c r="E14" s="6">
        <v>92</v>
      </c>
      <c r="F14" s="6">
        <v>92</v>
      </c>
      <c r="G14" s="6">
        <v>90</v>
      </c>
      <c r="H14" s="6">
        <v>90</v>
      </c>
      <c r="I14" s="6">
        <v>80</v>
      </c>
      <c r="J14" s="6">
        <v>80</v>
      </c>
      <c r="K14" s="6">
        <v>79</v>
      </c>
      <c r="L14" s="6">
        <v>79</v>
      </c>
      <c r="M14" s="6">
        <v>75</v>
      </c>
      <c r="N14" s="6">
        <v>75</v>
      </c>
      <c r="O14" s="4">
        <v>81</v>
      </c>
      <c r="P14" s="4">
        <v>83</v>
      </c>
      <c r="Q14" s="4">
        <v>80</v>
      </c>
      <c r="R14" s="4">
        <v>80</v>
      </c>
      <c r="S14" s="4">
        <v>85</v>
      </c>
      <c r="T14" s="4">
        <v>85</v>
      </c>
      <c r="U14" s="4">
        <v>80</v>
      </c>
      <c r="V14" s="4">
        <v>80</v>
      </c>
      <c r="W14" s="4">
        <v>83</v>
      </c>
      <c r="X14" s="4">
        <v>86</v>
      </c>
    </row>
    <row r="15" spans="1:24" x14ac:dyDescent="0.25">
      <c r="A15" s="4">
        <v>5</v>
      </c>
      <c r="B15" s="4">
        <v>5042</v>
      </c>
      <c r="C15" s="5" t="s">
        <v>15</v>
      </c>
      <c r="D15" s="5"/>
      <c r="E15" s="6">
        <v>92</v>
      </c>
      <c r="F15" s="6">
        <v>92</v>
      </c>
      <c r="G15" s="6">
        <v>95</v>
      </c>
      <c r="H15" s="6">
        <v>95</v>
      </c>
      <c r="I15" s="6">
        <v>92</v>
      </c>
      <c r="J15" s="6">
        <v>92</v>
      </c>
      <c r="K15" s="6">
        <v>82</v>
      </c>
      <c r="L15" s="6">
        <v>82</v>
      </c>
      <c r="M15" s="6">
        <v>84</v>
      </c>
      <c r="N15" s="6">
        <v>84</v>
      </c>
      <c r="O15" s="4" t="s">
        <v>33</v>
      </c>
      <c r="P15" s="4">
        <v>81</v>
      </c>
      <c r="Q15" s="4">
        <v>82</v>
      </c>
      <c r="R15" s="4">
        <v>82</v>
      </c>
      <c r="S15" s="4">
        <v>85</v>
      </c>
      <c r="T15" s="4">
        <v>85</v>
      </c>
      <c r="U15" s="4">
        <v>80</v>
      </c>
      <c r="V15" s="4">
        <v>80</v>
      </c>
      <c r="W15" s="4">
        <v>85</v>
      </c>
      <c r="X15" s="4">
        <v>86</v>
      </c>
    </row>
    <row r="16" spans="1:24" x14ac:dyDescent="0.25">
      <c r="A16" s="4">
        <v>6</v>
      </c>
      <c r="B16" s="4">
        <v>5043</v>
      </c>
      <c r="C16" s="5" t="s">
        <v>16</v>
      </c>
      <c r="D16" s="5"/>
      <c r="E16" s="6">
        <v>91</v>
      </c>
      <c r="F16" s="6">
        <v>91</v>
      </c>
      <c r="G16" s="6">
        <v>90</v>
      </c>
      <c r="H16" s="6">
        <v>90</v>
      </c>
      <c r="I16" s="6">
        <v>84</v>
      </c>
      <c r="J16" s="6">
        <v>84</v>
      </c>
      <c r="K16" s="6">
        <v>85</v>
      </c>
      <c r="L16" s="6">
        <v>85</v>
      </c>
      <c r="M16" s="6">
        <v>80</v>
      </c>
      <c r="N16" s="6">
        <v>80</v>
      </c>
      <c r="O16" s="4">
        <v>81</v>
      </c>
      <c r="P16" s="4">
        <v>83</v>
      </c>
      <c r="Q16" s="4">
        <v>85</v>
      </c>
      <c r="R16" s="4">
        <v>85</v>
      </c>
      <c r="S16" s="4">
        <v>88</v>
      </c>
      <c r="T16" s="4">
        <v>88</v>
      </c>
      <c r="U16" s="4">
        <v>82</v>
      </c>
      <c r="V16" s="4">
        <v>82</v>
      </c>
      <c r="W16" s="4">
        <v>80</v>
      </c>
      <c r="X16" s="4">
        <v>84</v>
      </c>
    </row>
    <row r="17" spans="1:24" x14ac:dyDescent="0.25">
      <c r="A17" s="4">
        <v>7</v>
      </c>
      <c r="B17" s="4">
        <v>5046</v>
      </c>
      <c r="C17" s="5" t="s">
        <v>17</v>
      </c>
      <c r="D17" s="5"/>
      <c r="E17" s="6">
        <v>90</v>
      </c>
      <c r="F17" s="6">
        <v>90</v>
      </c>
      <c r="G17" s="6">
        <v>90</v>
      </c>
      <c r="H17" s="6">
        <v>90</v>
      </c>
      <c r="I17" s="6">
        <v>85</v>
      </c>
      <c r="J17" s="6">
        <v>85</v>
      </c>
      <c r="K17" s="6">
        <v>78</v>
      </c>
      <c r="L17" s="6">
        <v>78</v>
      </c>
      <c r="M17" s="6">
        <v>75</v>
      </c>
      <c r="N17" s="6">
        <v>75</v>
      </c>
      <c r="O17" s="4">
        <v>80</v>
      </c>
      <c r="P17" s="4">
        <v>80</v>
      </c>
      <c r="Q17" s="4">
        <v>80</v>
      </c>
      <c r="R17" s="4">
        <v>80</v>
      </c>
      <c r="S17" s="4">
        <v>88</v>
      </c>
      <c r="T17" s="4">
        <v>88</v>
      </c>
      <c r="U17" s="4">
        <v>85</v>
      </c>
      <c r="V17" s="4">
        <v>85</v>
      </c>
      <c r="W17" s="4">
        <v>84</v>
      </c>
      <c r="X17" s="4">
        <v>84</v>
      </c>
    </row>
    <row r="18" spans="1:24" x14ac:dyDescent="0.25">
      <c r="A18" s="4">
        <v>8</v>
      </c>
      <c r="B18" s="4">
        <v>5048</v>
      </c>
      <c r="C18" s="5" t="s">
        <v>18</v>
      </c>
      <c r="D18" s="5"/>
      <c r="E18" s="6">
        <v>90</v>
      </c>
      <c r="F18" s="6">
        <v>90</v>
      </c>
      <c r="G18" s="6">
        <v>85</v>
      </c>
      <c r="H18" s="6">
        <v>90</v>
      </c>
      <c r="I18" s="6">
        <v>85</v>
      </c>
      <c r="J18" s="6">
        <v>85</v>
      </c>
      <c r="K18" s="6">
        <v>78</v>
      </c>
      <c r="L18" s="6">
        <v>78</v>
      </c>
      <c r="M18" s="6">
        <v>84</v>
      </c>
      <c r="N18" s="6">
        <v>84</v>
      </c>
      <c r="O18" s="4">
        <v>81</v>
      </c>
      <c r="P18" s="4">
        <v>83</v>
      </c>
      <c r="Q18" s="4">
        <v>80</v>
      </c>
      <c r="R18" s="4">
        <v>80</v>
      </c>
      <c r="S18" s="4">
        <v>82</v>
      </c>
      <c r="T18" s="4">
        <v>82</v>
      </c>
      <c r="U18" s="4">
        <v>80</v>
      </c>
      <c r="V18" s="4">
        <v>80</v>
      </c>
      <c r="W18" s="4">
        <v>80</v>
      </c>
      <c r="X18" s="4">
        <v>80</v>
      </c>
    </row>
    <row r="19" spans="1:24" x14ac:dyDescent="0.25">
      <c r="A19" s="4">
        <v>9</v>
      </c>
      <c r="B19" s="4">
        <v>5050</v>
      </c>
      <c r="C19" s="5" t="s">
        <v>19</v>
      </c>
      <c r="D19" s="5"/>
      <c r="E19" s="6">
        <v>85</v>
      </c>
      <c r="F19" s="6">
        <v>85</v>
      </c>
      <c r="G19" s="6">
        <v>85</v>
      </c>
      <c r="H19" s="6">
        <v>90</v>
      </c>
      <c r="I19" s="6">
        <v>78</v>
      </c>
      <c r="J19" s="6">
        <v>78</v>
      </c>
      <c r="K19" s="6">
        <v>78</v>
      </c>
      <c r="L19" s="6">
        <v>78</v>
      </c>
      <c r="M19" s="6">
        <v>75</v>
      </c>
      <c r="N19" s="6">
        <v>75</v>
      </c>
      <c r="O19" s="4" t="s">
        <v>34</v>
      </c>
      <c r="P19" s="4">
        <v>83</v>
      </c>
      <c r="Q19" s="4">
        <v>80</v>
      </c>
      <c r="R19" s="4">
        <v>80</v>
      </c>
      <c r="S19" s="4">
        <v>80</v>
      </c>
      <c r="T19" s="4">
        <v>80</v>
      </c>
      <c r="U19" s="4">
        <v>80</v>
      </c>
      <c r="V19" s="4">
        <v>80</v>
      </c>
      <c r="W19" s="4">
        <v>80</v>
      </c>
      <c r="X19" s="4">
        <v>84</v>
      </c>
    </row>
    <row r="20" spans="1:24" x14ac:dyDescent="0.25">
      <c r="A20" s="4">
        <v>10</v>
      </c>
      <c r="B20" s="4">
        <v>4940</v>
      </c>
      <c r="C20" s="5" t="s">
        <v>20</v>
      </c>
      <c r="D20" s="5"/>
      <c r="E20" s="6">
        <v>90</v>
      </c>
      <c r="F20" s="6">
        <v>90</v>
      </c>
      <c r="G20" s="6">
        <v>90</v>
      </c>
      <c r="H20" s="6">
        <v>90</v>
      </c>
      <c r="I20" s="6">
        <v>85</v>
      </c>
      <c r="J20" s="6">
        <v>85</v>
      </c>
      <c r="K20" s="6">
        <v>76</v>
      </c>
      <c r="L20" s="6">
        <v>76</v>
      </c>
      <c r="M20" s="6">
        <v>75</v>
      </c>
      <c r="N20" s="6">
        <v>75</v>
      </c>
      <c r="O20" s="4" t="s">
        <v>35</v>
      </c>
      <c r="P20" s="4">
        <v>83</v>
      </c>
      <c r="Q20" s="4">
        <v>85</v>
      </c>
      <c r="R20" s="4">
        <v>85</v>
      </c>
      <c r="S20" s="4">
        <v>88</v>
      </c>
      <c r="T20" s="4">
        <v>88</v>
      </c>
      <c r="U20" s="4">
        <v>80</v>
      </c>
      <c r="V20" s="4">
        <v>80</v>
      </c>
      <c r="W20" s="4">
        <v>85</v>
      </c>
      <c r="X20" s="4">
        <v>86</v>
      </c>
    </row>
    <row r="21" spans="1:24" x14ac:dyDescent="0.25">
      <c r="A21" s="4">
        <v>11</v>
      </c>
      <c r="B21" s="4">
        <v>5051</v>
      </c>
      <c r="C21" s="5" t="s">
        <v>21</v>
      </c>
      <c r="D21" s="5"/>
      <c r="E21" s="6">
        <v>90</v>
      </c>
      <c r="F21" s="6">
        <v>90</v>
      </c>
      <c r="G21" s="6">
        <v>95</v>
      </c>
      <c r="H21" s="6">
        <v>95</v>
      </c>
      <c r="I21" s="6">
        <v>94</v>
      </c>
      <c r="J21" s="6">
        <v>94</v>
      </c>
      <c r="K21" s="6">
        <v>84</v>
      </c>
      <c r="L21" s="6">
        <v>84</v>
      </c>
      <c r="M21" s="6">
        <v>75</v>
      </c>
      <c r="N21" s="6">
        <v>75</v>
      </c>
      <c r="O21" s="4" t="s">
        <v>34</v>
      </c>
      <c r="P21" s="4">
        <v>83</v>
      </c>
      <c r="Q21" s="4">
        <v>85</v>
      </c>
      <c r="R21" s="4">
        <v>85</v>
      </c>
      <c r="S21" s="4">
        <v>90</v>
      </c>
      <c r="T21" s="4">
        <v>90</v>
      </c>
      <c r="U21" s="4">
        <v>85</v>
      </c>
      <c r="V21" s="4">
        <v>85</v>
      </c>
      <c r="W21" s="4">
        <v>85</v>
      </c>
      <c r="X21" s="4">
        <v>84</v>
      </c>
    </row>
    <row r="22" spans="1:24" x14ac:dyDescent="0.25">
      <c r="A22" s="4">
        <v>12</v>
      </c>
      <c r="B22" s="4">
        <v>5053</v>
      </c>
      <c r="C22" s="5" t="s">
        <v>22</v>
      </c>
      <c r="D22" s="5"/>
      <c r="E22" s="6">
        <v>90</v>
      </c>
      <c r="F22" s="6">
        <v>90</v>
      </c>
      <c r="G22" s="6">
        <v>95</v>
      </c>
      <c r="H22" s="6">
        <v>95</v>
      </c>
      <c r="I22" s="6">
        <v>92</v>
      </c>
      <c r="J22" s="6">
        <v>92</v>
      </c>
      <c r="K22" s="6">
        <v>87</v>
      </c>
      <c r="L22" s="6">
        <v>87</v>
      </c>
      <c r="M22" s="6">
        <v>75</v>
      </c>
      <c r="N22" s="6">
        <v>75</v>
      </c>
      <c r="O22" s="4">
        <v>81</v>
      </c>
      <c r="P22" s="4">
        <v>81</v>
      </c>
      <c r="Q22" s="4">
        <v>85</v>
      </c>
      <c r="R22" s="4">
        <v>85</v>
      </c>
      <c r="S22" s="4">
        <v>85</v>
      </c>
      <c r="T22" s="4">
        <v>85</v>
      </c>
      <c r="U22" s="4">
        <v>85</v>
      </c>
      <c r="V22" s="4">
        <v>85</v>
      </c>
      <c r="W22" s="4">
        <v>85</v>
      </c>
      <c r="X22" s="4">
        <v>86</v>
      </c>
    </row>
    <row r="23" spans="1:24" x14ac:dyDescent="0.25">
      <c r="A23" s="4">
        <v>13</v>
      </c>
      <c r="B23" s="4">
        <v>5055</v>
      </c>
      <c r="C23" s="5" t="s">
        <v>23</v>
      </c>
      <c r="D23" s="5"/>
      <c r="E23" s="6">
        <v>90</v>
      </c>
      <c r="F23" s="6">
        <v>90</v>
      </c>
      <c r="G23" s="6">
        <v>90</v>
      </c>
      <c r="H23" s="6">
        <v>90</v>
      </c>
      <c r="I23" s="6">
        <v>85</v>
      </c>
      <c r="J23" s="6">
        <v>85</v>
      </c>
      <c r="K23" s="6">
        <v>84</v>
      </c>
      <c r="L23" s="6">
        <v>84</v>
      </c>
      <c r="M23" s="6">
        <v>75</v>
      </c>
      <c r="N23" s="6">
        <v>75</v>
      </c>
      <c r="O23" s="4" t="s">
        <v>36</v>
      </c>
      <c r="P23" s="4">
        <v>83</v>
      </c>
      <c r="Q23" s="4">
        <v>85</v>
      </c>
      <c r="R23" s="4">
        <v>85</v>
      </c>
      <c r="S23" s="4">
        <v>85</v>
      </c>
      <c r="T23" s="4">
        <v>85</v>
      </c>
      <c r="U23" s="4">
        <v>85</v>
      </c>
      <c r="V23" s="4">
        <v>85</v>
      </c>
      <c r="W23" s="4">
        <v>88</v>
      </c>
      <c r="X23" s="4">
        <v>86</v>
      </c>
    </row>
    <row r="24" spans="1:24" x14ac:dyDescent="0.25">
      <c r="A24" s="4">
        <v>14</v>
      </c>
      <c r="B24" s="4">
        <v>5056</v>
      </c>
      <c r="C24" s="5" t="s">
        <v>24</v>
      </c>
      <c r="D24" s="5"/>
      <c r="E24" s="6">
        <v>92</v>
      </c>
      <c r="F24" s="6">
        <v>92</v>
      </c>
      <c r="G24" s="6">
        <v>95</v>
      </c>
      <c r="H24" s="6">
        <v>95</v>
      </c>
      <c r="I24" s="6">
        <v>88</v>
      </c>
      <c r="J24" s="6">
        <v>88</v>
      </c>
      <c r="K24" s="6">
        <v>87</v>
      </c>
      <c r="L24" s="6">
        <v>87</v>
      </c>
      <c r="M24" s="6">
        <v>75</v>
      </c>
      <c r="N24" s="6">
        <v>75</v>
      </c>
      <c r="O24" s="4">
        <v>81</v>
      </c>
      <c r="P24" s="4">
        <v>83</v>
      </c>
      <c r="Q24" s="4">
        <v>80</v>
      </c>
      <c r="R24" s="4">
        <v>80</v>
      </c>
      <c r="S24" s="4">
        <v>78</v>
      </c>
      <c r="T24" s="4">
        <v>78</v>
      </c>
      <c r="U24" s="4">
        <v>85</v>
      </c>
      <c r="V24" s="4">
        <v>85</v>
      </c>
      <c r="W24" s="4">
        <v>80</v>
      </c>
      <c r="X24" s="4">
        <v>80</v>
      </c>
    </row>
    <row r="25" spans="1:24" x14ac:dyDescent="0.25">
      <c r="A25" s="4">
        <v>15</v>
      </c>
      <c r="B25" s="4">
        <v>4914</v>
      </c>
      <c r="C25" s="5" t="s">
        <v>25</v>
      </c>
      <c r="D25" s="5"/>
      <c r="E25" s="6">
        <v>80</v>
      </c>
      <c r="F25" s="6">
        <v>80</v>
      </c>
      <c r="G25" s="6">
        <v>85</v>
      </c>
      <c r="H25" s="6">
        <v>85</v>
      </c>
      <c r="I25" s="6">
        <v>75</v>
      </c>
      <c r="J25" s="6">
        <v>75</v>
      </c>
      <c r="K25" s="6">
        <v>75</v>
      </c>
      <c r="L25" s="6">
        <v>75</v>
      </c>
      <c r="M25" s="6">
        <v>75</v>
      </c>
      <c r="N25" s="6">
        <v>75</v>
      </c>
      <c r="O25" s="4">
        <v>81</v>
      </c>
      <c r="P25" s="4">
        <v>81</v>
      </c>
      <c r="Q25" s="4">
        <v>80</v>
      </c>
      <c r="R25" s="4">
        <v>80</v>
      </c>
      <c r="S25" s="4">
        <v>85</v>
      </c>
      <c r="T25" s="4">
        <v>85</v>
      </c>
      <c r="U25" s="4">
        <v>80</v>
      </c>
      <c r="V25" s="4">
        <v>80</v>
      </c>
      <c r="W25" s="4">
        <v>81</v>
      </c>
      <c r="X25" s="4">
        <v>80</v>
      </c>
    </row>
    <row r="26" spans="1:24" x14ac:dyDescent="0.25">
      <c r="A26" s="4">
        <v>16</v>
      </c>
      <c r="B26" s="4">
        <v>5059</v>
      </c>
      <c r="C26" s="5" t="s">
        <v>26</v>
      </c>
      <c r="D26" s="5"/>
      <c r="E26" s="6">
        <v>90</v>
      </c>
      <c r="F26" s="6">
        <v>90</v>
      </c>
      <c r="G26" s="6">
        <v>95</v>
      </c>
      <c r="H26" s="6">
        <v>95</v>
      </c>
      <c r="I26" s="6">
        <v>85</v>
      </c>
      <c r="J26" s="6">
        <v>85</v>
      </c>
      <c r="K26" s="6">
        <v>78</v>
      </c>
      <c r="L26" s="6">
        <v>78</v>
      </c>
      <c r="M26" s="6">
        <v>84</v>
      </c>
      <c r="N26" s="6">
        <v>84</v>
      </c>
      <c r="O26" s="4">
        <v>81</v>
      </c>
      <c r="P26" s="4">
        <v>81</v>
      </c>
      <c r="Q26" s="4">
        <v>80</v>
      </c>
      <c r="R26" s="4">
        <v>80</v>
      </c>
      <c r="S26" s="4">
        <v>90</v>
      </c>
      <c r="T26" s="4">
        <v>90</v>
      </c>
      <c r="U26" s="4">
        <v>80</v>
      </c>
      <c r="V26" s="4">
        <v>80</v>
      </c>
      <c r="W26" s="4">
        <v>81</v>
      </c>
      <c r="X26" s="4">
        <v>84</v>
      </c>
    </row>
    <row r="27" spans="1:24" x14ac:dyDescent="0.25">
      <c r="A27" s="4">
        <v>17</v>
      </c>
      <c r="B27" s="4">
        <v>5060</v>
      </c>
      <c r="C27" s="5" t="s">
        <v>27</v>
      </c>
      <c r="D27" s="5"/>
      <c r="E27" s="6">
        <v>90</v>
      </c>
      <c r="F27" s="6">
        <v>90</v>
      </c>
      <c r="G27" s="6">
        <v>85</v>
      </c>
      <c r="H27" s="6">
        <v>90</v>
      </c>
      <c r="I27" s="6">
        <v>78</v>
      </c>
      <c r="J27" s="6">
        <v>78</v>
      </c>
      <c r="K27" s="6">
        <v>78</v>
      </c>
      <c r="L27" s="6">
        <v>78</v>
      </c>
      <c r="M27" s="6">
        <v>79</v>
      </c>
      <c r="N27" s="6">
        <v>79</v>
      </c>
      <c r="O27" s="4">
        <v>80</v>
      </c>
      <c r="P27" s="4">
        <v>80</v>
      </c>
      <c r="Q27" s="4">
        <v>80</v>
      </c>
      <c r="R27" s="4">
        <v>80</v>
      </c>
      <c r="S27" s="4">
        <v>80</v>
      </c>
      <c r="T27" s="4">
        <v>80</v>
      </c>
      <c r="U27" s="4">
        <v>80</v>
      </c>
      <c r="V27" s="4">
        <v>80</v>
      </c>
      <c r="W27" s="4">
        <v>80</v>
      </c>
      <c r="X27" s="4">
        <v>80</v>
      </c>
    </row>
  </sheetData>
  <mergeCells count="28">
    <mergeCell ref="A4:X4"/>
    <mergeCell ref="A3:X3"/>
    <mergeCell ref="A2:X2"/>
    <mergeCell ref="A1:X1"/>
    <mergeCell ref="S7:T8"/>
    <mergeCell ref="O7:P8"/>
    <mergeCell ref="C7:C10"/>
    <mergeCell ref="B7:B10"/>
    <mergeCell ref="A7:A10"/>
    <mergeCell ref="S9:T9"/>
    <mergeCell ref="U7:V8"/>
    <mergeCell ref="U9:V9"/>
    <mergeCell ref="W7:X8"/>
    <mergeCell ref="W9:X9"/>
    <mergeCell ref="O9:P9"/>
    <mergeCell ref="Q7:R8"/>
    <mergeCell ref="Q9:R9"/>
    <mergeCell ref="K9:L9"/>
    <mergeCell ref="M9:N9"/>
    <mergeCell ref="K7:L8"/>
    <mergeCell ref="M7:N8"/>
    <mergeCell ref="I9:J9"/>
    <mergeCell ref="D7:D10"/>
    <mergeCell ref="E7:F8"/>
    <mergeCell ref="G7:H8"/>
    <mergeCell ref="I7:J8"/>
    <mergeCell ref="E9:F9"/>
    <mergeCell ref="G9:H9"/>
  </mergeCells>
  <pageMargins left="0.7" right="0.7" top="0.75" bottom="0.75" header="0.3" footer="0.3"/>
  <pageSetup orientation="portrait" horizontalDpi="360"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G10" sqref="G10"/>
    </sheetView>
  </sheetViews>
  <sheetFormatPr defaultRowHeight="15" x14ac:dyDescent="0.25"/>
  <cols>
    <col min="2" max="2" width="34.140625" customWidth="1"/>
    <col min="7" max="7" width="32.7109375" customWidth="1"/>
  </cols>
  <sheetData>
    <row r="1" spans="1:10" x14ac:dyDescent="0.25">
      <c r="A1" t="s">
        <v>50</v>
      </c>
      <c r="C1" s="9" t="s">
        <v>54</v>
      </c>
      <c r="D1" s="9"/>
      <c r="F1" t="s">
        <v>50</v>
      </c>
      <c r="H1" s="9" t="s">
        <v>54</v>
      </c>
      <c r="I1" s="9"/>
    </row>
    <row r="2" spans="1:10" x14ac:dyDescent="0.25">
      <c r="A2" t="s">
        <v>51</v>
      </c>
      <c r="C2" t="s">
        <v>66</v>
      </c>
      <c r="F2" t="s">
        <v>51</v>
      </c>
      <c r="H2" t="s">
        <v>66</v>
      </c>
    </row>
    <row r="3" spans="1:10" x14ac:dyDescent="0.25">
      <c r="A3" t="s">
        <v>52</v>
      </c>
      <c r="C3" s="10" t="s">
        <v>55</v>
      </c>
      <c r="F3" t="s">
        <v>52</v>
      </c>
      <c r="H3" s="10" t="s">
        <v>55</v>
      </c>
    </row>
    <row r="4" spans="1:10" ht="45" x14ac:dyDescent="0.25">
      <c r="A4" s="11" t="s">
        <v>0</v>
      </c>
      <c r="B4" s="11" t="s">
        <v>2</v>
      </c>
      <c r="C4" s="12" t="s">
        <v>41</v>
      </c>
      <c r="D4" s="11" t="s">
        <v>42</v>
      </c>
      <c r="E4" s="11" t="s">
        <v>43</v>
      </c>
      <c r="F4" s="11" t="s">
        <v>0</v>
      </c>
      <c r="G4" s="11" t="s">
        <v>44</v>
      </c>
      <c r="H4" s="12" t="s">
        <v>45</v>
      </c>
      <c r="I4" s="11" t="s">
        <v>42</v>
      </c>
      <c r="J4" s="11" t="s">
        <v>43</v>
      </c>
    </row>
    <row r="5" spans="1:10" x14ac:dyDescent="0.25">
      <c r="A5" s="4">
        <v>1</v>
      </c>
      <c r="B5" s="7" t="s">
        <v>11</v>
      </c>
      <c r="C5" s="4">
        <v>80</v>
      </c>
      <c r="D5" s="14"/>
      <c r="E5" s="4" t="str">
        <f>IF(C5&gt;=92,"A",IF(C5&gt;=84,"B",IF(C5&gt;=75,"C","D")))</f>
        <v>C</v>
      </c>
      <c r="F5" s="4">
        <v>1</v>
      </c>
      <c r="G5" s="5" t="s">
        <v>11</v>
      </c>
      <c r="H5" s="4">
        <v>80</v>
      </c>
      <c r="I5" s="14"/>
      <c r="J5" s="4" t="str">
        <f>IF(H5&gt;=92,"A",IF(H5&gt;=84,"B",IF(H5&gt;=75,"C","D")))</f>
        <v>C</v>
      </c>
    </row>
    <row r="6" spans="1:10" ht="14.25" customHeight="1" x14ac:dyDescent="0.25">
      <c r="A6" s="4">
        <v>2</v>
      </c>
      <c r="B6" s="17" t="s">
        <v>12</v>
      </c>
      <c r="C6" s="4">
        <v>80</v>
      </c>
      <c r="D6" s="14"/>
      <c r="E6" s="4" t="str">
        <f t="shared" ref="E6:E21" si="0">IF(C6&gt;=92,"A",IF(C6&gt;=84,"B",IF(C6&gt;=75,"C","D")))</f>
        <v>C</v>
      </c>
      <c r="F6" s="4">
        <v>2</v>
      </c>
      <c r="G6" s="5" t="s">
        <v>12</v>
      </c>
      <c r="H6" s="4">
        <v>80</v>
      </c>
      <c r="I6" s="14"/>
      <c r="J6" s="4" t="str">
        <f t="shared" ref="J6:J21" si="1">IF(H6&gt;=92,"A",IF(H6&gt;=84,"B",IF(H6&gt;=75,"C","D")))</f>
        <v>C</v>
      </c>
    </row>
    <row r="7" spans="1:10" ht="15" customHeight="1" x14ac:dyDescent="0.25">
      <c r="A7" s="4">
        <v>3</v>
      </c>
      <c r="B7" s="18" t="s">
        <v>13</v>
      </c>
      <c r="C7" s="4">
        <v>80</v>
      </c>
      <c r="D7" s="14"/>
      <c r="E7" s="4" t="str">
        <f t="shared" si="0"/>
        <v>C</v>
      </c>
      <c r="F7" s="4">
        <v>3</v>
      </c>
      <c r="G7" s="5" t="s">
        <v>13</v>
      </c>
      <c r="H7" s="4">
        <v>80</v>
      </c>
      <c r="I7" s="14"/>
      <c r="J7" s="4" t="str">
        <f t="shared" si="1"/>
        <v>C</v>
      </c>
    </row>
    <row r="8" spans="1:10" x14ac:dyDescent="0.25">
      <c r="A8" s="4">
        <v>4</v>
      </c>
      <c r="B8" s="16" t="s">
        <v>14</v>
      </c>
      <c r="C8" s="4">
        <v>80</v>
      </c>
      <c r="D8" s="14"/>
      <c r="E8" s="4" t="str">
        <f t="shared" si="0"/>
        <v>C</v>
      </c>
      <c r="F8" s="4">
        <v>4</v>
      </c>
      <c r="G8" s="5" t="s">
        <v>14</v>
      </c>
      <c r="H8" s="4">
        <v>80</v>
      </c>
      <c r="I8" s="14"/>
      <c r="J8" s="4" t="str">
        <f t="shared" si="1"/>
        <v>C</v>
      </c>
    </row>
    <row r="9" spans="1:10" x14ac:dyDescent="0.25">
      <c r="A9" s="4">
        <v>5</v>
      </c>
      <c r="B9" s="16" t="s">
        <v>15</v>
      </c>
      <c r="C9" s="4">
        <v>82</v>
      </c>
      <c r="D9" s="14"/>
      <c r="E9" s="4" t="str">
        <f t="shared" si="0"/>
        <v>C</v>
      </c>
      <c r="F9" s="4">
        <v>5</v>
      </c>
      <c r="G9" s="5" t="s">
        <v>15</v>
      </c>
      <c r="H9" s="4">
        <v>82</v>
      </c>
      <c r="I9" s="14"/>
      <c r="J9" s="4" t="str">
        <f t="shared" si="1"/>
        <v>C</v>
      </c>
    </row>
    <row r="10" spans="1:10" x14ac:dyDescent="0.25">
      <c r="A10" s="4">
        <v>6</v>
      </c>
      <c r="B10" s="5" t="s">
        <v>16</v>
      </c>
      <c r="C10" s="4">
        <v>85</v>
      </c>
      <c r="D10" s="14"/>
      <c r="E10" s="4" t="str">
        <f t="shared" si="0"/>
        <v>B</v>
      </c>
      <c r="F10" s="4">
        <v>6</v>
      </c>
      <c r="G10" s="5" t="s">
        <v>16</v>
      </c>
      <c r="H10" s="4">
        <v>85</v>
      </c>
      <c r="I10" s="14"/>
      <c r="J10" s="4" t="str">
        <f t="shared" si="1"/>
        <v>B</v>
      </c>
    </row>
    <row r="11" spans="1:10" x14ac:dyDescent="0.25">
      <c r="A11" s="4">
        <v>7</v>
      </c>
      <c r="B11" s="15" t="s">
        <v>17</v>
      </c>
      <c r="C11" s="4">
        <v>80</v>
      </c>
      <c r="D11" s="14"/>
      <c r="E11" s="4" t="str">
        <f t="shared" si="0"/>
        <v>C</v>
      </c>
      <c r="F11" s="4">
        <v>7</v>
      </c>
      <c r="G11" s="5" t="s">
        <v>17</v>
      </c>
      <c r="H11" s="4">
        <v>80</v>
      </c>
      <c r="I11" s="14"/>
      <c r="J11" s="4" t="str">
        <f t="shared" si="1"/>
        <v>C</v>
      </c>
    </row>
    <row r="12" spans="1:10" x14ac:dyDescent="0.25">
      <c r="A12" s="4">
        <v>8</v>
      </c>
      <c r="B12" s="5" t="s">
        <v>18</v>
      </c>
      <c r="C12" s="4">
        <v>80</v>
      </c>
      <c r="D12" s="14"/>
      <c r="E12" s="4" t="str">
        <f t="shared" si="0"/>
        <v>C</v>
      </c>
      <c r="F12" s="4">
        <v>8</v>
      </c>
      <c r="G12" s="5" t="s">
        <v>18</v>
      </c>
      <c r="H12" s="4">
        <v>80</v>
      </c>
      <c r="I12" s="14"/>
      <c r="J12" s="4" t="str">
        <f t="shared" si="1"/>
        <v>C</v>
      </c>
    </row>
    <row r="13" spans="1:10" x14ac:dyDescent="0.25">
      <c r="A13" s="4">
        <v>9</v>
      </c>
      <c r="B13" s="5" t="s">
        <v>19</v>
      </c>
      <c r="C13" s="4">
        <v>80</v>
      </c>
      <c r="D13" s="14"/>
      <c r="E13" s="4" t="str">
        <f t="shared" si="0"/>
        <v>C</v>
      </c>
      <c r="F13" s="4">
        <v>9</v>
      </c>
      <c r="G13" s="5" t="s">
        <v>19</v>
      </c>
      <c r="H13" s="4">
        <v>80</v>
      </c>
      <c r="I13" s="14"/>
      <c r="J13" s="4" t="str">
        <f t="shared" si="1"/>
        <v>C</v>
      </c>
    </row>
    <row r="14" spans="1:10" x14ac:dyDescent="0.25">
      <c r="A14" s="4">
        <v>10</v>
      </c>
      <c r="B14" s="5" t="s">
        <v>20</v>
      </c>
      <c r="C14" s="4">
        <v>85</v>
      </c>
      <c r="D14" s="14"/>
      <c r="E14" s="4" t="str">
        <f t="shared" si="0"/>
        <v>B</v>
      </c>
      <c r="F14" s="4">
        <v>10</v>
      </c>
      <c r="G14" s="5" t="s">
        <v>20</v>
      </c>
      <c r="H14" s="4">
        <v>85</v>
      </c>
      <c r="I14" s="14"/>
      <c r="J14" s="4" t="str">
        <f t="shared" si="1"/>
        <v>B</v>
      </c>
    </row>
    <row r="15" spans="1:10" x14ac:dyDescent="0.25">
      <c r="A15" s="4">
        <v>11</v>
      </c>
      <c r="B15" s="5" t="s">
        <v>21</v>
      </c>
      <c r="C15" s="4">
        <v>85</v>
      </c>
      <c r="D15" s="14"/>
      <c r="E15" s="4" t="str">
        <f t="shared" si="0"/>
        <v>B</v>
      </c>
      <c r="F15" s="4">
        <v>11</v>
      </c>
      <c r="G15" s="5" t="s">
        <v>21</v>
      </c>
      <c r="H15" s="4">
        <v>85</v>
      </c>
      <c r="I15" s="14"/>
      <c r="J15" s="4" t="str">
        <f t="shared" si="1"/>
        <v>B</v>
      </c>
    </row>
    <row r="16" spans="1:10" x14ac:dyDescent="0.25">
      <c r="A16" s="4">
        <v>12</v>
      </c>
      <c r="B16" s="5" t="s">
        <v>22</v>
      </c>
      <c r="C16" s="4">
        <v>85</v>
      </c>
      <c r="D16" s="14"/>
      <c r="E16" s="4" t="str">
        <f t="shared" si="0"/>
        <v>B</v>
      </c>
      <c r="F16" s="4">
        <v>12</v>
      </c>
      <c r="G16" s="5" t="s">
        <v>22</v>
      </c>
      <c r="H16" s="4">
        <v>85</v>
      </c>
      <c r="I16" s="14"/>
      <c r="J16" s="4" t="str">
        <f t="shared" si="1"/>
        <v>B</v>
      </c>
    </row>
    <row r="17" spans="1:10" x14ac:dyDescent="0.25">
      <c r="A17" s="4">
        <v>13</v>
      </c>
      <c r="B17" s="5" t="s">
        <v>23</v>
      </c>
      <c r="C17" s="4">
        <v>85</v>
      </c>
      <c r="D17" s="14"/>
      <c r="E17" s="4" t="str">
        <f t="shared" si="0"/>
        <v>B</v>
      </c>
      <c r="F17" s="4">
        <v>13</v>
      </c>
      <c r="G17" s="5" t="s">
        <v>23</v>
      </c>
      <c r="H17" s="4">
        <v>85</v>
      </c>
      <c r="I17" s="14"/>
      <c r="J17" s="4" t="str">
        <f t="shared" si="1"/>
        <v>B</v>
      </c>
    </row>
    <row r="18" spans="1:10" x14ac:dyDescent="0.25">
      <c r="A18" s="4">
        <v>14</v>
      </c>
      <c r="B18" s="5" t="s">
        <v>24</v>
      </c>
      <c r="C18" s="4">
        <v>80</v>
      </c>
      <c r="D18" s="14"/>
      <c r="E18" s="4" t="str">
        <f t="shared" si="0"/>
        <v>C</v>
      </c>
      <c r="F18" s="4">
        <v>14</v>
      </c>
      <c r="G18" s="5" t="s">
        <v>24</v>
      </c>
      <c r="H18" s="4">
        <v>80</v>
      </c>
      <c r="I18" s="14"/>
      <c r="J18" s="4" t="str">
        <f t="shared" si="1"/>
        <v>C</v>
      </c>
    </row>
    <row r="19" spans="1:10" x14ac:dyDescent="0.25">
      <c r="A19" s="4">
        <v>15</v>
      </c>
      <c r="B19" s="5" t="s">
        <v>62</v>
      </c>
      <c r="C19" s="4">
        <v>80</v>
      </c>
      <c r="D19" s="14"/>
      <c r="E19" s="4" t="str">
        <f t="shared" si="0"/>
        <v>C</v>
      </c>
      <c r="F19" s="4">
        <v>15</v>
      </c>
      <c r="G19" s="5" t="s">
        <v>62</v>
      </c>
      <c r="H19" s="4">
        <v>80</v>
      </c>
      <c r="I19" s="14"/>
      <c r="J19" s="4" t="str">
        <f t="shared" si="1"/>
        <v>C</v>
      </c>
    </row>
    <row r="20" spans="1:10" x14ac:dyDescent="0.25">
      <c r="A20" s="4">
        <v>16</v>
      </c>
      <c r="B20" s="5" t="s">
        <v>26</v>
      </c>
      <c r="C20" s="4">
        <v>80</v>
      </c>
      <c r="D20" s="14"/>
      <c r="E20" s="4" t="str">
        <f t="shared" si="0"/>
        <v>C</v>
      </c>
      <c r="F20" s="4">
        <v>16</v>
      </c>
      <c r="G20" s="5" t="s">
        <v>26</v>
      </c>
      <c r="H20" s="4">
        <v>80</v>
      </c>
      <c r="I20" s="14"/>
      <c r="J20" s="4" t="str">
        <f t="shared" si="1"/>
        <v>C</v>
      </c>
    </row>
    <row r="21" spans="1:10" x14ac:dyDescent="0.25">
      <c r="A21" s="4">
        <v>17</v>
      </c>
      <c r="B21" s="5" t="s">
        <v>27</v>
      </c>
      <c r="C21" s="4">
        <v>80</v>
      </c>
      <c r="D21" s="14"/>
      <c r="E21" s="4" t="str">
        <f t="shared" si="0"/>
        <v>C</v>
      </c>
      <c r="F21" s="4">
        <v>17</v>
      </c>
      <c r="G21" s="5" t="s">
        <v>27</v>
      </c>
      <c r="H21" s="4">
        <v>80</v>
      </c>
      <c r="I21" s="14"/>
      <c r="J21" s="4" t="str">
        <f t="shared" si="1"/>
        <v>C</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opLeftCell="B4" workbookViewId="0">
      <selection activeCell="D7" sqref="D7"/>
    </sheetView>
  </sheetViews>
  <sheetFormatPr defaultRowHeight="15" x14ac:dyDescent="0.25"/>
  <cols>
    <col min="2" max="2" width="31.7109375" customWidth="1"/>
    <col min="4" max="4" width="27.5703125" customWidth="1"/>
    <col min="7" max="7" width="32.140625" customWidth="1"/>
    <col min="9" max="9" width="27.5703125" customWidth="1"/>
  </cols>
  <sheetData>
    <row r="1" spans="1:10" x14ac:dyDescent="0.25">
      <c r="A1" t="s">
        <v>50</v>
      </c>
      <c r="C1" s="9" t="s">
        <v>54</v>
      </c>
      <c r="D1" s="9"/>
      <c r="F1" t="s">
        <v>50</v>
      </c>
      <c r="H1" s="9" t="s">
        <v>54</v>
      </c>
      <c r="I1" s="9"/>
    </row>
    <row r="2" spans="1:10" x14ac:dyDescent="0.25">
      <c r="A2" t="s">
        <v>51</v>
      </c>
      <c r="C2" t="s">
        <v>67</v>
      </c>
      <c r="F2" t="s">
        <v>51</v>
      </c>
      <c r="H2" t="s">
        <v>67</v>
      </c>
    </row>
    <row r="3" spans="1:10" x14ac:dyDescent="0.25">
      <c r="A3" t="s">
        <v>52</v>
      </c>
      <c r="C3" s="10" t="s">
        <v>55</v>
      </c>
      <c r="F3" t="s">
        <v>52</v>
      </c>
      <c r="H3" s="10" t="s">
        <v>55</v>
      </c>
    </row>
    <row r="4" spans="1:10" ht="45" x14ac:dyDescent="0.25">
      <c r="A4" s="11" t="s">
        <v>0</v>
      </c>
      <c r="B4" s="11" t="s">
        <v>2</v>
      </c>
      <c r="C4" s="12" t="s">
        <v>41</v>
      </c>
      <c r="D4" s="11" t="s">
        <v>42</v>
      </c>
      <c r="E4" s="11" t="s">
        <v>43</v>
      </c>
      <c r="F4" s="11" t="s">
        <v>0</v>
      </c>
      <c r="G4" s="11" t="s">
        <v>44</v>
      </c>
      <c r="H4" s="12" t="s">
        <v>45</v>
      </c>
      <c r="I4" s="11" t="s">
        <v>42</v>
      </c>
      <c r="J4" s="11" t="s">
        <v>43</v>
      </c>
    </row>
    <row r="5" spans="1:10" ht="61.5" customHeight="1" x14ac:dyDescent="0.25">
      <c r="A5" s="4">
        <v>1</v>
      </c>
      <c r="B5" s="7" t="s">
        <v>11</v>
      </c>
      <c r="C5" s="4">
        <v>84</v>
      </c>
      <c r="D5" s="14" t="s">
        <v>78</v>
      </c>
      <c r="E5" s="4" t="str">
        <f>IF(C5&gt;=92,"A",IF(C5&gt;=84,"B",IF(C5&gt;=75,"C","D")))</f>
        <v>B</v>
      </c>
      <c r="F5" s="4">
        <v>1</v>
      </c>
      <c r="G5" s="5" t="s">
        <v>11</v>
      </c>
      <c r="H5" s="4">
        <v>84</v>
      </c>
      <c r="I5" s="14" t="s">
        <v>79</v>
      </c>
      <c r="J5" s="4" t="str">
        <f>IF(H5&gt;=92,"A",IF(H5&gt;=84,"B",IF(H5&gt;=75,"C","D")))</f>
        <v>B</v>
      </c>
    </row>
    <row r="6" spans="1:10" ht="60" customHeight="1" x14ac:dyDescent="0.25">
      <c r="A6" s="4">
        <v>2</v>
      </c>
      <c r="B6" s="17" t="s">
        <v>12</v>
      </c>
      <c r="C6" s="4">
        <v>80</v>
      </c>
      <c r="D6" s="14" t="s">
        <v>78</v>
      </c>
      <c r="E6" s="4" t="str">
        <f t="shared" ref="E6:E21" si="0">IF(C6&gt;=92,"A",IF(C6&gt;=84,"B",IF(C6&gt;=75,"C","D")))</f>
        <v>C</v>
      </c>
      <c r="F6" s="4">
        <v>2</v>
      </c>
      <c r="G6" s="5" t="s">
        <v>12</v>
      </c>
      <c r="H6" s="4">
        <v>84</v>
      </c>
      <c r="I6" s="14" t="s">
        <v>79</v>
      </c>
      <c r="J6" s="4" t="str">
        <f t="shared" ref="J6:J21" si="1">IF(H6&gt;=92,"A",IF(H6&gt;=84,"B",IF(H6&gt;=75,"C","D")))</f>
        <v>B</v>
      </c>
    </row>
    <row r="7" spans="1:10" ht="61.5" customHeight="1" x14ac:dyDescent="0.25">
      <c r="A7" s="4">
        <v>3</v>
      </c>
      <c r="B7" s="18" t="s">
        <v>13</v>
      </c>
      <c r="C7" s="4">
        <v>84</v>
      </c>
      <c r="D7" s="14" t="s">
        <v>78</v>
      </c>
      <c r="E7" s="4" t="str">
        <f t="shared" si="0"/>
        <v>B</v>
      </c>
      <c r="F7" s="4">
        <v>3</v>
      </c>
      <c r="G7" s="5" t="s">
        <v>13</v>
      </c>
      <c r="H7" s="4">
        <v>84</v>
      </c>
      <c r="I7" s="14" t="s">
        <v>79</v>
      </c>
      <c r="J7" s="4" t="str">
        <f t="shared" si="1"/>
        <v>B</v>
      </c>
    </row>
    <row r="8" spans="1:10" ht="62.25" customHeight="1" x14ac:dyDescent="0.25">
      <c r="A8" s="4">
        <v>4</v>
      </c>
      <c r="B8" s="16" t="s">
        <v>14</v>
      </c>
      <c r="C8" s="4">
        <v>83</v>
      </c>
      <c r="D8" s="14" t="s">
        <v>78</v>
      </c>
      <c r="E8" s="4" t="str">
        <f t="shared" si="0"/>
        <v>C</v>
      </c>
      <c r="F8" s="4">
        <v>4</v>
      </c>
      <c r="G8" s="5" t="s">
        <v>14</v>
      </c>
      <c r="H8" s="4">
        <v>86</v>
      </c>
      <c r="I8" s="14" t="s">
        <v>79</v>
      </c>
      <c r="J8" s="4" t="str">
        <f t="shared" si="1"/>
        <v>B</v>
      </c>
    </row>
    <row r="9" spans="1:10" ht="61.5" customHeight="1" x14ac:dyDescent="0.25">
      <c r="A9" s="4">
        <v>5</v>
      </c>
      <c r="B9" s="16" t="s">
        <v>15</v>
      </c>
      <c r="C9" s="4">
        <v>85</v>
      </c>
      <c r="D9" s="14" t="s">
        <v>78</v>
      </c>
      <c r="E9" s="4" t="str">
        <f t="shared" si="0"/>
        <v>B</v>
      </c>
      <c r="F9" s="4">
        <v>5</v>
      </c>
      <c r="G9" s="5" t="s">
        <v>15</v>
      </c>
      <c r="H9" s="4">
        <v>86</v>
      </c>
      <c r="I9" s="14" t="s">
        <v>79</v>
      </c>
      <c r="J9" s="4" t="str">
        <f t="shared" si="1"/>
        <v>B</v>
      </c>
    </row>
    <row r="10" spans="1:10" ht="58.5" customHeight="1" x14ac:dyDescent="0.25">
      <c r="A10" s="4">
        <v>6</v>
      </c>
      <c r="B10" s="5" t="s">
        <v>16</v>
      </c>
      <c r="C10" s="4">
        <v>80</v>
      </c>
      <c r="D10" s="14" t="s">
        <v>78</v>
      </c>
      <c r="E10" s="4" t="str">
        <f t="shared" si="0"/>
        <v>C</v>
      </c>
      <c r="F10" s="4">
        <v>6</v>
      </c>
      <c r="G10" s="5" t="s">
        <v>16</v>
      </c>
      <c r="H10" s="4">
        <v>84</v>
      </c>
      <c r="I10" s="14" t="s">
        <v>79</v>
      </c>
      <c r="J10" s="4" t="str">
        <f t="shared" si="1"/>
        <v>B</v>
      </c>
    </row>
    <row r="11" spans="1:10" ht="59.25" customHeight="1" x14ac:dyDescent="0.25">
      <c r="A11" s="4">
        <v>7</v>
      </c>
      <c r="B11" s="15" t="s">
        <v>17</v>
      </c>
      <c r="C11" s="4">
        <v>84</v>
      </c>
      <c r="D11" s="14" t="s">
        <v>78</v>
      </c>
      <c r="E11" s="4" t="str">
        <f t="shared" si="0"/>
        <v>B</v>
      </c>
      <c r="F11" s="4">
        <v>7</v>
      </c>
      <c r="G11" s="5" t="s">
        <v>17</v>
      </c>
      <c r="H11" s="4">
        <v>84</v>
      </c>
      <c r="I11" s="14" t="s">
        <v>79</v>
      </c>
      <c r="J11" s="4" t="str">
        <f t="shared" si="1"/>
        <v>B</v>
      </c>
    </row>
    <row r="12" spans="1:10" ht="59.25" customHeight="1" x14ac:dyDescent="0.25">
      <c r="A12" s="4">
        <v>8</v>
      </c>
      <c r="B12" s="5" t="s">
        <v>18</v>
      </c>
      <c r="C12" s="4">
        <v>80</v>
      </c>
      <c r="D12" s="14" t="s">
        <v>78</v>
      </c>
      <c r="E12" s="4" t="str">
        <f t="shared" si="0"/>
        <v>C</v>
      </c>
      <c r="F12" s="4">
        <v>8</v>
      </c>
      <c r="G12" s="5" t="s">
        <v>18</v>
      </c>
      <c r="H12" s="4">
        <v>80</v>
      </c>
      <c r="I12" s="14" t="s">
        <v>79</v>
      </c>
      <c r="J12" s="4" t="str">
        <f t="shared" si="1"/>
        <v>C</v>
      </c>
    </row>
    <row r="13" spans="1:10" ht="57" customHeight="1" x14ac:dyDescent="0.25">
      <c r="A13" s="4">
        <v>9</v>
      </c>
      <c r="B13" s="5" t="s">
        <v>19</v>
      </c>
      <c r="C13" s="4">
        <v>80</v>
      </c>
      <c r="D13" s="14" t="s">
        <v>78</v>
      </c>
      <c r="E13" s="4" t="str">
        <f t="shared" si="0"/>
        <v>C</v>
      </c>
      <c r="F13" s="4">
        <v>9</v>
      </c>
      <c r="G13" s="5" t="s">
        <v>19</v>
      </c>
      <c r="H13" s="4">
        <v>84</v>
      </c>
      <c r="I13" s="14" t="s">
        <v>79</v>
      </c>
      <c r="J13" s="4" t="str">
        <f t="shared" si="1"/>
        <v>B</v>
      </c>
    </row>
    <row r="14" spans="1:10" ht="60" x14ac:dyDescent="0.25">
      <c r="A14" s="4">
        <v>10</v>
      </c>
      <c r="B14" s="5" t="s">
        <v>20</v>
      </c>
      <c r="C14" s="4">
        <v>85</v>
      </c>
      <c r="D14" s="14" t="s">
        <v>78</v>
      </c>
      <c r="E14" s="4" t="str">
        <f t="shared" si="0"/>
        <v>B</v>
      </c>
      <c r="F14" s="4">
        <v>10</v>
      </c>
      <c r="G14" s="5" t="s">
        <v>20</v>
      </c>
      <c r="H14" s="4">
        <v>86</v>
      </c>
      <c r="I14" s="14" t="s">
        <v>79</v>
      </c>
      <c r="J14" s="4" t="str">
        <f t="shared" si="1"/>
        <v>B</v>
      </c>
    </row>
    <row r="15" spans="1:10" ht="58.5" customHeight="1" x14ac:dyDescent="0.25">
      <c r="A15" s="4">
        <v>11</v>
      </c>
      <c r="B15" s="5" t="s">
        <v>21</v>
      </c>
      <c r="C15" s="4">
        <v>85</v>
      </c>
      <c r="D15" s="14" t="s">
        <v>78</v>
      </c>
      <c r="E15" s="4" t="str">
        <f t="shared" si="0"/>
        <v>B</v>
      </c>
      <c r="F15" s="4">
        <v>11</v>
      </c>
      <c r="G15" s="5" t="s">
        <v>21</v>
      </c>
      <c r="H15" s="4">
        <v>84</v>
      </c>
      <c r="I15" s="14" t="s">
        <v>79</v>
      </c>
      <c r="J15" s="4" t="str">
        <f t="shared" si="1"/>
        <v>B</v>
      </c>
    </row>
    <row r="16" spans="1:10" ht="47.25" customHeight="1" x14ac:dyDescent="0.25">
      <c r="A16" s="4">
        <v>12</v>
      </c>
      <c r="B16" s="5" t="s">
        <v>22</v>
      </c>
      <c r="C16" s="4">
        <v>85</v>
      </c>
      <c r="D16" s="14" t="s">
        <v>78</v>
      </c>
      <c r="E16" s="4" t="str">
        <f t="shared" si="0"/>
        <v>B</v>
      </c>
      <c r="F16" s="4">
        <v>12</v>
      </c>
      <c r="G16" s="5" t="s">
        <v>22</v>
      </c>
      <c r="H16" s="4">
        <v>86</v>
      </c>
      <c r="I16" s="14" t="s">
        <v>79</v>
      </c>
      <c r="J16" s="4" t="str">
        <f t="shared" si="1"/>
        <v>B</v>
      </c>
    </row>
    <row r="17" spans="1:10" ht="59.25" customHeight="1" x14ac:dyDescent="0.25">
      <c r="A17" s="4">
        <v>13</v>
      </c>
      <c r="B17" s="5" t="s">
        <v>23</v>
      </c>
      <c r="C17" s="4">
        <v>88</v>
      </c>
      <c r="D17" s="14" t="s">
        <v>78</v>
      </c>
      <c r="E17" s="4" t="str">
        <f t="shared" si="0"/>
        <v>B</v>
      </c>
      <c r="F17" s="4">
        <v>13</v>
      </c>
      <c r="G17" s="5" t="s">
        <v>23</v>
      </c>
      <c r="H17" s="4">
        <v>86</v>
      </c>
      <c r="I17" s="14" t="s">
        <v>79</v>
      </c>
      <c r="J17" s="4" t="str">
        <f t="shared" si="1"/>
        <v>B</v>
      </c>
    </row>
    <row r="18" spans="1:10" ht="47.25" customHeight="1" x14ac:dyDescent="0.25">
      <c r="A18" s="4">
        <v>14</v>
      </c>
      <c r="B18" s="5" t="s">
        <v>24</v>
      </c>
      <c r="C18" s="4">
        <v>80</v>
      </c>
      <c r="D18" s="14" t="s">
        <v>78</v>
      </c>
      <c r="E18" s="4" t="str">
        <f t="shared" si="0"/>
        <v>C</v>
      </c>
      <c r="F18" s="4">
        <v>14</v>
      </c>
      <c r="G18" s="5" t="s">
        <v>24</v>
      </c>
      <c r="H18" s="4">
        <v>80</v>
      </c>
      <c r="I18" s="14" t="s">
        <v>79</v>
      </c>
      <c r="J18" s="4" t="str">
        <f t="shared" si="1"/>
        <v>C</v>
      </c>
    </row>
    <row r="19" spans="1:10" ht="60" x14ac:dyDescent="0.25">
      <c r="A19" s="4">
        <v>15</v>
      </c>
      <c r="B19" s="5" t="s">
        <v>62</v>
      </c>
      <c r="C19" s="4">
        <v>81</v>
      </c>
      <c r="D19" s="14" t="s">
        <v>78</v>
      </c>
      <c r="E19" s="4" t="str">
        <f t="shared" si="0"/>
        <v>C</v>
      </c>
      <c r="F19" s="4">
        <v>15</v>
      </c>
      <c r="G19" s="5" t="s">
        <v>62</v>
      </c>
      <c r="H19" s="4">
        <v>80</v>
      </c>
      <c r="I19" s="14" t="s">
        <v>79</v>
      </c>
      <c r="J19" s="4" t="str">
        <f t="shared" si="1"/>
        <v>C</v>
      </c>
    </row>
    <row r="20" spans="1:10" ht="60" x14ac:dyDescent="0.25">
      <c r="A20" s="4">
        <v>16</v>
      </c>
      <c r="B20" s="5" t="s">
        <v>26</v>
      </c>
      <c r="C20" s="4">
        <v>81</v>
      </c>
      <c r="D20" s="14" t="s">
        <v>78</v>
      </c>
      <c r="E20" s="4" t="str">
        <f t="shared" si="0"/>
        <v>C</v>
      </c>
      <c r="F20" s="4">
        <v>16</v>
      </c>
      <c r="G20" s="5" t="s">
        <v>26</v>
      </c>
      <c r="H20" s="4">
        <v>84</v>
      </c>
      <c r="I20" s="14" t="s">
        <v>79</v>
      </c>
      <c r="J20" s="4" t="str">
        <f t="shared" si="1"/>
        <v>B</v>
      </c>
    </row>
    <row r="21" spans="1:10" ht="60" x14ac:dyDescent="0.25">
      <c r="A21" s="4">
        <v>17</v>
      </c>
      <c r="B21" s="5" t="s">
        <v>27</v>
      </c>
      <c r="C21" s="4">
        <v>80</v>
      </c>
      <c r="D21" s="14" t="s">
        <v>78</v>
      </c>
      <c r="E21" s="4" t="str">
        <f t="shared" si="0"/>
        <v>C</v>
      </c>
      <c r="F21" s="4">
        <v>17</v>
      </c>
      <c r="G21" s="5" t="s">
        <v>27</v>
      </c>
      <c r="H21" s="4">
        <v>80</v>
      </c>
      <c r="I21" s="14" t="s">
        <v>79</v>
      </c>
      <c r="J21" s="4" t="str">
        <f t="shared" si="1"/>
        <v>C</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topLeftCell="E1" workbookViewId="0">
      <selection activeCell="I8" sqref="I8"/>
    </sheetView>
  </sheetViews>
  <sheetFormatPr defaultRowHeight="15" x14ac:dyDescent="0.25"/>
  <cols>
    <col min="1" max="1" width="5.140625" customWidth="1"/>
    <col min="2" max="2" width="36.42578125" customWidth="1"/>
    <col min="4" max="4" width="45.85546875" customWidth="1"/>
    <col min="5" max="5" width="15.28515625" customWidth="1"/>
    <col min="6" max="6" width="5.140625" customWidth="1"/>
    <col min="7" max="7" width="36.7109375" customWidth="1"/>
    <col min="9" max="9" width="54.85546875" customWidth="1"/>
    <col min="10" max="10" width="28" customWidth="1"/>
  </cols>
  <sheetData>
    <row r="1" spans="1:10" x14ac:dyDescent="0.25">
      <c r="A1" t="s">
        <v>50</v>
      </c>
      <c r="C1" s="9" t="s">
        <v>54</v>
      </c>
      <c r="D1" s="9"/>
      <c r="F1" t="s">
        <v>50</v>
      </c>
      <c r="H1" s="9" t="s">
        <v>54</v>
      </c>
      <c r="I1" s="9"/>
    </row>
    <row r="2" spans="1:10" x14ac:dyDescent="0.25">
      <c r="A2" t="s">
        <v>51</v>
      </c>
      <c r="C2" t="s">
        <v>53</v>
      </c>
      <c r="F2" t="s">
        <v>51</v>
      </c>
      <c r="H2" t="s">
        <v>53</v>
      </c>
    </row>
    <row r="3" spans="1:10" ht="13.5" customHeight="1" x14ac:dyDescent="0.25">
      <c r="A3" t="s">
        <v>52</v>
      </c>
      <c r="C3" s="10" t="s">
        <v>55</v>
      </c>
      <c r="F3" t="s">
        <v>52</v>
      </c>
      <c r="H3" s="10" t="s">
        <v>55</v>
      </c>
    </row>
    <row r="4" spans="1:10" ht="45.75" customHeight="1" x14ac:dyDescent="0.25">
      <c r="A4" s="11" t="s">
        <v>0</v>
      </c>
      <c r="B4" s="11" t="s">
        <v>2</v>
      </c>
      <c r="C4" s="12" t="s">
        <v>41</v>
      </c>
      <c r="D4" s="11" t="s">
        <v>42</v>
      </c>
      <c r="E4" s="11" t="s">
        <v>43</v>
      </c>
      <c r="F4" s="11" t="s">
        <v>0</v>
      </c>
      <c r="G4" s="11" t="s">
        <v>44</v>
      </c>
      <c r="H4" s="12" t="s">
        <v>45</v>
      </c>
      <c r="I4" s="11" t="s">
        <v>42</v>
      </c>
      <c r="J4" s="11" t="s">
        <v>43</v>
      </c>
    </row>
    <row r="5" spans="1:10" x14ac:dyDescent="0.25">
      <c r="A5" s="4">
        <v>1</v>
      </c>
      <c r="B5" s="5" t="s">
        <v>11</v>
      </c>
      <c r="C5" s="4">
        <v>90</v>
      </c>
      <c r="D5" s="5" t="s">
        <v>46</v>
      </c>
      <c r="E5" s="4" t="str">
        <f>IF(C5&gt;=92,"A",IF(C5&gt;=86,"B",IF(C5&gt;=80,"C","D")))</f>
        <v>B</v>
      </c>
      <c r="F5" s="4">
        <v>1</v>
      </c>
      <c r="G5" s="5" t="s">
        <v>11</v>
      </c>
      <c r="H5" s="4">
        <v>90</v>
      </c>
      <c r="I5" s="5" t="s">
        <v>49</v>
      </c>
      <c r="J5" s="4" t="str">
        <f>IF(H5&gt;=92,"A",IF(H5&gt;=86,"B",IF(H5&gt;=80,"C","D")))</f>
        <v>B</v>
      </c>
    </row>
    <row r="6" spans="1:10" x14ac:dyDescent="0.25">
      <c r="A6" s="4">
        <v>2</v>
      </c>
      <c r="B6" s="5" t="s">
        <v>12</v>
      </c>
      <c r="C6" s="4">
        <v>75</v>
      </c>
      <c r="D6" s="5" t="s">
        <v>46</v>
      </c>
      <c r="E6" s="4" t="str">
        <f t="shared" ref="E6:E21" si="0">IF(C6&gt;=92,"A",IF(C6&gt;=86,"B",IF(C6&gt;=80,"C","D")))</f>
        <v>D</v>
      </c>
      <c r="F6" s="4">
        <v>2</v>
      </c>
      <c r="G6" s="5" t="s">
        <v>12</v>
      </c>
      <c r="H6" s="4">
        <v>75</v>
      </c>
      <c r="I6" s="5" t="s">
        <v>49</v>
      </c>
      <c r="J6" s="4" t="str">
        <f t="shared" ref="J6:J21" si="1">IF(H6&gt;=92,"A",IF(H6&gt;=86,"B",IF(H6&gt;=80,"C","D")))</f>
        <v>D</v>
      </c>
    </row>
    <row r="7" spans="1:10" x14ac:dyDescent="0.25">
      <c r="A7" s="4">
        <v>3</v>
      </c>
      <c r="B7" s="5" t="s">
        <v>13</v>
      </c>
      <c r="C7" s="4">
        <v>75</v>
      </c>
      <c r="D7" s="5" t="s">
        <v>46</v>
      </c>
      <c r="E7" s="4" t="str">
        <f t="shared" si="0"/>
        <v>D</v>
      </c>
      <c r="F7" s="4">
        <v>3</v>
      </c>
      <c r="G7" s="5" t="s">
        <v>13</v>
      </c>
      <c r="H7" s="4">
        <v>75</v>
      </c>
      <c r="I7" s="5" t="s">
        <v>49</v>
      </c>
      <c r="J7" s="4" t="str">
        <f t="shared" si="1"/>
        <v>D</v>
      </c>
    </row>
    <row r="8" spans="1:10" x14ac:dyDescent="0.25">
      <c r="A8" s="4">
        <v>4</v>
      </c>
      <c r="B8" s="5" t="s">
        <v>14</v>
      </c>
      <c r="C8" s="4"/>
      <c r="D8" s="5"/>
      <c r="E8" s="4" t="str">
        <f t="shared" si="0"/>
        <v>D</v>
      </c>
      <c r="F8" s="4">
        <v>4</v>
      </c>
      <c r="G8" s="5" t="s">
        <v>14</v>
      </c>
      <c r="H8" s="4"/>
      <c r="I8" s="5" t="s">
        <v>49</v>
      </c>
      <c r="J8" s="4" t="str">
        <f t="shared" si="1"/>
        <v>D</v>
      </c>
    </row>
    <row r="9" spans="1:10" x14ac:dyDescent="0.25">
      <c r="A9" s="4">
        <v>5</v>
      </c>
      <c r="B9" s="5" t="s">
        <v>15</v>
      </c>
      <c r="C9" s="4">
        <v>92</v>
      </c>
      <c r="D9" s="5" t="s">
        <v>46</v>
      </c>
      <c r="E9" s="4" t="str">
        <f t="shared" si="0"/>
        <v>A</v>
      </c>
      <c r="F9" s="4">
        <v>5</v>
      </c>
      <c r="G9" s="5" t="s">
        <v>15</v>
      </c>
      <c r="H9" s="4">
        <v>92</v>
      </c>
      <c r="J9" s="4" t="str">
        <f t="shared" si="1"/>
        <v>A</v>
      </c>
    </row>
    <row r="10" spans="1:10" x14ac:dyDescent="0.25">
      <c r="A10" s="4">
        <v>6</v>
      </c>
      <c r="B10" s="5" t="s">
        <v>16</v>
      </c>
      <c r="C10" s="4">
        <v>91</v>
      </c>
      <c r="D10" s="5" t="s">
        <v>46</v>
      </c>
      <c r="E10" s="4" t="str">
        <f t="shared" si="0"/>
        <v>B</v>
      </c>
      <c r="F10" s="4">
        <v>6</v>
      </c>
      <c r="G10" s="5" t="s">
        <v>16</v>
      </c>
      <c r="H10" s="4">
        <v>91</v>
      </c>
      <c r="I10" s="5" t="s">
        <v>49</v>
      </c>
      <c r="J10" s="4" t="str">
        <f t="shared" si="1"/>
        <v>B</v>
      </c>
    </row>
    <row r="11" spans="1:10" x14ac:dyDescent="0.25">
      <c r="A11" s="4">
        <v>7</v>
      </c>
      <c r="B11" s="5" t="s">
        <v>17</v>
      </c>
      <c r="C11" s="4">
        <v>90</v>
      </c>
      <c r="D11" s="5" t="s">
        <v>46</v>
      </c>
      <c r="E11" s="4" t="str">
        <f t="shared" si="0"/>
        <v>B</v>
      </c>
      <c r="F11" s="4">
        <v>7</v>
      </c>
      <c r="G11" s="5" t="s">
        <v>17</v>
      </c>
      <c r="H11" s="4">
        <v>90</v>
      </c>
      <c r="I11" s="5" t="s">
        <v>49</v>
      </c>
      <c r="J11" s="4" t="str">
        <f t="shared" si="1"/>
        <v>B</v>
      </c>
    </row>
    <row r="12" spans="1:10" x14ac:dyDescent="0.25">
      <c r="A12" s="4">
        <v>8</v>
      </c>
      <c r="B12" s="5" t="s">
        <v>18</v>
      </c>
      <c r="C12" s="4">
        <v>90</v>
      </c>
      <c r="D12" s="5" t="s">
        <v>46</v>
      </c>
      <c r="E12" s="4" t="str">
        <f t="shared" si="0"/>
        <v>B</v>
      </c>
      <c r="F12" s="4">
        <v>8</v>
      </c>
      <c r="G12" s="5" t="s">
        <v>18</v>
      </c>
      <c r="H12" s="4">
        <v>90</v>
      </c>
      <c r="I12" s="5" t="s">
        <v>49</v>
      </c>
      <c r="J12" s="4" t="str">
        <f t="shared" si="1"/>
        <v>B</v>
      </c>
    </row>
    <row r="13" spans="1:10" x14ac:dyDescent="0.25">
      <c r="A13" s="4">
        <v>9</v>
      </c>
      <c r="B13" s="5" t="s">
        <v>19</v>
      </c>
      <c r="C13" s="4">
        <v>85</v>
      </c>
      <c r="D13" s="5" t="s">
        <v>46</v>
      </c>
      <c r="E13" s="4" t="str">
        <f t="shared" si="0"/>
        <v>C</v>
      </c>
      <c r="F13" s="4">
        <v>9</v>
      </c>
      <c r="G13" s="5" t="s">
        <v>19</v>
      </c>
      <c r="H13" s="4">
        <v>85</v>
      </c>
      <c r="I13" s="5" t="s">
        <v>49</v>
      </c>
      <c r="J13" s="4" t="str">
        <f t="shared" si="1"/>
        <v>C</v>
      </c>
    </row>
    <row r="14" spans="1:10" x14ac:dyDescent="0.25">
      <c r="A14" s="4">
        <v>10</v>
      </c>
      <c r="B14" s="5" t="s">
        <v>20</v>
      </c>
      <c r="C14" s="4">
        <v>90</v>
      </c>
      <c r="D14" s="5" t="s">
        <v>46</v>
      </c>
      <c r="E14" s="4" t="str">
        <f t="shared" si="0"/>
        <v>B</v>
      </c>
      <c r="F14" s="4">
        <v>10</v>
      </c>
      <c r="G14" s="5" t="s">
        <v>20</v>
      </c>
      <c r="H14" s="4">
        <v>90</v>
      </c>
      <c r="I14" s="5" t="s">
        <v>49</v>
      </c>
      <c r="J14" s="4" t="str">
        <f t="shared" si="1"/>
        <v>B</v>
      </c>
    </row>
    <row r="15" spans="1:10" x14ac:dyDescent="0.25">
      <c r="A15" s="4">
        <v>11</v>
      </c>
      <c r="B15" s="5" t="s">
        <v>21</v>
      </c>
      <c r="C15" s="4">
        <v>90</v>
      </c>
      <c r="D15" s="5" t="s">
        <v>46</v>
      </c>
      <c r="E15" s="4" t="str">
        <f t="shared" si="0"/>
        <v>B</v>
      </c>
      <c r="F15" s="4">
        <v>11</v>
      </c>
      <c r="G15" s="5" t="s">
        <v>21</v>
      </c>
      <c r="H15" s="4">
        <v>90</v>
      </c>
      <c r="I15" s="5" t="s">
        <v>49</v>
      </c>
      <c r="J15" s="4" t="str">
        <f t="shared" si="1"/>
        <v>B</v>
      </c>
    </row>
    <row r="16" spans="1:10" x14ac:dyDescent="0.25">
      <c r="A16" s="4">
        <v>12</v>
      </c>
      <c r="B16" s="5" t="s">
        <v>22</v>
      </c>
      <c r="C16" s="4">
        <v>90</v>
      </c>
      <c r="D16" s="5" t="s">
        <v>46</v>
      </c>
      <c r="E16" s="4" t="str">
        <f t="shared" si="0"/>
        <v>B</v>
      </c>
      <c r="F16" s="4">
        <v>12</v>
      </c>
      <c r="G16" s="5" t="s">
        <v>22</v>
      </c>
      <c r="H16" s="4">
        <v>90</v>
      </c>
      <c r="I16" s="5" t="s">
        <v>49</v>
      </c>
      <c r="J16" s="4" t="str">
        <f t="shared" si="1"/>
        <v>B</v>
      </c>
    </row>
    <row r="17" spans="1:10" x14ac:dyDescent="0.25">
      <c r="A17" s="4">
        <v>13</v>
      </c>
      <c r="B17" s="5" t="s">
        <v>23</v>
      </c>
      <c r="C17" s="4">
        <v>90</v>
      </c>
      <c r="D17" s="5" t="s">
        <v>46</v>
      </c>
      <c r="E17" s="4" t="str">
        <f t="shared" si="0"/>
        <v>B</v>
      </c>
      <c r="F17" s="4">
        <v>13</v>
      </c>
      <c r="G17" s="5" t="s">
        <v>23</v>
      </c>
      <c r="H17" s="4">
        <v>90</v>
      </c>
      <c r="I17" s="5" t="s">
        <v>49</v>
      </c>
      <c r="J17" s="4" t="str">
        <f t="shared" si="1"/>
        <v>B</v>
      </c>
    </row>
    <row r="18" spans="1:10" x14ac:dyDescent="0.25">
      <c r="A18" s="4">
        <v>14</v>
      </c>
      <c r="B18" s="5" t="s">
        <v>24</v>
      </c>
      <c r="C18" s="4">
        <v>92</v>
      </c>
      <c r="D18" s="5" t="s">
        <v>46</v>
      </c>
      <c r="E18" s="4" t="str">
        <f t="shared" si="0"/>
        <v>A</v>
      </c>
      <c r="F18" s="4">
        <v>14</v>
      </c>
      <c r="G18" s="5" t="s">
        <v>24</v>
      </c>
      <c r="H18" s="4">
        <v>92</v>
      </c>
      <c r="I18" s="5" t="s">
        <v>49</v>
      </c>
      <c r="J18" s="4" t="str">
        <f t="shared" si="1"/>
        <v>A</v>
      </c>
    </row>
    <row r="19" spans="1:10" x14ac:dyDescent="0.25">
      <c r="A19" s="4">
        <v>15</v>
      </c>
      <c r="B19" s="5" t="s">
        <v>25</v>
      </c>
      <c r="C19" s="4">
        <v>75</v>
      </c>
      <c r="D19" s="5" t="s">
        <v>46</v>
      </c>
      <c r="E19" s="4" t="str">
        <f t="shared" si="0"/>
        <v>D</v>
      </c>
      <c r="F19" s="4">
        <v>15</v>
      </c>
      <c r="G19" s="5" t="s">
        <v>25</v>
      </c>
      <c r="H19" s="4">
        <v>75</v>
      </c>
      <c r="I19" s="5" t="s">
        <v>49</v>
      </c>
      <c r="J19" s="4" t="str">
        <f t="shared" si="1"/>
        <v>D</v>
      </c>
    </row>
    <row r="20" spans="1:10" x14ac:dyDescent="0.25">
      <c r="A20" s="4">
        <v>16</v>
      </c>
      <c r="B20" s="5" t="s">
        <v>26</v>
      </c>
      <c r="C20" s="4">
        <v>90</v>
      </c>
      <c r="D20" s="5" t="s">
        <v>46</v>
      </c>
      <c r="E20" s="4" t="str">
        <f t="shared" si="0"/>
        <v>B</v>
      </c>
      <c r="F20" s="4">
        <v>16</v>
      </c>
      <c r="G20" s="5" t="s">
        <v>26</v>
      </c>
      <c r="H20" s="4">
        <v>90</v>
      </c>
      <c r="I20" s="5" t="s">
        <v>49</v>
      </c>
      <c r="J20" s="4" t="str">
        <f t="shared" si="1"/>
        <v>B</v>
      </c>
    </row>
    <row r="21" spans="1:10" x14ac:dyDescent="0.25">
      <c r="A21" s="4">
        <v>17</v>
      </c>
      <c r="B21" s="5" t="s">
        <v>27</v>
      </c>
      <c r="C21" s="4">
        <v>90</v>
      </c>
      <c r="D21" s="5" t="s">
        <v>46</v>
      </c>
      <c r="E21" s="4" t="str">
        <f t="shared" si="0"/>
        <v>B</v>
      </c>
      <c r="F21" s="4">
        <v>17</v>
      </c>
      <c r="G21" s="5" t="s">
        <v>27</v>
      </c>
      <c r="H21" s="6">
        <v>90</v>
      </c>
      <c r="I21" s="5" t="s">
        <v>49</v>
      </c>
      <c r="J21" s="4" t="str">
        <f t="shared" si="1"/>
        <v>B</v>
      </c>
    </row>
    <row r="26" spans="1:10" ht="7.5" customHeight="1" x14ac:dyDescent="0.25"/>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1"/>
  <sheetViews>
    <sheetView tabSelected="1" view="pageLayout" zoomScale="63" zoomScaleNormal="80" zoomScalePageLayoutView="63" workbookViewId="0">
      <selection activeCell="H21" sqref="H21"/>
    </sheetView>
  </sheetViews>
  <sheetFormatPr defaultRowHeight="15" x14ac:dyDescent="0.25"/>
  <cols>
    <col min="1" max="1" width="4.5703125" style="27" customWidth="1"/>
    <col min="2" max="2" width="24.7109375" style="27" customWidth="1"/>
    <col min="3" max="3" width="1.28515625" style="27" customWidth="1"/>
    <col min="4" max="4" width="7.140625" style="27" customWidth="1"/>
    <col min="5" max="5" width="8" style="27" customWidth="1"/>
    <col min="6" max="7" width="9.140625" style="27"/>
    <col min="8" max="8" width="41.42578125" style="27" customWidth="1"/>
    <col min="9" max="9" width="9.140625" style="27"/>
    <col min="10" max="10" width="10.140625" style="27" customWidth="1"/>
    <col min="11" max="11" width="9.140625" style="27"/>
    <col min="12" max="12" width="43.28515625" style="27" customWidth="1"/>
    <col min="13" max="16384" width="9.140625" style="27"/>
  </cols>
  <sheetData>
    <row r="1" spans="1:22" x14ac:dyDescent="0.25">
      <c r="A1" s="27">
        <v>1</v>
      </c>
      <c r="B1" s="27" t="s">
        <v>117</v>
      </c>
      <c r="C1" s="27" t="s">
        <v>110</v>
      </c>
      <c r="D1" s="27" t="str">
        <f>VLOOKUP(A1,lgrtbsm,3)</f>
        <v>ADAM RIZKI HIDAYAH SIMANULANG</v>
      </c>
      <c r="E1" s="38"/>
      <c r="F1" s="38"/>
      <c r="G1" s="38"/>
      <c r="I1" s="27" t="s">
        <v>116</v>
      </c>
      <c r="K1" s="27" t="s">
        <v>115</v>
      </c>
    </row>
    <row r="2" spans="1:22" x14ac:dyDescent="0.25">
      <c r="B2" s="27" t="s">
        <v>114</v>
      </c>
      <c r="C2" s="27" t="s">
        <v>110</v>
      </c>
      <c r="D2" s="37">
        <f>VLOOKUP(A1,lgrtbsm,2)</f>
        <v>5038</v>
      </c>
      <c r="I2" s="27" t="s">
        <v>113</v>
      </c>
      <c r="K2" s="27" t="s">
        <v>112</v>
      </c>
    </row>
    <row r="3" spans="1:22" x14ac:dyDescent="0.25">
      <c r="B3" s="27" t="s">
        <v>111</v>
      </c>
      <c r="C3" s="27" t="s">
        <v>110</v>
      </c>
      <c r="D3" s="27" t="s">
        <v>109</v>
      </c>
    </row>
    <row r="5" spans="1:22" x14ac:dyDescent="0.25">
      <c r="A5" s="53" t="s">
        <v>108</v>
      </c>
      <c r="B5" s="54" t="s">
        <v>107</v>
      </c>
      <c r="C5" s="55"/>
      <c r="D5" s="56"/>
      <c r="E5" s="53" t="s">
        <v>106</v>
      </c>
      <c r="F5" s="53"/>
      <c r="G5" s="53"/>
      <c r="H5" s="53"/>
      <c r="I5" s="53" t="s">
        <v>105</v>
      </c>
      <c r="J5" s="53"/>
      <c r="K5" s="53"/>
      <c r="L5" s="53"/>
    </row>
    <row r="6" spans="1:22" x14ac:dyDescent="0.25">
      <c r="A6" s="53"/>
      <c r="B6" s="57"/>
      <c r="C6" s="58"/>
      <c r="D6" s="59"/>
      <c r="E6" s="33" t="s">
        <v>104</v>
      </c>
      <c r="F6" s="33" t="s">
        <v>103</v>
      </c>
      <c r="G6" s="33" t="s">
        <v>101</v>
      </c>
      <c r="H6" s="33" t="s">
        <v>100</v>
      </c>
      <c r="I6" s="33" t="s">
        <v>3</v>
      </c>
      <c r="J6" s="33" t="s">
        <v>102</v>
      </c>
      <c r="K6" s="33" t="s">
        <v>101</v>
      </c>
      <c r="L6" s="33" t="s">
        <v>100</v>
      </c>
      <c r="M6" s="27" t="s">
        <v>123</v>
      </c>
      <c r="S6" s="27" t="s">
        <v>105</v>
      </c>
    </row>
    <row r="7" spans="1:22" x14ac:dyDescent="0.25">
      <c r="A7" s="50" t="s">
        <v>99</v>
      </c>
      <c r="B7" s="51"/>
      <c r="C7" s="51"/>
      <c r="D7" s="51"/>
      <c r="E7" s="51"/>
      <c r="F7" s="51"/>
      <c r="G7" s="51"/>
      <c r="H7" s="51"/>
      <c r="I7" s="51"/>
      <c r="J7" s="51"/>
      <c r="K7" s="51"/>
      <c r="L7" s="52"/>
      <c r="M7" s="27" t="s">
        <v>48</v>
      </c>
      <c r="N7" s="27" t="s">
        <v>47</v>
      </c>
      <c r="O7" s="27" t="s">
        <v>84</v>
      </c>
      <c r="P7" s="27" t="s">
        <v>87</v>
      </c>
      <c r="S7" s="27" t="s">
        <v>48</v>
      </c>
      <c r="T7" s="27" t="s">
        <v>47</v>
      </c>
      <c r="U7" s="27" t="s">
        <v>84</v>
      </c>
      <c r="V7" s="27" t="s">
        <v>87</v>
      </c>
    </row>
    <row r="8" spans="1:22" ht="58.5" customHeight="1" x14ac:dyDescent="0.25">
      <c r="A8" s="33">
        <v>1</v>
      </c>
      <c r="B8" s="47" t="s">
        <v>98</v>
      </c>
      <c r="C8" s="48"/>
      <c r="D8" s="49"/>
      <c r="E8" s="33">
        <v>80</v>
      </c>
      <c r="F8" s="33">
        <f>VLOOKUP(A1,lgrtbsm,5)</f>
        <v>90</v>
      </c>
      <c r="G8" s="33" t="str">
        <f>IF(F8&gt;=92,"A",IF(F8&gt;=86,"B",IF(F8&gt;=80,"C","D")))</f>
        <v>B</v>
      </c>
      <c r="H8" s="35" t="str">
        <f>IF(G8="A",M8,IF(G8="B",N8,IF(G8="C",O8,P8)))</f>
        <v>Memiliki kemampuan dalam menunjukkan nilai-nilai agama</v>
      </c>
      <c r="I8" s="33">
        <v>80</v>
      </c>
      <c r="J8" s="33">
        <f>VLOOKUP(A1,lgrtbsm,6)</f>
        <v>90</v>
      </c>
      <c r="K8" s="33" t="str">
        <f>IF(J8&gt;=92,"A",IF(J8&gt;=86,"B",IF(J8&gt;=80,"C","D")))</f>
        <v>B</v>
      </c>
      <c r="L8" s="35"/>
      <c r="M8" s="63" t="s">
        <v>49</v>
      </c>
      <c r="N8" s="63" t="s">
        <v>49</v>
      </c>
      <c r="O8" s="63" t="s">
        <v>49</v>
      </c>
      <c r="P8" s="63" t="s">
        <v>49</v>
      </c>
      <c r="S8" s="28" t="s">
        <v>49</v>
      </c>
      <c r="T8" s="28" t="s">
        <v>49</v>
      </c>
      <c r="U8" s="28" t="s">
        <v>49</v>
      </c>
      <c r="V8" s="28" t="s">
        <v>49</v>
      </c>
    </row>
    <row r="9" spans="1:22" ht="45" customHeight="1" x14ac:dyDescent="0.25">
      <c r="A9" s="33">
        <v>2</v>
      </c>
      <c r="B9" s="47" t="s">
        <v>97</v>
      </c>
      <c r="C9" s="48"/>
      <c r="D9" s="49"/>
      <c r="E9" s="33">
        <v>75</v>
      </c>
      <c r="F9" s="36">
        <f>VLOOKUP(A1,lgrtbsm,7)</f>
        <v>85</v>
      </c>
      <c r="G9" s="39" t="str">
        <f>IF(F9&gt;=92,"A",IF(F9&gt;=84,"B",IF(F9&gt;=75,"C","D")))</f>
        <v>B</v>
      </c>
      <c r="H9" s="35" t="str">
        <f>IF(G9="A",M9,IF(G9="B",N9,IF(G9="C",IF(G9="D",P9))))</f>
        <v>Siswa mampu,mengevaluasi peran indonesia dalam hubungan international</v>
      </c>
      <c r="I9" s="33">
        <v>75</v>
      </c>
      <c r="J9" s="36">
        <f>VLOOKUP(A1,lgrtbsm,8)</f>
        <v>90</v>
      </c>
      <c r="K9" s="33" t="str">
        <f>IF(J9&gt;=92,"A",IF(J9&gt;=84,"B",IF(J9&gt;=75,"C","D")))</f>
        <v>B</v>
      </c>
      <c r="L9" s="32"/>
      <c r="M9" s="13" t="s">
        <v>56</v>
      </c>
      <c r="N9" s="13" t="s">
        <v>56</v>
      </c>
      <c r="O9" s="13" t="s">
        <v>56</v>
      </c>
      <c r="P9" s="13" t="s">
        <v>56</v>
      </c>
      <c r="S9" s="13" t="s">
        <v>56</v>
      </c>
      <c r="T9" s="13" t="s">
        <v>56</v>
      </c>
      <c r="U9" s="13" t="s">
        <v>56</v>
      </c>
      <c r="V9" s="13" t="s">
        <v>56</v>
      </c>
    </row>
    <row r="10" spans="1:22" ht="38.25" customHeight="1" x14ac:dyDescent="0.25">
      <c r="A10" s="33">
        <v>3</v>
      </c>
      <c r="B10" s="47" t="s">
        <v>96</v>
      </c>
      <c r="C10" s="48"/>
      <c r="D10" s="49"/>
      <c r="E10" s="33">
        <v>75</v>
      </c>
      <c r="F10" s="36">
        <f>VLOOKUP(A1,lgrtbsm,9)</f>
        <v>85</v>
      </c>
      <c r="G10" s="39" t="str">
        <f t="shared" ref="G10:G12" si="0">IF(F10&gt;=92,"A",IF(F10&gt;=84,"B",IF(F10&gt;=75,"C","D")))</f>
        <v>B</v>
      </c>
      <c r="H10" s="35" t="str">
        <f t="shared" ref="H9:H12" si="1">IF(G10="A",M10,IF(G10="B",N10,IF(G10="C",O10,P10)))</f>
        <v xml:space="preserve">Peserta didik memahami dengan baik dalam menyajikan gagasan melalui artikel, serta menilai karya melalui kritik dan esai </v>
      </c>
      <c r="I10" s="33">
        <v>75</v>
      </c>
      <c r="J10" s="36">
        <f>VLOOKUP(A1,lgrtbsm,10)</f>
        <v>85</v>
      </c>
      <c r="K10" s="39" t="str">
        <f t="shared" ref="K10:K12" si="2">IF(J10&gt;=92,"A",IF(J10&gt;=84,"B",IF(J10&gt;=75,"C","D")))</f>
        <v>B</v>
      </c>
      <c r="L10" s="32"/>
      <c r="M10" s="14" t="s">
        <v>70</v>
      </c>
      <c r="N10" s="14" t="s">
        <v>70</v>
      </c>
      <c r="O10" s="14" t="s">
        <v>70</v>
      </c>
      <c r="P10" s="14" t="s">
        <v>70</v>
      </c>
      <c r="S10" s="14" t="s">
        <v>70</v>
      </c>
      <c r="T10" s="14" t="s">
        <v>70</v>
      </c>
      <c r="U10" s="14" t="s">
        <v>70</v>
      </c>
      <c r="V10" s="14" t="s">
        <v>70</v>
      </c>
    </row>
    <row r="11" spans="1:22" ht="47.25" customHeight="1" x14ac:dyDescent="0.25">
      <c r="A11" s="33">
        <v>4</v>
      </c>
      <c r="B11" s="47" t="s">
        <v>95</v>
      </c>
      <c r="C11" s="48"/>
      <c r="D11" s="49"/>
      <c r="E11" s="33">
        <v>75</v>
      </c>
      <c r="F11" s="36">
        <f>VLOOKUP(A1,lgrtbsm,11)</f>
        <v>78</v>
      </c>
      <c r="G11" s="39" t="str">
        <f t="shared" si="0"/>
        <v>C</v>
      </c>
      <c r="H11" s="35" t="str">
        <f t="shared" si="1"/>
        <v>Memiliki kemampuan dalam menentukan nilai limit dan turunan namun perlu peningkatan dalam menentukan nilai integral tentu, tak tentu dan integral luas wilayah</v>
      </c>
      <c r="I11" s="33">
        <v>75</v>
      </c>
      <c r="J11" s="33">
        <f>VLOOKUP(A1,lgrtbsm,12)</f>
        <v>78</v>
      </c>
      <c r="K11" s="39" t="str">
        <f t="shared" si="2"/>
        <v>C</v>
      </c>
      <c r="L11" s="34"/>
      <c r="M11" s="14" t="s">
        <v>61</v>
      </c>
      <c r="N11" s="14" t="s">
        <v>61</v>
      </c>
      <c r="O11" s="14" t="s">
        <v>61</v>
      </c>
      <c r="P11" s="14" t="s">
        <v>61</v>
      </c>
      <c r="S11" s="14" t="s">
        <v>61</v>
      </c>
      <c r="T11" s="14" t="s">
        <v>61</v>
      </c>
      <c r="U11" s="14" t="s">
        <v>61</v>
      </c>
      <c r="V11" s="14" t="s">
        <v>61</v>
      </c>
    </row>
    <row r="12" spans="1:22" ht="53.25" customHeight="1" x14ac:dyDescent="0.25">
      <c r="A12" s="33">
        <v>5</v>
      </c>
      <c r="B12" s="47" t="s">
        <v>94</v>
      </c>
      <c r="C12" s="48"/>
      <c r="D12" s="49"/>
      <c r="E12" s="33">
        <v>75</v>
      </c>
      <c r="F12" s="36">
        <f>VLOOKUP(A1,lgrtbsm,13)</f>
        <v>84</v>
      </c>
      <c r="G12" s="39" t="str">
        <f t="shared" si="0"/>
        <v>B</v>
      </c>
      <c r="H12" s="35" t="str">
        <f>IF(G12="A",M12,IF(G12="B",N12,IF(G12="C",O12,P12)))</f>
        <v>Peserta didik mampu menganalisis fungsi sosial, struktur tek, dan unsur kebahasaan Obligation,News item dan Conditional Sentence</v>
      </c>
      <c r="I12" s="33">
        <v>75</v>
      </c>
      <c r="J12" s="36">
        <f>VLOOKUP(A1,lgrtbsm,14)</f>
        <v>84</v>
      </c>
      <c r="K12" s="39" t="str">
        <f t="shared" si="2"/>
        <v>B</v>
      </c>
      <c r="L12" s="32"/>
      <c r="M12" s="14" t="s">
        <v>72</v>
      </c>
      <c r="N12" s="14" t="s">
        <v>72</v>
      </c>
      <c r="O12" s="14" t="s">
        <v>72</v>
      </c>
      <c r="P12" s="14" t="s">
        <v>72</v>
      </c>
      <c r="S12" s="14" t="s">
        <v>72</v>
      </c>
      <c r="T12" s="14" t="s">
        <v>72</v>
      </c>
      <c r="U12" s="14" t="s">
        <v>72</v>
      </c>
      <c r="V12" s="14" t="s">
        <v>72</v>
      </c>
    </row>
    <row r="13" spans="1:22" x14ac:dyDescent="0.25">
      <c r="A13" s="44" t="s">
        <v>93</v>
      </c>
      <c r="B13" s="45"/>
      <c r="C13" s="45"/>
      <c r="D13" s="45"/>
      <c r="E13" s="45"/>
      <c r="F13" s="45"/>
      <c r="G13" s="45"/>
      <c r="H13" s="45"/>
      <c r="I13" s="45"/>
      <c r="J13" s="45"/>
      <c r="K13" s="45"/>
      <c r="L13" s="46"/>
    </row>
    <row r="14" spans="1:22" ht="49.5" customHeight="1" x14ac:dyDescent="0.25">
      <c r="A14" s="33">
        <v>1</v>
      </c>
      <c r="B14" s="47" t="s">
        <v>92</v>
      </c>
      <c r="C14" s="48"/>
      <c r="D14" s="49"/>
      <c r="E14" s="33">
        <v>75</v>
      </c>
      <c r="F14" s="33"/>
      <c r="G14" s="33"/>
      <c r="H14" s="34"/>
      <c r="I14" s="33">
        <v>75</v>
      </c>
      <c r="J14" s="33"/>
      <c r="K14" s="33"/>
      <c r="L14" s="34"/>
    </row>
    <row r="15" spans="1:22" x14ac:dyDescent="0.25">
      <c r="A15" s="44" t="s">
        <v>91</v>
      </c>
      <c r="B15" s="45"/>
      <c r="C15" s="45"/>
      <c r="D15" s="45"/>
      <c r="E15" s="45"/>
      <c r="F15" s="45"/>
      <c r="G15" s="45"/>
      <c r="H15" s="45"/>
      <c r="I15" s="45"/>
      <c r="J15" s="45"/>
      <c r="K15" s="45"/>
      <c r="L15" s="46"/>
    </row>
    <row r="16" spans="1:22" x14ac:dyDescent="0.25">
      <c r="A16" s="44" t="s">
        <v>90</v>
      </c>
      <c r="B16" s="45"/>
      <c r="C16" s="45"/>
      <c r="D16" s="45"/>
      <c r="E16" s="45"/>
      <c r="F16" s="45"/>
      <c r="G16" s="45"/>
      <c r="H16" s="45"/>
      <c r="I16" s="45"/>
      <c r="J16" s="45"/>
      <c r="K16" s="45"/>
      <c r="L16" s="46"/>
    </row>
    <row r="17" spans="1:22" ht="63" customHeight="1" x14ac:dyDescent="0.25">
      <c r="A17" s="33">
        <v>1</v>
      </c>
      <c r="B17" s="47" t="s">
        <v>118</v>
      </c>
      <c r="C17" s="48"/>
      <c r="D17" s="49"/>
      <c r="E17" s="33">
        <v>80</v>
      </c>
      <c r="F17" s="36">
        <f>VLOOKUP(A1,lgrtbsm,15)</f>
        <v>81</v>
      </c>
      <c r="G17" s="39" t="str">
        <f>IF(F17&gt;=92,"A",IF(F17&gt;=86,"B",IF(F17&gt;=80,"C","D")))</f>
        <v>C</v>
      </c>
      <c r="H17" s="35" t="str">
        <f>IF(G17="A",M17,IF(G17="B",N17,IF(G17="C",O17,P17)))</f>
        <v>Secara umum sangat memahami tentang fungsi sistem bahan bakar karburator, Mengklasifikasi komponen bahan bakar karburator beserta fungsinya, Menjelaskan prinsip kerja sistem bahan bakar karburator, Mengidentifikasi gejala gangguan pada sistem bahan bakar karburator, Mengklasifikasi penyebab gangguan pada sistem bahan bakar karburator, Menganalisis perbaikan gangguan pada sistem bahan bakar karburator. Menjelaskan fungsi dan  jenis-jenis transmisi manual sepeda motor, Menjelaskan konstruksi pada transmisi manual sepeda motor, Menjelaskan prinsip kerja pada transmisi manual sepeda motor, Mengidentifikasi jenis-jenis gangguan yang terjadi pada transmisi manual sepeda motor, Menentukan prosedur pemeriksaan untuk menentukan perbaikan sesuai Standart Operational Procedures (SOP). Mengidentifikasi kerusakan pada sistem transmisi otomatis, Menganalisa penyebab kerusakan pada sistem transmisi otomatis, Menentukan langkah perbaikan kerusakan pada sistem transmisi otomatis. Menjelaskan fungsi system kopling, Menjelaskan jenis sitem kopling, Menjelaskan komponen system kopling manual, Menerangkan cara kerja system kopling manual, Menerapkan cara perawatan system kopling manual. Menganalisis kinerja sistem kopling otomatis, Memutuskan kinerja sistem kopling otomatis.</v>
      </c>
      <c r="I17" s="33">
        <v>80</v>
      </c>
      <c r="J17" s="36">
        <f>VLOOKUP(A1,lgrtbsm,16)</f>
        <v>83</v>
      </c>
      <c r="K17" s="33" t="str">
        <f>IF(J17&gt;=92,"A",IF(J17&gt;=86,"B",IF(J17&gt;=80,"C","D")))</f>
        <v>C</v>
      </c>
      <c r="L17" s="32"/>
      <c r="M17" s="26" t="s">
        <v>80</v>
      </c>
      <c r="N17" s="26" t="s">
        <v>80</v>
      </c>
      <c r="O17" s="26" t="s">
        <v>80</v>
      </c>
      <c r="P17" s="26" t="s">
        <v>80</v>
      </c>
      <c r="S17" s="26" t="s">
        <v>80</v>
      </c>
      <c r="T17" s="26" t="s">
        <v>80</v>
      </c>
      <c r="U17" s="26" t="s">
        <v>80</v>
      </c>
      <c r="V17" s="26" t="s">
        <v>80</v>
      </c>
    </row>
    <row r="18" spans="1:22" ht="63" customHeight="1" x14ac:dyDescent="0.25">
      <c r="A18" s="33">
        <v>2</v>
      </c>
      <c r="B18" s="47" t="s">
        <v>119</v>
      </c>
      <c r="C18" s="48"/>
      <c r="D18" s="49"/>
      <c r="E18" s="33">
        <v>80</v>
      </c>
      <c r="F18" s="36">
        <f>VLOOKUP(A1,lgrtbsm,17)</f>
        <v>80</v>
      </c>
      <c r="G18" s="39" t="str">
        <f>IF(F18&gt;=92,"A",IF(F18&gt;=86,"B",IF(F18&gt;=80,"C","D")))</f>
        <v>C</v>
      </c>
      <c r="H18" s="34"/>
      <c r="I18" s="33">
        <v>80</v>
      </c>
      <c r="J18" s="33">
        <f>VLOOKUP(A1,lgrtbsm,18)</f>
        <v>80</v>
      </c>
      <c r="K18" s="39" t="str">
        <f t="shared" ref="K18:K21" si="3">IF(J18&gt;=92,"A",IF(J18&gt;=86,"B",IF(J18&gt;=80,"C","D")))</f>
        <v>C</v>
      </c>
      <c r="L18" s="32"/>
      <c r="M18" s="27" t="s">
        <v>48</v>
      </c>
      <c r="N18" s="27" t="s">
        <v>47</v>
      </c>
      <c r="O18" s="27" t="s">
        <v>84</v>
      </c>
      <c r="P18" s="27" t="s">
        <v>87</v>
      </c>
      <c r="S18" s="27" t="s">
        <v>48</v>
      </c>
      <c r="T18" s="27" t="s">
        <v>47</v>
      </c>
      <c r="U18" s="27" t="s">
        <v>84</v>
      </c>
      <c r="V18" s="27" t="s">
        <v>87</v>
      </c>
    </row>
    <row r="19" spans="1:22" ht="63" customHeight="1" x14ac:dyDescent="0.25">
      <c r="A19" s="33">
        <v>3</v>
      </c>
      <c r="B19" s="47" t="s">
        <v>120</v>
      </c>
      <c r="C19" s="48"/>
      <c r="D19" s="49"/>
      <c r="E19" s="33">
        <v>80</v>
      </c>
      <c r="F19" s="36">
        <f>VLOOKUP(A1,lgrtbsm,19)</f>
        <v>82</v>
      </c>
      <c r="G19" s="39" t="str">
        <f>IF(F19&gt;=92,"A",IF(F19&gt;=86,"B",IF(F19&gt;=80,"C","D")))</f>
        <v>C</v>
      </c>
      <c r="H19" s="34"/>
      <c r="I19" s="33">
        <v>80</v>
      </c>
      <c r="J19" s="33">
        <f>VLOOKUP(A1,lgrtbsm,20)</f>
        <v>82</v>
      </c>
      <c r="K19" s="39" t="str">
        <f t="shared" si="3"/>
        <v>C</v>
      </c>
      <c r="L19" s="32"/>
      <c r="M19" s="27" t="s">
        <v>48</v>
      </c>
      <c r="N19" s="27" t="s">
        <v>47</v>
      </c>
      <c r="O19" s="27" t="s">
        <v>84</v>
      </c>
      <c r="P19" s="27" t="s">
        <v>87</v>
      </c>
      <c r="S19" s="27" t="s">
        <v>48</v>
      </c>
      <c r="T19" s="27" t="s">
        <v>47</v>
      </c>
      <c r="U19" s="27" t="s">
        <v>84</v>
      </c>
      <c r="V19" s="27" t="s">
        <v>87</v>
      </c>
    </row>
    <row r="20" spans="1:22" ht="63" customHeight="1" x14ac:dyDescent="0.25">
      <c r="A20" s="33">
        <v>4</v>
      </c>
      <c r="B20" s="47" t="s">
        <v>121</v>
      </c>
      <c r="C20" s="48"/>
      <c r="D20" s="49"/>
      <c r="E20" s="33">
        <v>80</v>
      </c>
      <c r="F20" s="33">
        <f>VLOOKUP(A1,lgrtbsm,21)</f>
        <v>80</v>
      </c>
      <c r="G20" s="39" t="str">
        <f t="shared" ref="G20:G21" si="4">IF(F20&gt;=92,"A",IF(F20&gt;=86,"B",IF(F20&gt;=80,"C","D")))</f>
        <v>C</v>
      </c>
      <c r="H20" s="34"/>
      <c r="I20" s="33">
        <v>80</v>
      </c>
      <c r="J20" s="33">
        <f>VLOOKUP(A1,lgrtbsm,22)</f>
        <v>80</v>
      </c>
      <c r="K20" s="39" t="str">
        <f t="shared" si="3"/>
        <v>C</v>
      </c>
      <c r="L20" s="32"/>
      <c r="M20" s="27" t="s">
        <v>48</v>
      </c>
      <c r="N20" s="27" t="s">
        <v>47</v>
      </c>
      <c r="O20" s="27" t="s">
        <v>84</v>
      </c>
      <c r="P20" s="27" t="s">
        <v>87</v>
      </c>
      <c r="S20" s="27" t="s">
        <v>48</v>
      </c>
      <c r="T20" s="27" t="s">
        <v>47</v>
      </c>
      <c r="U20" s="27" t="s">
        <v>84</v>
      </c>
      <c r="V20" s="27" t="s">
        <v>87</v>
      </c>
    </row>
    <row r="21" spans="1:22" ht="63" customHeight="1" x14ac:dyDescent="0.25">
      <c r="A21" s="33">
        <v>5</v>
      </c>
      <c r="B21" s="47" t="s">
        <v>122</v>
      </c>
      <c r="C21" s="48"/>
      <c r="D21" s="49"/>
      <c r="E21" s="33">
        <v>80</v>
      </c>
      <c r="F21" s="33">
        <f>VLOOKUP(A1,lgrtbsm,23)</f>
        <v>84</v>
      </c>
      <c r="G21" s="39" t="str">
        <f t="shared" si="4"/>
        <v>C</v>
      </c>
      <c r="H21" s="35" t="str">
        <f>IF(G21="A",M21,IF(G21="B",N21,IF(G21="C",O21,P21)))</f>
        <v>Siswa cukup mampu menentukan media promosi dan strategi pemasaran</v>
      </c>
      <c r="I21" s="33">
        <v>80</v>
      </c>
      <c r="J21" s="33">
        <f>VLOOKUP(A1,lgrtbsm,24)</f>
        <v>84</v>
      </c>
      <c r="K21" s="39" t="str">
        <f t="shared" si="3"/>
        <v>C</v>
      </c>
      <c r="L21" s="32"/>
      <c r="M21" s="14" t="s">
        <v>78</v>
      </c>
      <c r="N21" s="14" t="s">
        <v>78</v>
      </c>
      <c r="O21" s="14" t="s">
        <v>78</v>
      </c>
      <c r="P21" s="14" t="s">
        <v>78</v>
      </c>
      <c r="S21" s="14" t="s">
        <v>78</v>
      </c>
      <c r="T21" s="14" t="s">
        <v>78</v>
      </c>
      <c r="U21" s="14" t="s">
        <v>78</v>
      </c>
      <c r="V21" s="14" t="s">
        <v>78</v>
      </c>
    </row>
    <row r="22" spans="1:22" ht="63" customHeight="1" x14ac:dyDescent="0.25">
      <c r="A22" s="33">
        <v>6</v>
      </c>
      <c r="B22" s="44"/>
      <c r="C22" s="45"/>
      <c r="D22" s="46"/>
      <c r="E22" s="33">
        <v>80</v>
      </c>
      <c r="F22" s="33"/>
      <c r="G22" s="39"/>
      <c r="H22" s="34"/>
      <c r="I22" s="33">
        <v>80</v>
      </c>
      <c r="J22" s="33"/>
      <c r="K22" s="33"/>
      <c r="L22" s="32"/>
    </row>
    <row r="23" spans="1:22" x14ac:dyDescent="0.25">
      <c r="A23" s="30"/>
      <c r="B23" s="30"/>
      <c r="C23" s="30"/>
      <c r="D23" s="30"/>
      <c r="E23" s="30"/>
      <c r="F23" s="30"/>
      <c r="G23" s="30"/>
      <c r="H23" s="31"/>
      <c r="I23" s="29"/>
      <c r="J23" s="30"/>
      <c r="K23" s="30"/>
      <c r="L23" s="29"/>
    </row>
    <row r="24" spans="1:22" x14ac:dyDescent="0.25">
      <c r="A24" s="30"/>
      <c r="B24" s="30"/>
      <c r="C24" s="30"/>
      <c r="D24" s="30"/>
      <c r="E24" s="30"/>
      <c r="F24" s="30"/>
      <c r="G24" s="30"/>
      <c r="H24" s="31"/>
      <c r="I24" s="29"/>
      <c r="J24" s="30"/>
      <c r="K24" s="30"/>
      <c r="L24" s="29"/>
    </row>
    <row r="25" spans="1:22" x14ac:dyDescent="0.25">
      <c r="A25" s="28"/>
      <c r="B25" s="28"/>
      <c r="C25" s="28"/>
      <c r="D25" s="28"/>
    </row>
    <row r="26" spans="1:22" x14ac:dyDescent="0.25">
      <c r="A26" s="28"/>
      <c r="B26" s="28"/>
      <c r="C26" s="28"/>
      <c r="D26" s="28"/>
    </row>
    <row r="27" spans="1:22" x14ac:dyDescent="0.25">
      <c r="A27" s="28"/>
      <c r="B27" s="28"/>
      <c r="C27" s="28"/>
      <c r="D27" s="28"/>
    </row>
    <row r="28" spans="1:22" x14ac:dyDescent="0.25">
      <c r="A28" s="28"/>
      <c r="B28" s="28"/>
      <c r="C28" s="28"/>
      <c r="D28" s="28"/>
    </row>
    <row r="29" spans="1:22" x14ac:dyDescent="0.25">
      <c r="A29" s="28"/>
      <c r="B29" s="28"/>
      <c r="C29" s="28"/>
      <c r="D29" s="28"/>
    </row>
    <row r="30" spans="1:22" x14ac:dyDescent="0.25">
      <c r="A30" s="28"/>
      <c r="B30" s="28"/>
      <c r="C30" s="28"/>
      <c r="D30" s="28"/>
    </row>
    <row r="31" spans="1:22" x14ac:dyDescent="0.25">
      <c r="A31" s="28"/>
      <c r="B31" s="28"/>
      <c r="C31" s="28"/>
      <c r="D31" s="28"/>
    </row>
    <row r="32" spans="1:22" x14ac:dyDescent="0.25">
      <c r="A32" s="28"/>
      <c r="B32" s="28"/>
      <c r="C32" s="28"/>
      <c r="D32" s="28"/>
    </row>
    <row r="33" spans="1:4" x14ac:dyDescent="0.25">
      <c r="A33" s="28"/>
      <c r="B33" s="28"/>
      <c r="C33" s="28"/>
      <c r="D33" s="28"/>
    </row>
    <row r="34" spans="1:4" x14ac:dyDescent="0.25">
      <c r="A34" s="28"/>
      <c r="B34" s="28"/>
      <c r="C34" s="28"/>
      <c r="D34" s="28"/>
    </row>
    <row r="35" spans="1:4" x14ac:dyDescent="0.25">
      <c r="A35" s="28"/>
      <c r="B35" s="28"/>
      <c r="C35" s="28"/>
      <c r="D35" s="28"/>
    </row>
    <row r="36" spans="1:4" x14ac:dyDescent="0.25">
      <c r="A36" s="28"/>
      <c r="B36" s="28"/>
      <c r="C36" s="28"/>
      <c r="D36" s="28"/>
    </row>
    <row r="37" spans="1:4" x14ac:dyDescent="0.25">
      <c r="A37" s="28"/>
      <c r="B37" s="28"/>
      <c r="C37" s="28"/>
      <c r="D37" s="28"/>
    </row>
    <row r="38" spans="1:4" x14ac:dyDescent="0.25">
      <c r="A38" s="28"/>
      <c r="B38" s="28"/>
      <c r="C38" s="28"/>
      <c r="D38" s="28"/>
    </row>
    <row r="39" spans="1:4" x14ac:dyDescent="0.25">
      <c r="A39" s="28"/>
      <c r="B39" s="28"/>
      <c r="C39" s="28"/>
      <c r="D39" s="28"/>
    </row>
    <row r="40" spans="1:4" x14ac:dyDescent="0.25">
      <c r="A40" s="28"/>
      <c r="B40" s="28"/>
      <c r="C40" s="28"/>
      <c r="D40" s="28"/>
    </row>
    <row r="41" spans="1:4" x14ac:dyDescent="0.25">
      <c r="A41" s="28"/>
      <c r="B41" s="28"/>
      <c r="C41" s="28"/>
      <c r="D41" s="28"/>
    </row>
    <row r="42" spans="1:4" x14ac:dyDescent="0.25">
      <c r="A42" s="28"/>
      <c r="B42" s="28"/>
      <c r="C42" s="28"/>
      <c r="D42" s="28"/>
    </row>
    <row r="43" spans="1:4" x14ac:dyDescent="0.25">
      <c r="A43" s="28"/>
      <c r="B43" s="28"/>
      <c r="C43" s="28"/>
      <c r="D43" s="28"/>
    </row>
    <row r="44" spans="1:4" x14ac:dyDescent="0.25">
      <c r="A44" s="28"/>
      <c r="B44" s="28"/>
      <c r="C44" s="28"/>
      <c r="D44" s="28"/>
    </row>
    <row r="45" spans="1:4" x14ac:dyDescent="0.25">
      <c r="A45" s="28"/>
      <c r="B45" s="28"/>
      <c r="C45" s="28"/>
      <c r="D45" s="28"/>
    </row>
    <row r="46" spans="1:4" x14ac:dyDescent="0.25">
      <c r="A46" s="28"/>
      <c r="B46" s="28"/>
      <c r="C46" s="28"/>
      <c r="D46" s="28"/>
    </row>
    <row r="47" spans="1:4" x14ac:dyDescent="0.25">
      <c r="A47" s="28"/>
      <c r="B47" s="28"/>
      <c r="C47" s="28"/>
      <c r="D47" s="28"/>
    </row>
    <row r="48" spans="1:4" x14ac:dyDescent="0.25">
      <c r="A48" s="28"/>
      <c r="B48" s="28"/>
      <c r="C48" s="28"/>
      <c r="D48" s="28"/>
    </row>
    <row r="49" spans="1:4" x14ac:dyDescent="0.25">
      <c r="A49" s="28"/>
      <c r="B49" s="28"/>
      <c r="C49" s="28"/>
      <c r="D49" s="28"/>
    </row>
    <row r="50" spans="1:4" x14ac:dyDescent="0.25">
      <c r="A50" s="28"/>
      <c r="B50" s="28"/>
      <c r="C50" s="28"/>
      <c r="D50" s="28"/>
    </row>
    <row r="51" spans="1:4" x14ac:dyDescent="0.25">
      <c r="A51" s="28"/>
      <c r="B51" s="28"/>
      <c r="C51" s="28"/>
      <c r="D51" s="28"/>
    </row>
    <row r="52" spans="1:4" x14ac:dyDescent="0.25">
      <c r="A52" s="28"/>
      <c r="B52" s="28"/>
      <c r="C52" s="28"/>
      <c r="D52" s="28"/>
    </row>
    <row r="53" spans="1:4" x14ac:dyDescent="0.25">
      <c r="A53" s="28"/>
      <c r="B53" s="28"/>
      <c r="C53" s="28"/>
      <c r="D53" s="28"/>
    </row>
    <row r="54" spans="1:4" x14ac:dyDescent="0.25">
      <c r="A54" s="28"/>
      <c r="B54" s="28"/>
      <c r="C54" s="28"/>
      <c r="D54" s="28"/>
    </row>
    <row r="55" spans="1:4" x14ac:dyDescent="0.25">
      <c r="A55" s="28"/>
      <c r="B55" s="28"/>
      <c r="C55" s="28"/>
      <c r="D55" s="28"/>
    </row>
    <row r="56" spans="1:4" x14ac:dyDescent="0.25">
      <c r="A56" s="28"/>
      <c r="B56" s="28"/>
      <c r="C56" s="28"/>
      <c r="D56" s="28"/>
    </row>
    <row r="57" spans="1:4" x14ac:dyDescent="0.25">
      <c r="A57" s="28"/>
      <c r="B57" s="28"/>
      <c r="C57" s="28"/>
      <c r="D57" s="28"/>
    </row>
    <row r="58" spans="1:4" x14ac:dyDescent="0.25">
      <c r="A58" s="28"/>
      <c r="B58" s="28"/>
      <c r="C58" s="28"/>
      <c r="D58" s="28"/>
    </row>
    <row r="59" spans="1:4" x14ac:dyDescent="0.25">
      <c r="A59" s="28"/>
      <c r="B59" s="28"/>
      <c r="C59" s="28"/>
      <c r="D59" s="28"/>
    </row>
    <row r="60" spans="1:4" x14ac:dyDescent="0.25">
      <c r="A60" s="28"/>
      <c r="B60" s="28"/>
      <c r="C60" s="28"/>
      <c r="D60" s="28"/>
    </row>
    <row r="61" spans="1:4" x14ac:dyDescent="0.25">
      <c r="A61" s="28"/>
      <c r="B61" s="28"/>
      <c r="C61" s="28"/>
      <c r="D61" s="28"/>
    </row>
    <row r="62" spans="1:4" x14ac:dyDescent="0.25">
      <c r="A62" s="28"/>
      <c r="B62" s="28"/>
      <c r="C62" s="28"/>
      <c r="D62" s="28"/>
    </row>
    <row r="63" spans="1:4" x14ac:dyDescent="0.25">
      <c r="A63" s="28"/>
      <c r="B63" s="28"/>
      <c r="C63" s="28"/>
      <c r="D63" s="28"/>
    </row>
    <row r="64" spans="1:4" x14ac:dyDescent="0.25">
      <c r="A64" s="28"/>
      <c r="B64" s="28"/>
      <c r="C64" s="28"/>
      <c r="D64" s="28"/>
    </row>
    <row r="65" spans="1:4" x14ac:dyDescent="0.25">
      <c r="A65" s="28"/>
      <c r="B65" s="28"/>
      <c r="C65" s="28"/>
      <c r="D65" s="28"/>
    </row>
    <row r="66" spans="1:4" x14ac:dyDescent="0.25">
      <c r="A66" s="28"/>
      <c r="B66" s="28"/>
      <c r="C66" s="28"/>
      <c r="D66" s="28"/>
    </row>
    <row r="67" spans="1:4" x14ac:dyDescent="0.25">
      <c r="A67" s="28"/>
      <c r="B67" s="28"/>
      <c r="C67" s="28"/>
      <c r="D67" s="28"/>
    </row>
    <row r="68" spans="1:4" x14ac:dyDescent="0.25">
      <c r="A68" s="28"/>
      <c r="B68" s="28"/>
      <c r="C68" s="28"/>
      <c r="D68" s="28"/>
    </row>
    <row r="69" spans="1:4" x14ac:dyDescent="0.25">
      <c r="A69" s="28"/>
      <c r="B69" s="28"/>
      <c r="C69" s="28"/>
      <c r="D69" s="28"/>
    </row>
    <row r="70" spans="1:4" x14ac:dyDescent="0.25">
      <c r="A70" s="28"/>
      <c r="B70" s="28"/>
      <c r="C70" s="28"/>
      <c r="D70" s="28"/>
    </row>
    <row r="71" spans="1:4" x14ac:dyDescent="0.25">
      <c r="A71" s="28"/>
      <c r="B71" s="28"/>
      <c r="C71" s="28"/>
      <c r="D71" s="28"/>
    </row>
  </sheetData>
  <mergeCells count="20">
    <mergeCell ref="B8:D8"/>
    <mergeCell ref="A7:L7"/>
    <mergeCell ref="E5:H5"/>
    <mergeCell ref="I5:L5"/>
    <mergeCell ref="A5:A6"/>
    <mergeCell ref="B5:D6"/>
    <mergeCell ref="B22:D22"/>
    <mergeCell ref="B9:D9"/>
    <mergeCell ref="B10:D10"/>
    <mergeCell ref="B11:D11"/>
    <mergeCell ref="B12:D12"/>
    <mergeCell ref="A15:L15"/>
    <mergeCell ref="A16:L16"/>
    <mergeCell ref="B19:D19"/>
    <mergeCell ref="B18:D18"/>
    <mergeCell ref="B20:D20"/>
    <mergeCell ref="B21:D21"/>
    <mergeCell ref="B14:D14"/>
    <mergeCell ref="B17:D17"/>
    <mergeCell ref="A13:L13"/>
  </mergeCells>
  <pageMargins left="0.70866141732283472" right="0.55118110236220474" top="1.6535433070866143" bottom="0.74803149606299213" header="0.31496062992125984" footer="0.31496062992125984"/>
  <pageSetup paperSize="9" scale="75" orientation="landscape"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LEGGER!$A$11:$A$27</xm:f>
          </x14:formula1>
          <xm:sqref>A1:B1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opLeftCell="C1" workbookViewId="0">
      <selection activeCell="D6" sqref="D6"/>
    </sheetView>
  </sheetViews>
  <sheetFormatPr defaultRowHeight="15" x14ac:dyDescent="0.25"/>
  <cols>
    <col min="2" max="2" width="32" customWidth="1"/>
    <col min="4" max="4" width="26" customWidth="1"/>
    <col min="7" max="7" width="32.28515625" customWidth="1"/>
    <col min="9" max="9" width="34.7109375" customWidth="1"/>
  </cols>
  <sheetData>
    <row r="1" spans="1:10" x14ac:dyDescent="0.25">
      <c r="A1" t="s">
        <v>50</v>
      </c>
      <c r="C1" s="9" t="s">
        <v>54</v>
      </c>
      <c r="D1" s="9"/>
      <c r="F1" t="s">
        <v>50</v>
      </c>
      <c r="H1" s="9" t="s">
        <v>54</v>
      </c>
      <c r="I1" s="9"/>
    </row>
    <row r="2" spans="1:10" x14ac:dyDescent="0.25">
      <c r="A2" t="s">
        <v>51</v>
      </c>
      <c r="C2" t="s">
        <v>69</v>
      </c>
      <c r="F2" t="s">
        <v>51</v>
      </c>
      <c r="H2" t="s">
        <v>69</v>
      </c>
    </row>
    <row r="3" spans="1:10" x14ac:dyDescent="0.25">
      <c r="A3" t="s">
        <v>52</v>
      </c>
      <c r="C3" s="10" t="s">
        <v>59</v>
      </c>
      <c r="F3" t="s">
        <v>52</v>
      </c>
      <c r="H3" s="10" t="s">
        <v>59</v>
      </c>
    </row>
    <row r="4" spans="1:10" ht="45" x14ac:dyDescent="0.25">
      <c r="A4" s="11" t="s">
        <v>0</v>
      </c>
      <c r="B4" s="11" t="s">
        <v>2</v>
      </c>
      <c r="C4" s="12" t="s">
        <v>41</v>
      </c>
      <c r="D4" s="11" t="s">
        <v>42</v>
      </c>
      <c r="E4" s="11" t="s">
        <v>43</v>
      </c>
      <c r="F4" s="11" t="s">
        <v>0</v>
      </c>
      <c r="G4" s="11" t="s">
        <v>44</v>
      </c>
      <c r="H4" s="12" t="s">
        <v>45</v>
      </c>
      <c r="I4" s="11" t="s">
        <v>42</v>
      </c>
      <c r="J4" s="11" t="s">
        <v>43</v>
      </c>
    </row>
    <row r="5" spans="1:10" ht="75.75" customHeight="1" x14ac:dyDescent="0.25">
      <c r="A5" s="4">
        <v>1</v>
      </c>
      <c r="B5" s="7" t="s">
        <v>11</v>
      </c>
      <c r="C5" s="4">
        <v>85</v>
      </c>
      <c r="D5" s="14" t="s">
        <v>70</v>
      </c>
      <c r="E5" s="4" t="str">
        <f>IF(C5&gt;=92,"A",IF(C5&gt;=84,"B",IF(C5&gt;=75,"C","D")))</f>
        <v>B</v>
      </c>
      <c r="F5" s="4">
        <v>1</v>
      </c>
      <c r="G5" s="7" t="s">
        <v>11</v>
      </c>
      <c r="H5" s="4">
        <v>85</v>
      </c>
      <c r="I5" s="14" t="s">
        <v>71</v>
      </c>
      <c r="J5" s="4" t="str">
        <f>IF(H5&gt;=92,"A",IF(H5&gt;=84,"B",IF(H5&gt;=75,"C","D")))</f>
        <v>B</v>
      </c>
    </row>
    <row r="6" spans="1:10" ht="78" customHeight="1" x14ac:dyDescent="0.25">
      <c r="A6" s="4">
        <v>2</v>
      </c>
      <c r="B6" s="8" t="s">
        <v>12</v>
      </c>
      <c r="C6" s="4">
        <v>88</v>
      </c>
      <c r="D6" s="14" t="s">
        <v>70</v>
      </c>
      <c r="E6" s="4" t="str">
        <f t="shared" ref="E6:E21" si="0">IF(C6&gt;=92,"A",IF(C6&gt;=84,"B",IF(C6&gt;=75,"C","D")))</f>
        <v>B</v>
      </c>
      <c r="F6" s="4">
        <v>2</v>
      </c>
      <c r="G6" s="7" t="s">
        <v>12</v>
      </c>
      <c r="H6" s="4">
        <v>88</v>
      </c>
      <c r="I6" s="14" t="s">
        <v>71</v>
      </c>
      <c r="J6" s="4" t="str">
        <f t="shared" ref="J6:J21" si="1">IF(H6&gt;=92,"A",IF(H6&gt;=84,"B",IF(H6&gt;=75,"C","D")))</f>
        <v>B</v>
      </c>
    </row>
    <row r="7" spans="1:10" ht="73.5" customHeight="1" x14ac:dyDescent="0.25">
      <c r="A7" s="4">
        <v>3</v>
      </c>
      <c r="B7" s="8" t="s">
        <v>13</v>
      </c>
      <c r="C7" s="4">
        <v>78</v>
      </c>
      <c r="D7" s="14" t="s">
        <v>70</v>
      </c>
      <c r="E7" s="4" t="str">
        <f t="shared" si="0"/>
        <v>C</v>
      </c>
      <c r="F7" s="4">
        <v>3</v>
      </c>
      <c r="G7" s="7" t="s">
        <v>13</v>
      </c>
      <c r="H7" s="4">
        <v>78</v>
      </c>
      <c r="I7" s="14" t="s">
        <v>71</v>
      </c>
      <c r="J7" s="4" t="str">
        <f t="shared" si="1"/>
        <v>C</v>
      </c>
    </row>
    <row r="8" spans="1:10" ht="75" customHeight="1" x14ac:dyDescent="0.25">
      <c r="A8" s="4">
        <v>4</v>
      </c>
      <c r="B8" s="7" t="s">
        <v>14</v>
      </c>
      <c r="C8" s="6">
        <v>80</v>
      </c>
      <c r="D8" s="14" t="s">
        <v>70</v>
      </c>
      <c r="E8" s="4" t="str">
        <f t="shared" si="0"/>
        <v>C</v>
      </c>
      <c r="F8" s="4">
        <v>4</v>
      </c>
      <c r="G8" s="7" t="s">
        <v>14</v>
      </c>
      <c r="H8" s="6">
        <v>80</v>
      </c>
      <c r="I8" s="14" t="s">
        <v>71</v>
      </c>
      <c r="J8" s="4" t="str">
        <f t="shared" si="1"/>
        <v>C</v>
      </c>
    </row>
    <row r="9" spans="1:10" ht="78" customHeight="1" x14ac:dyDescent="0.25">
      <c r="A9" s="4">
        <v>5</v>
      </c>
      <c r="B9" s="7" t="s">
        <v>15</v>
      </c>
      <c r="C9" s="6">
        <v>92</v>
      </c>
      <c r="D9" s="14" t="s">
        <v>70</v>
      </c>
      <c r="E9" s="4" t="str">
        <f t="shared" si="0"/>
        <v>A</v>
      </c>
      <c r="F9" s="4">
        <v>5</v>
      </c>
      <c r="G9" s="7" t="s">
        <v>15</v>
      </c>
      <c r="H9" s="6">
        <v>92</v>
      </c>
      <c r="I9" s="14" t="s">
        <v>71</v>
      </c>
      <c r="J9" s="4" t="str">
        <f t="shared" si="1"/>
        <v>A</v>
      </c>
    </row>
    <row r="10" spans="1:10" ht="76.5" customHeight="1" x14ac:dyDescent="0.25">
      <c r="A10" s="4">
        <v>6</v>
      </c>
      <c r="B10" s="4" t="s">
        <v>16</v>
      </c>
      <c r="C10" s="6">
        <v>84</v>
      </c>
      <c r="D10" s="14" t="s">
        <v>70</v>
      </c>
      <c r="E10" s="4" t="str">
        <f t="shared" si="0"/>
        <v>B</v>
      </c>
      <c r="F10" s="4">
        <v>6</v>
      </c>
      <c r="G10" s="7" t="s">
        <v>16</v>
      </c>
      <c r="H10" s="6">
        <v>84</v>
      </c>
      <c r="I10" s="14" t="s">
        <v>71</v>
      </c>
      <c r="J10" s="4" t="str">
        <f t="shared" si="1"/>
        <v>B</v>
      </c>
    </row>
    <row r="11" spans="1:10" ht="78.75" customHeight="1" x14ac:dyDescent="0.25">
      <c r="A11" s="4">
        <v>7</v>
      </c>
      <c r="B11" s="4" t="s">
        <v>17</v>
      </c>
      <c r="C11" s="6">
        <v>85</v>
      </c>
      <c r="D11" s="14" t="s">
        <v>70</v>
      </c>
      <c r="E11" s="4" t="str">
        <f t="shared" si="0"/>
        <v>B</v>
      </c>
      <c r="F11" s="4">
        <v>7</v>
      </c>
      <c r="G11" s="7" t="s">
        <v>17</v>
      </c>
      <c r="H11" s="6">
        <v>85</v>
      </c>
      <c r="I11" s="14" t="s">
        <v>71</v>
      </c>
      <c r="J11" s="4" t="str">
        <f t="shared" si="1"/>
        <v>B</v>
      </c>
    </row>
    <row r="12" spans="1:10" ht="73.5" customHeight="1" x14ac:dyDescent="0.25">
      <c r="A12" s="4">
        <v>8</v>
      </c>
      <c r="B12" s="4" t="s">
        <v>18</v>
      </c>
      <c r="C12" s="6">
        <v>85</v>
      </c>
      <c r="D12" s="14" t="s">
        <v>70</v>
      </c>
      <c r="E12" s="4" t="str">
        <f t="shared" si="0"/>
        <v>B</v>
      </c>
      <c r="F12" s="4">
        <v>8</v>
      </c>
      <c r="G12" s="7" t="s">
        <v>18</v>
      </c>
      <c r="H12" s="6">
        <v>85</v>
      </c>
      <c r="I12" s="14" t="s">
        <v>71</v>
      </c>
      <c r="J12" s="4" t="str">
        <f t="shared" si="1"/>
        <v>B</v>
      </c>
    </row>
    <row r="13" spans="1:10" ht="78" customHeight="1" x14ac:dyDescent="0.25">
      <c r="A13" s="4">
        <v>9</v>
      </c>
      <c r="B13" s="4" t="s">
        <v>19</v>
      </c>
      <c r="C13" s="6">
        <v>78</v>
      </c>
      <c r="D13" s="14" t="s">
        <v>70</v>
      </c>
      <c r="E13" s="4" t="str">
        <f t="shared" si="0"/>
        <v>C</v>
      </c>
      <c r="F13" s="4">
        <v>9</v>
      </c>
      <c r="G13" s="7" t="s">
        <v>19</v>
      </c>
      <c r="H13" s="6">
        <v>78</v>
      </c>
      <c r="I13" s="14" t="s">
        <v>71</v>
      </c>
      <c r="J13" s="4" t="str">
        <f t="shared" si="1"/>
        <v>C</v>
      </c>
    </row>
    <row r="14" spans="1:10" ht="78" customHeight="1" x14ac:dyDescent="0.25">
      <c r="A14" s="4">
        <v>10</v>
      </c>
      <c r="B14" s="4" t="s">
        <v>20</v>
      </c>
      <c r="C14" s="6">
        <v>85</v>
      </c>
      <c r="D14" s="14" t="s">
        <v>70</v>
      </c>
      <c r="E14" s="4" t="str">
        <f t="shared" si="0"/>
        <v>B</v>
      </c>
      <c r="F14" s="4">
        <v>10</v>
      </c>
      <c r="G14" s="7" t="s">
        <v>20</v>
      </c>
      <c r="H14" s="6">
        <v>85</v>
      </c>
      <c r="I14" s="14" t="s">
        <v>71</v>
      </c>
      <c r="J14" s="4" t="str">
        <f t="shared" si="1"/>
        <v>B</v>
      </c>
    </row>
    <row r="15" spans="1:10" ht="76.5" customHeight="1" x14ac:dyDescent="0.25">
      <c r="A15" s="4">
        <v>11</v>
      </c>
      <c r="B15" s="4" t="s">
        <v>21</v>
      </c>
      <c r="C15" s="6">
        <v>94</v>
      </c>
      <c r="D15" s="14" t="s">
        <v>70</v>
      </c>
      <c r="E15" s="4" t="str">
        <f t="shared" si="0"/>
        <v>A</v>
      </c>
      <c r="F15" s="4">
        <v>11</v>
      </c>
      <c r="G15" s="7" t="s">
        <v>21</v>
      </c>
      <c r="H15" s="6">
        <v>94</v>
      </c>
      <c r="I15" s="14" t="s">
        <v>71</v>
      </c>
      <c r="J15" s="4" t="str">
        <f t="shared" si="1"/>
        <v>A</v>
      </c>
    </row>
    <row r="16" spans="1:10" ht="77.25" customHeight="1" x14ac:dyDescent="0.25">
      <c r="A16" s="4">
        <v>12</v>
      </c>
      <c r="B16" s="4" t="s">
        <v>22</v>
      </c>
      <c r="C16" s="6">
        <v>92</v>
      </c>
      <c r="D16" s="14" t="s">
        <v>70</v>
      </c>
      <c r="E16" s="4" t="str">
        <f t="shared" si="0"/>
        <v>A</v>
      </c>
      <c r="F16" s="4">
        <v>12</v>
      </c>
      <c r="G16" s="7" t="s">
        <v>22</v>
      </c>
      <c r="H16" s="6">
        <v>92</v>
      </c>
      <c r="I16" s="14" t="s">
        <v>71</v>
      </c>
      <c r="J16" s="4" t="str">
        <f t="shared" si="1"/>
        <v>A</v>
      </c>
    </row>
    <row r="17" spans="1:10" ht="78" customHeight="1" x14ac:dyDescent="0.25">
      <c r="A17" s="4">
        <v>13</v>
      </c>
      <c r="B17" s="4" t="s">
        <v>23</v>
      </c>
      <c r="C17" s="6">
        <v>85</v>
      </c>
      <c r="D17" s="14" t="s">
        <v>70</v>
      </c>
      <c r="E17" s="4" t="str">
        <f t="shared" si="0"/>
        <v>B</v>
      </c>
      <c r="F17" s="4">
        <v>13</v>
      </c>
      <c r="G17" s="7" t="s">
        <v>23</v>
      </c>
      <c r="H17" s="6">
        <v>85</v>
      </c>
      <c r="I17" s="14" t="s">
        <v>71</v>
      </c>
      <c r="J17" s="4" t="str">
        <f t="shared" si="1"/>
        <v>B</v>
      </c>
    </row>
    <row r="18" spans="1:10" ht="90" x14ac:dyDescent="0.25">
      <c r="A18" s="4">
        <v>14</v>
      </c>
      <c r="B18" s="4" t="s">
        <v>24</v>
      </c>
      <c r="C18" s="6">
        <v>88</v>
      </c>
      <c r="D18" s="14" t="s">
        <v>70</v>
      </c>
      <c r="E18" s="4" t="str">
        <f t="shared" si="0"/>
        <v>B</v>
      </c>
      <c r="F18" s="4">
        <v>14</v>
      </c>
      <c r="G18" s="7" t="s">
        <v>24</v>
      </c>
      <c r="H18" s="6">
        <v>88</v>
      </c>
      <c r="I18" s="14" t="s">
        <v>71</v>
      </c>
      <c r="J18" s="4" t="str">
        <f t="shared" si="1"/>
        <v>B</v>
      </c>
    </row>
    <row r="19" spans="1:10" ht="90" x14ac:dyDescent="0.25">
      <c r="A19" s="4">
        <v>15</v>
      </c>
      <c r="B19" s="4" t="s">
        <v>62</v>
      </c>
      <c r="C19" s="6">
        <v>75</v>
      </c>
      <c r="D19" s="14" t="s">
        <v>70</v>
      </c>
      <c r="E19" s="4" t="str">
        <f t="shared" si="0"/>
        <v>C</v>
      </c>
      <c r="F19" s="4">
        <v>15</v>
      </c>
      <c r="G19" s="7" t="s">
        <v>62</v>
      </c>
      <c r="H19" s="6">
        <v>75</v>
      </c>
      <c r="I19" s="14" t="s">
        <v>71</v>
      </c>
      <c r="J19" s="4" t="str">
        <f t="shared" si="1"/>
        <v>C</v>
      </c>
    </row>
    <row r="20" spans="1:10" ht="90" x14ac:dyDescent="0.25">
      <c r="A20" s="4">
        <v>16</v>
      </c>
      <c r="B20" s="4" t="s">
        <v>26</v>
      </c>
      <c r="C20" s="6">
        <v>85</v>
      </c>
      <c r="D20" s="14" t="s">
        <v>70</v>
      </c>
      <c r="E20" s="4" t="str">
        <f t="shared" si="0"/>
        <v>B</v>
      </c>
      <c r="F20" s="4">
        <v>16</v>
      </c>
      <c r="G20" s="7" t="s">
        <v>26</v>
      </c>
      <c r="H20" s="6">
        <v>85</v>
      </c>
      <c r="I20" s="14" t="s">
        <v>71</v>
      </c>
      <c r="J20" s="4" t="str">
        <f t="shared" si="1"/>
        <v>B</v>
      </c>
    </row>
    <row r="21" spans="1:10" ht="90" x14ac:dyDescent="0.25">
      <c r="A21" s="4">
        <v>17</v>
      </c>
      <c r="B21" s="4" t="s">
        <v>27</v>
      </c>
      <c r="C21" s="6">
        <v>78</v>
      </c>
      <c r="D21" s="14" t="s">
        <v>70</v>
      </c>
      <c r="E21" s="4" t="str">
        <f t="shared" si="0"/>
        <v>C</v>
      </c>
      <c r="F21" s="4">
        <v>17</v>
      </c>
      <c r="G21" s="7" t="s">
        <v>27</v>
      </c>
      <c r="H21" s="6">
        <v>78</v>
      </c>
      <c r="I21" s="14" t="s">
        <v>71</v>
      </c>
      <c r="J21" s="4" t="str">
        <f t="shared" si="1"/>
        <v>C</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opLeftCell="A5" workbookViewId="0">
      <selection sqref="A1:J21"/>
    </sheetView>
  </sheetViews>
  <sheetFormatPr defaultRowHeight="15" x14ac:dyDescent="0.25"/>
  <cols>
    <col min="2" max="2" width="32.5703125" customWidth="1"/>
    <col min="7" max="7" width="32" customWidth="1"/>
  </cols>
  <sheetData>
    <row r="1" spans="1:10" x14ac:dyDescent="0.25">
      <c r="A1" t="s">
        <v>50</v>
      </c>
      <c r="C1" s="9" t="s">
        <v>54</v>
      </c>
      <c r="D1" s="9"/>
      <c r="F1" t="s">
        <v>50</v>
      </c>
      <c r="H1" s="9" t="s">
        <v>54</v>
      </c>
      <c r="I1" s="9"/>
    </row>
    <row r="2" spans="1:10" x14ac:dyDescent="0.25">
      <c r="A2" t="s">
        <v>51</v>
      </c>
      <c r="C2" t="s">
        <v>68</v>
      </c>
      <c r="F2" t="s">
        <v>51</v>
      </c>
      <c r="H2" t="s">
        <v>68</v>
      </c>
    </row>
    <row r="3" spans="1:10" x14ac:dyDescent="0.25">
      <c r="A3" t="s">
        <v>52</v>
      </c>
      <c r="C3" s="10" t="s">
        <v>55</v>
      </c>
      <c r="F3" t="s">
        <v>52</v>
      </c>
      <c r="H3" s="10" t="s">
        <v>55</v>
      </c>
    </row>
    <row r="4" spans="1:10" ht="45" x14ac:dyDescent="0.25">
      <c r="A4" s="11" t="s">
        <v>0</v>
      </c>
      <c r="B4" s="11" t="s">
        <v>2</v>
      </c>
      <c r="C4" s="12" t="s">
        <v>41</v>
      </c>
      <c r="D4" s="11" t="s">
        <v>42</v>
      </c>
      <c r="E4" s="11" t="s">
        <v>43</v>
      </c>
      <c r="F4" s="11" t="s">
        <v>0</v>
      </c>
      <c r="G4" s="11" t="s">
        <v>44</v>
      </c>
      <c r="H4" s="12" t="s">
        <v>45</v>
      </c>
      <c r="I4" s="11" t="s">
        <v>42</v>
      </c>
      <c r="J4" s="11" t="s">
        <v>43</v>
      </c>
    </row>
    <row r="5" spans="1:10" x14ac:dyDescent="0.25">
      <c r="A5" s="4">
        <v>1</v>
      </c>
      <c r="B5" s="7" t="s">
        <v>11</v>
      </c>
      <c r="C5" s="4">
        <v>80</v>
      </c>
      <c r="D5" s="14"/>
      <c r="E5" s="4" t="str">
        <f>IF(C5&gt;=92,"A",IF(C5&gt;=84,"B",IF(C5&gt;=75,"C","D")))</f>
        <v>C</v>
      </c>
      <c r="F5" s="4">
        <v>1</v>
      </c>
      <c r="G5" s="5" t="s">
        <v>11</v>
      </c>
      <c r="H5" s="4">
        <v>80</v>
      </c>
      <c r="I5" s="14"/>
      <c r="J5" s="4" t="str">
        <f>IF(H5&gt;=92,"A",IF(H5&gt;=84,"B",IF(H5&gt;=75,"C","D")))</f>
        <v>C</v>
      </c>
    </row>
    <row r="6" spans="1:10" ht="14.25" customHeight="1" x14ac:dyDescent="0.25">
      <c r="A6" s="4">
        <v>2</v>
      </c>
      <c r="B6" s="17" t="s">
        <v>12</v>
      </c>
      <c r="C6" s="4">
        <v>80</v>
      </c>
      <c r="D6" s="14"/>
      <c r="E6" s="4" t="str">
        <f t="shared" ref="E6:E21" si="0">IF(C6&gt;=92,"A",IF(C6&gt;=84,"B",IF(C6&gt;=75,"C","D")))</f>
        <v>C</v>
      </c>
      <c r="F6" s="4">
        <v>2</v>
      </c>
      <c r="G6" s="5" t="s">
        <v>12</v>
      </c>
      <c r="H6" s="4">
        <v>80</v>
      </c>
      <c r="I6" s="14"/>
      <c r="J6" s="4" t="str">
        <f t="shared" ref="J6:J21" si="1">IF(H6&gt;=92,"A",IF(H6&gt;=84,"B",IF(H6&gt;=75,"C","D")))</f>
        <v>C</v>
      </c>
    </row>
    <row r="7" spans="1:10" ht="15" customHeight="1" x14ac:dyDescent="0.25">
      <c r="A7" s="4">
        <v>3</v>
      </c>
      <c r="B7" s="18" t="s">
        <v>13</v>
      </c>
      <c r="C7" s="4">
        <v>80</v>
      </c>
      <c r="D7" s="14"/>
      <c r="E7" s="4" t="str">
        <f t="shared" si="0"/>
        <v>C</v>
      </c>
      <c r="F7" s="4">
        <v>3</v>
      </c>
      <c r="G7" s="5" t="s">
        <v>13</v>
      </c>
      <c r="H7" s="4">
        <v>80</v>
      </c>
      <c r="I7" s="14"/>
      <c r="J7" s="4" t="str">
        <f t="shared" si="1"/>
        <v>C</v>
      </c>
    </row>
    <row r="8" spans="1:10" x14ac:dyDescent="0.25">
      <c r="A8" s="4">
        <v>4</v>
      </c>
      <c r="B8" s="16" t="s">
        <v>14</v>
      </c>
      <c r="C8" s="4">
        <v>80</v>
      </c>
      <c r="D8" s="14"/>
      <c r="E8" s="4" t="str">
        <f t="shared" si="0"/>
        <v>C</v>
      </c>
      <c r="F8" s="4">
        <v>4</v>
      </c>
      <c r="G8" s="5" t="s">
        <v>14</v>
      </c>
      <c r="H8" s="4">
        <v>80</v>
      </c>
      <c r="I8" s="14"/>
      <c r="J8" s="4" t="str">
        <f t="shared" si="1"/>
        <v>C</v>
      </c>
    </row>
    <row r="9" spans="1:10" x14ac:dyDescent="0.25">
      <c r="A9" s="4">
        <v>5</v>
      </c>
      <c r="B9" s="16" t="s">
        <v>15</v>
      </c>
      <c r="C9" s="4">
        <v>80</v>
      </c>
      <c r="D9" s="14"/>
      <c r="E9" s="4" t="str">
        <f t="shared" si="0"/>
        <v>C</v>
      </c>
      <c r="F9" s="4">
        <v>5</v>
      </c>
      <c r="G9" s="5" t="s">
        <v>15</v>
      </c>
      <c r="H9" s="4">
        <v>80</v>
      </c>
      <c r="I9" s="14"/>
      <c r="J9" s="4" t="str">
        <f t="shared" si="1"/>
        <v>C</v>
      </c>
    </row>
    <row r="10" spans="1:10" x14ac:dyDescent="0.25">
      <c r="A10" s="4">
        <v>6</v>
      </c>
      <c r="B10" s="5" t="s">
        <v>16</v>
      </c>
      <c r="C10" s="4">
        <v>82</v>
      </c>
      <c r="D10" s="14"/>
      <c r="E10" s="4" t="str">
        <f t="shared" si="0"/>
        <v>C</v>
      </c>
      <c r="F10" s="4">
        <v>6</v>
      </c>
      <c r="G10" s="5" t="s">
        <v>16</v>
      </c>
      <c r="H10" s="4">
        <v>82</v>
      </c>
      <c r="I10" s="14"/>
      <c r="J10" s="4" t="str">
        <f t="shared" si="1"/>
        <v>C</v>
      </c>
    </row>
    <row r="11" spans="1:10" x14ac:dyDescent="0.25">
      <c r="A11" s="4">
        <v>7</v>
      </c>
      <c r="B11" s="15" t="s">
        <v>17</v>
      </c>
      <c r="C11" s="4">
        <v>85</v>
      </c>
      <c r="D11" s="14"/>
      <c r="E11" s="4" t="str">
        <f t="shared" si="0"/>
        <v>B</v>
      </c>
      <c r="F11" s="4">
        <v>7</v>
      </c>
      <c r="G11" s="5" t="s">
        <v>17</v>
      </c>
      <c r="H11" s="4">
        <v>85</v>
      </c>
      <c r="I11" s="14"/>
      <c r="J11" s="4" t="str">
        <f t="shared" si="1"/>
        <v>B</v>
      </c>
    </row>
    <row r="12" spans="1:10" x14ac:dyDescent="0.25">
      <c r="A12" s="4">
        <v>8</v>
      </c>
      <c r="B12" s="5" t="s">
        <v>18</v>
      </c>
      <c r="C12" s="4">
        <v>80</v>
      </c>
      <c r="D12" s="14"/>
      <c r="E12" s="4" t="str">
        <f t="shared" si="0"/>
        <v>C</v>
      </c>
      <c r="F12" s="4">
        <v>8</v>
      </c>
      <c r="G12" s="5" t="s">
        <v>18</v>
      </c>
      <c r="H12" s="4">
        <v>80</v>
      </c>
      <c r="I12" s="14"/>
      <c r="J12" s="4" t="str">
        <f t="shared" si="1"/>
        <v>C</v>
      </c>
    </row>
    <row r="13" spans="1:10" x14ac:dyDescent="0.25">
      <c r="A13" s="4">
        <v>9</v>
      </c>
      <c r="B13" s="5" t="s">
        <v>19</v>
      </c>
      <c r="C13" s="4">
        <v>80</v>
      </c>
      <c r="D13" s="14"/>
      <c r="E13" s="4" t="str">
        <f t="shared" si="0"/>
        <v>C</v>
      </c>
      <c r="F13" s="4">
        <v>9</v>
      </c>
      <c r="G13" s="5" t="s">
        <v>19</v>
      </c>
      <c r="H13" s="4">
        <v>80</v>
      </c>
      <c r="I13" s="14"/>
      <c r="J13" s="4" t="str">
        <f t="shared" si="1"/>
        <v>C</v>
      </c>
    </row>
    <row r="14" spans="1:10" x14ac:dyDescent="0.25">
      <c r="A14" s="4">
        <v>10</v>
      </c>
      <c r="B14" s="5" t="s">
        <v>20</v>
      </c>
      <c r="C14" s="4">
        <v>80</v>
      </c>
      <c r="D14" s="14"/>
      <c r="E14" s="4" t="str">
        <f t="shared" si="0"/>
        <v>C</v>
      </c>
      <c r="F14" s="4">
        <v>10</v>
      </c>
      <c r="G14" s="5" t="s">
        <v>20</v>
      </c>
      <c r="H14" s="4">
        <v>80</v>
      </c>
      <c r="I14" s="14"/>
      <c r="J14" s="4" t="str">
        <f t="shared" si="1"/>
        <v>C</v>
      </c>
    </row>
    <row r="15" spans="1:10" x14ac:dyDescent="0.25">
      <c r="A15" s="4">
        <v>11</v>
      </c>
      <c r="B15" s="5" t="s">
        <v>21</v>
      </c>
      <c r="C15" s="4">
        <v>85</v>
      </c>
      <c r="D15" s="14"/>
      <c r="E15" s="4" t="str">
        <f t="shared" si="0"/>
        <v>B</v>
      </c>
      <c r="F15" s="4">
        <v>11</v>
      </c>
      <c r="G15" s="5" t="s">
        <v>21</v>
      </c>
      <c r="H15" s="4">
        <v>85</v>
      </c>
      <c r="I15" s="14"/>
      <c r="J15" s="4" t="str">
        <f t="shared" si="1"/>
        <v>B</v>
      </c>
    </row>
    <row r="16" spans="1:10" x14ac:dyDescent="0.25">
      <c r="A16" s="4">
        <v>12</v>
      </c>
      <c r="B16" s="5" t="s">
        <v>22</v>
      </c>
      <c r="C16" s="4">
        <v>85</v>
      </c>
      <c r="D16" s="14"/>
      <c r="E16" s="4" t="str">
        <f t="shared" si="0"/>
        <v>B</v>
      </c>
      <c r="F16" s="4">
        <v>12</v>
      </c>
      <c r="G16" s="5" t="s">
        <v>22</v>
      </c>
      <c r="H16" s="4">
        <v>85</v>
      </c>
      <c r="I16" s="14"/>
      <c r="J16" s="4" t="str">
        <f t="shared" si="1"/>
        <v>B</v>
      </c>
    </row>
    <row r="17" spans="1:10" x14ac:dyDescent="0.25">
      <c r="A17" s="4">
        <v>13</v>
      </c>
      <c r="B17" s="5" t="s">
        <v>23</v>
      </c>
      <c r="C17" s="4">
        <v>85</v>
      </c>
      <c r="D17" s="14"/>
      <c r="E17" s="4" t="str">
        <f t="shared" si="0"/>
        <v>B</v>
      </c>
      <c r="F17" s="4">
        <v>13</v>
      </c>
      <c r="G17" s="5" t="s">
        <v>23</v>
      </c>
      <c r="H17" s="4">
        <v>85</v>
      </c>
      <c r="I17" s="14"/>
      <c r="J17" s="4" t="str">
        <f t="shared" si="1"/>
        <v>B</v>
      </c>
    </row>
    <row r="18" spans="1:10" x14ac:dyDescent="0.25">
      <c r="A18" s="4">
        <v>14</v>
      </c>
      <c r="B18" s="5" t="s">
        <v>24</v>
      </c>
      <c r="C18" s="4">
        <v>85</v>
      </c>
      <c r="D18" s="14"/>
      <c r="E18" s="4" t="str">
        <f t="shared" si="0"/>
        <v>B</v>
      </c>
      <c r="F18" s="4">
        <v>14</v>
      </c>
      <c r="G18" s="5" t="s">
        <v>24</v>
      </c>
      <c r="H18" s="4">
        <v>85</v>
      </c>
      <c r="I18" s="14"/>
      <c r="J18" s="4" t="str">
        <f t="shared" si="1"/>
        <v>B</v>
      </c>
    </row>
    <row r="19" spans="1:10" x14ac:dyDescent="0.25">
      <c r="A19" s="4">
        <v>15</v>
      </c>
      <c r="B19" s="5" t="s">
        <v>62</v>
      </c>
      <c r="C19" s="4">
        <v>80</v>
      </c>
      <c r="D19" s="14"/>
      <c r="E19" s="4" t="str">
        <f t="shared" si="0"/>
        <v>C</v>
      </c>
      <c r="F19" s="4">
        <v>15</v>
      </c>
      <c r="G19" s="5" t="s">
        <v>62</v>
      </c>
      <c r="H19" s="4">
        <v>80</v>
      </c>
      <c r="I19" s="14"/>
      <c r="J19" s="4" t="str">
        <f t="shared" si="1"/>
        <v>C</v>
      </c>
    </row>
    <row r="20" spans="1:10" x14ac:dyDescent="0.25">
      <c r="A20" s="4">
        <v>16</v>
      </c>
      <c r="B20" s="5" t="s">
        <v>26</v>
      </c>
      <c r="C20" s="4">
        <v>80</v>
      </c>
      <c r="D20" s="14"/>
      <c r="E20" s="4" t="str">
        <f t="shared" si="0"/>
        <v>C</v>
      </c>
      <c r="F20" s="4">
        <v>16</v>
      </c>
      <c r="G20" s="5" t="s">
        <v>26</v>
      </c>
      <c r="H20" s="4">
        <v>80</v>
      </c>
      <c r="I20" s="14"/>
      <c r="J20" s="4" t="str">
        <f t="shared" si="1"/>
        <v>C</v>
      </c>
    </row>
    <row r="21" spans="1:10" x14ac:dyDescent="0.25">
      <c r="A21" s="4">
        <v>17</v>
      </c>
      <c r="B21" s="5" t="s">
        <v>27</v>
      </c>
      <c r="C21" s="4">
        <v>80</v>
      </c>
      <c r="D21" s="14"/>
      <c r="E21" s="4" t="str">
        <f t="shared" si="0"/>
        <v>C</v>
      </c>
      <c r="F21" s="4">
        <v>17</v>
      </c>
      <c r="G21" s="5" t="s">
        <v>27</v>
      </c>
      <c r="H21" s="4">
        <v>80</v>
      </c>
      <c r="I21" s="14"/>
      <c r="J21" s="4" t="str">
        <f t="shared" si="1"/>
        <v>C</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D5" sqref="D5"/>
    </sheetView>
  </sheetViews>
  <sheetFormatPr defaultRowHeight="15" x14ac:dyDescent="0.25"/>
  <cols>
    <col min="1" max="1" width="5.140625" customWidth="1"/>
    <col min="2" max="2" width="36.42578125" customWidth="1"/>
    <col min="4" max="4" width="45.85546875" customWidth="1"/>
    <col min="5" max="5" width="9.28515625" customWidth="1"/>
    <col min="6" max="6" width="5.140625" customWidth="1"/>
    <col min="7" max="7" width="36.7109375" customWidth="1"/>
    <col min="9" max="9" width="54.85546875" customWidth="1"/>
  </cols>
  <sheetData>
    <row r="1" spans="1:10" x14ac:dyDescent="0.25">
      <c r="A1" t="s">
        <v>50</v>
      </c>
      <c r="C1" s="9" t="s">
        <v>54</v>
      </c>
      <c r="D1" s="9"/>
      <c r="F1" t="s">
        <v>50</v>
      </c>
      <c r="H1" s="9" t="s">
        <v>54</v>
      </c>
      <c r="I1" s="9"/>
    </row>
    <row r="2" spans="1:10" x14ac:dyDescent="0.25">
      <c r="A2" t="s">
        <v>51</v>
      </c>
      <c r="C2" t="s">
        <v>58</v>
      </c>
      <c r="F2" t="s">
        <v>51</v>
      </c>
      <c r="H2" t="s">
        <v>58</v>
      </c>
    </row>
    <row r="3" spans="1:10" ht="13.5" customHeight="1" x14ac:dyDescent="0.25">
      <c r="A3" t="s">
        <v>52</v>
      </c>
      <c r="C3" s="10" t="s">
        <v>59</v>
      </c>
      <c r="F3" t="s">
        <v>52</v>
      </c>
      <c r="H3" s="10" t="s">
        <v>59</v>
      </c>
    </row>
    <row r="4" spans="1:10" ht="45.75" customHeight="1" x14ac:dyDescent="0.25">
      <c r="A4" s="11" t="s">
        <v>0</v>
      </c>
      <c r="B4" s="11" t="s">
        <v>2</v>
      </c>
      <c r="C4" s="12" t="s">
        <v>41</v>
      </c>
      <c r="D4" s="11" t="s">
        <v>42</v>
      </c>
      <c r="E4" s="11" t="s">
        <v>43</v>
      </c>
      <c r="F4" s="11" t="s">
        <v>0</v>
      </c>
      <c r="G4" s="11" t="s">
        <v>44</v>
      </c>
      <c r="H4" s="12" t="s">
        <v>45</v>
      </c>
      <c r="I4" s="11" t="s">
        <v>42</v>
      </c>
      <c r="J4" s="11" t="s">
        <v>43</v>
      </c>
    </row>
    <row r="5" spans="1:10" ht="30" x14ac:dyDescent="0.25">
      <c r="A5" s="4">
        <v>1</v>
      </c>
      <c r="B5" s="5" t="s">
        <v>11</v>
      </c>
      <c r="C5" s="4">
        <v>85</v>
      </c>
      <c r="D5" s="13" t="s">
        <v>56</v>
      </c>
      <c r="E5" s="4" t="s">
        <v>47</v>
      </c>
      <c r="F5" s="4">
        <v>1</v>
      </c>
      <c r="G5" s="5" t="s">
        <v>11</v>
      </c>
      <c r="H5" s="4">
        <v>90</v>
      </c>
      <c r="I5" s="13" t="s">
        <v>57</v>
      </c>
      <c r="J5" s="4" t="s">
        <v>47</v>
      </c>
    </row>
    <row r="6" spans="1:10" ht="30" x14ac:dyDescent="0.25">
      <c r="A6" s="4">
        <v>2</v>
      </c>
      <c r="B6" s="5" t="s">
        <v>12</v>
      </c>
      <c r="C6" s="4">
        <v>85</v>
      </c>
      <c r="D6" s="13" t="s">
        <v>56</v>
      </c>
      <c r="E6" s="4" t="str">
        <f t="shared" ref="E6:E21" si="0">IF(C6&gt;=92,"A",IF(C6&gt;=84,"B",IF(C6&gt;=75,"C","D")))</f>
        <v>B</v>
      </c>
      <c r="F6" s="4">
        <v>2</v>
      </c>
      <c r="G6" s="5" t="s">
        <v>12</v>
      </c>
      <c r="H6" s="4">
        <v>90</v>
      </c>
      <c r="I6" s="13" t="s">
        <v>57</v>
      </c>
      <c r="J6" s="4" t="s">
        <v>47</v>
      </c>
    </row>
    <row r="7" spans="1:10" ht="30" x14ac:dyDescent="0.25">
      <c r="A7" s="4">
        <v>3</v>
      </c>
      <c r="B7" s="5" t="s">
        <v>13</v>
      </c>
      <c r="C7" s="4">
        <v>85</v>
      </c>
      <c r="D7" s="13" t="s">
        <v>56</v>
      </c>
      <c r="E7" s="4" t="str">
        <f t="shared" si="0"/>
        <v>B</v>
      </c>
      <c r="F7" s="4">
        <v>3</v>
      </c>
      <c r="G7" s="5" t="s">
        <v>13</v>
      </c>
      <c r="H7" s="4">
        <v>85</v>
      </c>
      <c r="I7" s="13" t="s">
        <v>57</v>
      </c>
      <c r="J7" s="4" t="s">
        <v>47</v>
      </c>
    </row>
    <row r="8" spans="1:10" ht="30" x14ac:dyDescent="0.25">
      <c r="A8" s="4">
        <v>4</v>
      </c>
      <c r="B8" s="5" t="s">
        <v>14</v>
      </c>
      <c r="C8" s="4">
        <v>90</v>
      </c>
      <c r="D8" s="13" t="s">
        <v>56</v>
      </c>
      <c r="E8" s="4" t="str">
        <f t="shared" si="0"/>
        <v>B</v>
      </c>
      <c r="F8" s="4">
        <v>4</v>
      </c>
      <c r="G8" s="5" t="s">
        <v>14</v>
      </c>
      <c r="H8" s="4">
        <v>90</v>
      </c>
      <c r="I8" s="13" t="s">
        <v>57</v>
      </c>
      <c r="J8" s="4" t="s">
        <v>47</v>
      </c>
    </row>
    <row r="9" spans="1:10" ht="30" x14ac:dyDescent="0.25">
      <c r="A9" s="4">
        <v>5</v>
      </c>
      <c r="B9" s="5" t="s">
        <v>15</v>
      </c>
      <c r="C9" s="4">
        <v>95</v>
      </c>
      <c r="D9" s="13" t="s">
        <v>56</v>
      </c>
      <c r="E9" s="4" t="str">
        <f t="shared" si="0"/>
        <v>A</v>
      </c>
      <c r="F9" s="4">
        <v>5</v>
      </c>
      <c r="G9" s="5" t="s">
        <v>15</v>
      </c>
      <c r="H9" s="4">
        <v>95</v>
      </c>
      <c r="I9" s="13" t="s">
        <v>57</v>
      </c>
      <c r="J9" s="4" t="s">
        <v>48</v>
      </c>
    </row>
    <row r="10" spans="1:10" ht="30" x14ac:dyDescent="0.25">
      <c r="A10" s="4">
        <v>6</v>
      </c>
      <c r="B10" s="5" t="s">
        <v>16</v>
      </c>
      <c r="C10" s="4">
        <v>90</v>
      </c>
      <c r="D10" s="13" t="s">
        <v>56</v>
      </c>
      <c r="E10" s="4" t="str">
        <f t="shared" si="0"/>
        <v>B</v>
      </c>
      <c r="F10" s="4">
        <v>6</v>
      </c>
      <c r="G10" s="5" t="s">
        <v>16</v>
      </c>
      <c r="H10" s="4">
        <v>90</v>
      </c>
      <c r="I10" s="13" t="s">
        <v>57</v>
      </c>
      <c r="J10" s="4" t="s">
        <v>47</v>
      </c>
    </row>
    <row r="11" spans="1:10" ht="30" x14ac:dyDescent="0.25">
      <c r="A11" s="4">
        <v>7</v>
      </c>
      <c r="B11" s="5" t="s">
        <v>17</v>
      </c>
      <c r="C11" s="4">
        <v>85</v>
      </c>
      <c r="D11" s="13" t="s">
        <v>56</v>
      </c>
      <c r="E11" s="4" t="str">
        <f t="shared" si="0"/>
        <v>B</v>
      </c>
      <c r="F11" s="4">
        <v>7</v>
      </c>
      <c r="G11" s="5" t="s">
        <v>17</v>
      </c>
      <c r="H11" s="4">
        <v>90</v>
      </c>
      <c r="I11" s="13" t="s">
        <v>57</v>
      </c>
      <c r="J11" s="4" t="s">
        <v>47</v>
      </c>
    </row>
    <row r="12" spans="1:10" ht="30" x14ac:dyDescent="0.25">
      <c r="A12" s="4">
        <v>8</v>
      </c>
      <c r="B12" s="5" t="s">
        <v>18</v>
      </c>
      <c r="C12" s="4">
        <v>85</v>
      </c>
      <c r="D12" s="13" t="s">
        <v>56</v>
      </c>
      <c r="E12" s="4" t="str">
        <f t="shared" si="0"/>
        <v>B</v>
      </c>
      <c r="F12" s="4">
        <v>8</v>
      </c>
      <c r="G12" s="5" t="s">
        <v>18</v>
      </c>
      <c r="H12" s="4">
        <v>90</v>
      </c>
      <c r="I12" s="13" t="s">
        <v>57</v>
      </c>
      <c r="J12" s="4" t="s">
        <v>47</v>
      </c>
    </row>
    <row r="13" spans="1:10" ht="30" x14ac:dyDescent="0.25">
      <c r="A13" s="4">
        <v>9</v>
      </c>
      <c r="B13" s="5" t="s">
        <v>19</v>
      </c>
      <c r="C13" s="4">
        <v>85</v>
      </c>
      <c r="D13" s="13" t="s">
        <v>56</v>
      </c>
      <c r="E13" s="4" t="str">
        <f t="shared" si="0"/>
        <v>B</v>
      </c>
      <c r="F13" s="4">
        <v>9</v>
      </c>
      <c r="G13" s="5" t="s">
        <v>19</v>
      </c>
      <c r="H13" s="4">
        <v>90</v>
      </c>
      <c r="I13" s="13" t="s">
        <v>57</v>
      </c>
      <c r="J13" s="4" t="s">
        <v>47</v>
      </c>
    </row>
    <row r="14" spans="1:10" ht="30" x14ac:dyDescent="0.25">
      <c r="A14" s="4">
        <v>10</v>
      </c>
      <c r="B14" s="5" t="s">
        <v>20</v>
      </c>
      <c r="C14" s="4">
        <v>90</v>
      </c>
      <c r="D14" s="13" t="s">
        <v>56</v>
      </c>
      <c r="E14" s="4" t="str">
        <f t="shared" si="0"/>
        <v>B</v>
      </c>
      <c r="F14" s="4">
        <v>10</v>
      </c>
      <c r="G14" s="5" t="s">
        <v>20</v>
      </c>
      <c r="H14" s="4">
        <v>90</v>
      </c>
      <c r="I14" s="13" t="s">
        <v>57</v>
      </c>
      <c r="J14" s="4" t="s">
        <v>47</v>
      </c>
    </row>
    <row r="15" spans="1:10" ht="30" x14ac:dyDescent="0.25">
      <c r="A15" s="4">
        <v>11</v>
      </c>
      <c r="B15" s="5" t="s">
        <v>21</v>
      </c>
      <c r="C15" s="4">
        <v>95</v>
      </c>
      <c r="D15" s="13" t="s">
        <v>56</v>
      </c>
      <c r="E15" s="4" t="str">
        <f t="shared" si="0"/>
        <v>A</v>
      </c>
      <c r="F15" s="4">
        <v>11</v>
      </c>
      <c r="G15" s="5" t="s">
        <v>21</v>
      </c>
      <c r="H15" s="4">
        <v>95</v>
      </c>
      <c r="I15" s="13" t="s">
        <v>57</v>
      </c>
      <c r="J15" s="4" t="s">
        <v>48</v>
      </c>
    </row>
    <row r="16" spans="1:10" ht="30" x14ac:dyDescent="0.25">
      <c r="A16" s="4">
        <v>12</v>
      </c>
      <c r="B16" s="5" t="s">
        <v>22</v>
      </c>
      <c r="C16" s="4">
        <v>95</v>
      </c>
      <c r="D16" s="13" t="s">
        <v>56</v>
      </c>
      <c r="E16" s="4" t="str">
        <f t="shared" si="0"/>
        <v>A</v>
      </c>
      <c r="F16" s="4">
        <v>12</v>
      </c>
      <c r="G16" s="5" t="s">
        <v>22</v>
      </c>
      <c r="H16" s="4">
        <v>95</v>
      </c>
      <c r="I16" s="13" t="s">
        <v>57</v>
      </c>
      <c r="J16" s="4" t="s">
        <v>48</v>
      </c>
    </row>
    <row r="17" spans="1:10" ht="30" x14ac:dyDescent="0.25">
      <c r="A17" s="4">
        <v>13</v>
      </c>
      <c r="B17" s="5" t="s">
        <v>23</v>
      </c>
      <c r="C17" s="4">
        <v>90</v>
      </c>
      <c r="D17" s="13" t="s">
        <v>56</v>
      </c>
      <c r="E17" s="4" t="str">
        <f t="shared" si="0"/>
        <v>B</v>
      </c>
      <c r="F17" s="4">
        <v>13</v>
      </c>
      <c r="G17" s="5" t="s">
        <v>23</v>
      </c>
      <c r="H17" s="4">
        <v>90</v>
      </c>
      <c r="I17" s="13" t="s">
        <v>57</v>
      </c>
      <c r="J17" s="4" t="s">
        <v>47</v>
      </c>
    </row>
    <row r="18" spans="1:10" ht="30" x14ac:dyDescent="0.25">
      <c r="A18" s="4">
        <v>14</v>
      </c>
      <c r="B18" s="5" t="s">
        <v>24</v>
      </c>
      <c r="C18" s="4">
        <v>95</v>
      </c>
      <c r="D18" s="13" t="s">
        <v>56</v>
      </c>
      <c r="E18" s="4" t="str">
        <f t="shared" si="0"/>
        <v>A</v>
      </c>
      <c r="F18" s="4">
        <v>14</v>
      </c>
      <c r="G18" s="5" t="s">
        <v>24</v>
      </c>
      <c r="H18" s="4">
        <v>95</v>
      </c>
      <c r="I18" s="13" t="s">
        <v>57</v>
      </c>
      <c r="J18" s="4" t="s">
        <v>48</v>
      </c>
    </row>
    <row r="19" spans="1:10" ht="30" x14ac:dyDescent="0.25">
      <c r="A19" s="4">
        <v>15</v>
      </c>
      <c r="B19" s="5" t="s">
        <v>25</v>
      </c>
      <c r="C19" s="4">
        <v>85</v>
      </c>
      <c r="D19" s="13" t="s">
        <v>56</v>
      </c>
      <c r="E19" s="4" t="str">
        <f t="shared" si="0"/>
        <v>B</v>
      </c>
      <c r="F19" s="4">
        <v>15</v>
      </c>
      <c r="G19" s="5" t="s">
        <v>25</v>
      </c>
      <c r="H19" s="4">
        <v>85</v>
      </c>
      <c r="I19" s="13" t="s">
        <v>57</v>
      </c>
      <c r="J19" s="4" t="s">
        <v>47</v>
      </c>
    </row>
    <row r="20" spans="1:10" ht="30" x14ac:dyDescent="0.25">
      <c r="A20" s="4">
        <v>16</v>
      </c>
      <c r="B20" s="5" t="s">
        <v>26</v>
      </c>
      <c r="C20" s="4">
        <v>95</v>
      </c>
      <c r="D20" s="13" t="s">
        <v>56</v>
      </c>
      <c r="E20" s="4" t="str">
        <f t="shared" si="0"/>
        <v>A</v>
      </c>
      <c r="F20" s="4">
        <v>16</v>
      </c>
      <c r="G20" s="5" t="s">
        <v>26</v>
      </c>
      <c r="H20" s="4">
        <v>95</v>
      </c>
      <c r="I20" s="13" t="s">
        <v>57</v>
      </c>
      <c r="J20" s="4" t="s">
        <v>48</v>
      </c>
    </row>
    <row r="21" spans="1:10" ht="30" x14ac:dyDescent="0.25">
      <c r="A21" s="4">
        <v>17</v>
      </c>
      <c r="B21" s="5" t="s">
        <v>27</v>
      </c>
      <c r="C21" s="4">
        <v>85</v>
      </c>
      <c r="D21" s="13" t="s">
        <v>56</v>
      </c>
      <c r="E21" s="4" t="str">
        <f t="shared" si="0"/>
        <v>B</v>
      </c>
      <c r="F21" s="4">
        <v>17</v>
      </c>
      <c r="G21" s="5" t="s">
        <v>27</v>
      </c>
      <c r="H21" s="6">
        <v>90</v>
      </c>
      <c r="I21" s="13" t="s">
        <v>57</v>
      </c>
      <c r="J21" s="4" t="s">
        <v>47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opLeftCell="D13" workbookViewId="0">
      <selection activeCell="D14" sqref="D14"/>
    </sheetView>
  </sheetViews>
  <sheetFormatPr defaultRowHeight="15" x14ac:dyDescent="0.25"/>
  <cols>
    <col min="2" max="2" width="32.28515625" customWidth="1"/>
    <col min="3" max="3" width="14.85546875" bestFit="1" customWidth="1"/>
    <col min="4" max="4" width="51.7109375" customWidth="1"/>
    <col min="7" max="7" width="34.85546875" customWidth="1"/>
    <col min="8" max="8" width="14.85546875" customWidth="1"/>
    <col min="9" max="9" width="55.28515625" bestFit="1" customWidth="1"/>
    <col min="10" max="10" width="15.42578125" customWidth="1"/>
  </cols>
  <sheetData>
    <row r="1" spans="1:10" x14ac:dyDescent="0.25">
      <c r="A1" t="s">
        <v>50</v>
      </c>
      <c r="C1" s="9" t="s">
        <v>54</v>
      </c>
      <c r="D1" s="9"/>
      <c r="F1" t="s">
        <v>50</v>
      </c>
      <c r="H1" s="9" t="s">
        <v>54</v>
      </c>
      <c r="I1" s="9"/>
    </row>
    <row r="2" spans="1:10" x14ac:dyDescent="0.25">
      <c r="A2" t="s">
        <v>51</v>
      </c>
      <c r="C2" t="s">
        <v>60</v>
      </c>
      <c r="F2" t="s">
        <v>51</v>
      </c>
      <c r="H2" t="s">
        <v>60</v>
      </c>
    </row>
    <row r="3" spans="1:10" x14ac:dyDescent="0.25">
      <c r="A3" t="s">
        <v>52</v>
      </c>
      <c r="C3" s="10" t="s">
        <v>59</v>
      </c>
      <c r="F3" t="s">
        <v>52</v>
      </c>
      <c r="H3" s="10" t="s">
        <v>59</v>
      </c>
    </row>
    <row r="4" spans="1:10" ht="36.75" customHeight="1" x14ac:dyDescent="0.25">
      <c r="A4" s="11" t="s">
        <v>0</v>
      </c>
      <c r="B4" s="11" t="s">
        <v>2</v>
      </c>
      <c r="C4" s="12" t="s">
        <v>41</v>
      </c>
      <c r="D4" s="11" t="s">
        <v>42</v>
      </c>
      <c r="E4" s="11" t="s">
        <v>43</v>
      </c>
      <c r="F4" s="11" t="s">
        <v>0</v>
      </c>
      <c r="G4" s="11" t="s">
        <v>44</v>
      </c>
      <c r="H4" s="12" t="s">
        <v>45</v>
      </c>
      <c r="I4" s="11" t="s">
        <v>42</v>
      </c>
      <c r="J4" s="11" t="s">
        <v>43</v>
      </c>
    </row>
    <row r="5" spans="1:10" ht="72.75" customHeight="1" x14ac:dyDescent="0.25">
      <c r="A5" s="4">
        <v>1</v>
      </c>
      <c r="B5" s="7" t="s">
        <v>11</v>
      </c>
      <c r="C5" s="4">
        <v>78</v>
      </c>
      <c r="D5" s="14" t="s">
        <v>61</v>
      </c>
      <c r="E5" s="4" t="str">
        <f>IF(C5&gt;=92,"A",IF(C5&gt;=84,"B",IF(C5&gt;=75,"C","D")))</f>
        <v>C</v>
      </c>
      <c r="F5" s="4">
        <v>1</v>
      </c>
      <c r="G5" s="7" t="s">
        <v>11</v>
      </c>
      <c r="H5" s="4">
        <v>78</v>
      </c>
      <c r="I5" s="14" t="s">
        <v>63</v>
      </c>
      <c r="J5" s="4" t="str">
        <f>IF(H5&gt;=92,"A",IF(H5&gt;=84,"B",IF(H5&gt;=75,"C","D")))</f>
        <v>C</v>
      </c>
    </row>
    <row r="6" spans="1:10" ht="75" x14ac:dyDescent="0.25">
      <c r="A6" s="4">
        <v>2</v>
      </c>
      <c r="B6" s="7" t="s">
        <v>12</v>
      </c>
      <c r="C6" s="4">
        <v>78</v>
      </c>
      <c r="D6" s="14" t="s">
        <v>61</v>
      </c>
      <c r="E6" s="4" t="str">
        <f t="shared" ref="E6:E21" si="0">IF(C6&gt;=92,"A",IF(C6&gt;=84,"B",IF(C6&gt;=75,"C","D")))</f>
        <v>C</v>
      </c>
      <c r="F6" s="4">
        <v>2</v>
      </c>
      <c r="G6" s="7" t="s">
        <v>12</v>
      </c>
      <c r="H6" s="4">
        <v>78</v>
      </c>
      <c r="I6" s="14" t="s">
        <v>63</v>
      </c>
      <c r="J6" s="4" t="str">
        <f t="shared" ref="J6:J21" si="1">IF(H6&gt;=92,"A",IF(H6&gt;=84,"B",IF(H6&gt;=75,"C","D")))</f>
        <v>C</v>
      </c>
    </row>
    <row r="7" spans="1:10" ht="75" x14ac:dyDescent="0.25">
      <c r="A7" s="4">
        <v>3</v>
      </c>
      <c r="B7" s="7" t="s">
        <v>13</v>
      </c>
      <c r="C7" s="4">
        <v>78</v>
      </c>
      <c r="D7" s="14" t="s">
        <v>61</v>
      </c>
      <c r="E7" s="4" t="str">
        <f t="shared" si="0"/>
        <v>C</v>
      </c>
      <c r="F7" s="4">
        <v>3</v>
      </c>
      <c r="G7" s="7" t="s">
        <v>13</v>
      </c>
      <c r="H7" s="4">
        <v>78</v>
      </c>
      <c r="I7" s="14" t="s">
        <v>63</v>
      </c>
      <c r="J7" s="4" t="str">
        <f t="shared" si="1"/>
        <v>C</v>
      </c>
    </row>
    <row r="8" spans="1:10" ht="75" x14ac:dyDescent="0.25">
      <c r="A8" s="4">
        <v>4</v>
      </c>
      <c r="B8" s="7" t="s">
        <v>14</v>
      </c>
      <c r="C8" s="6">
        <v>79</v>
      </c>
      <c r="D8" s="14" t="s">
        <v>61</v>
      </c>
      <c r="E8" s="4" t="str">
        <f t="shared" si="0"/>
        <v>C</v>
      </c>
      <c r="F8" s="4">
        <v>4</v>
      </c>
      <c r="G8" s="7" t="s">
        <v>14</v>
      </c>
      <c r="H8" s="6">
        <v>79</v>
      </c>
      <c r="I8" s="14" t="s">
        <v>63</v>
      </c>
      <c r="J8" s="4" t="str">
        <f t="shared" si="1"/>
        <v>C</v>
      </c>
    </row>
    <row r="9" spans="1:10" ht="75" x14ac:dyDescent="0.25">
      <c r="A9" s="4">
        <v>5</v>
      </c>
      <c r="B9" s="7" t="s">
        <v>15</v>
      </c>
      <c r="C9" s="6">
        <v>82</v>
      </c>
      <c r="D9" s="14" t="s">
        <v>61</v>
      </c>
      <c r="E9" s="4" t="str">
        <f t="shared" si="0"/>
        <v>C</v>
      </c>
      <c r="F9" s="4">
        <v>5</v>
      </c>
      <c r="G9" s="7" t="s">
        <v>15</v>
      </c>
      <c r="H9" s="6">
        <v>82</v>
      </c>
      <c r="I9" s="14" t="s">
        <v>63</v>
      </c>
      <c r="J9" s="4" t="str">
        <f t="shared" si="1"/>
        <v>C</v>
      </c>
    </row>
    <row r="10" spans="1:10" ht="75" x14ac:dyDescent="0.25">
      <c r="A10" s="4">
        <v>6</v>
      </c>
      <c r="B10" s="8" t="s">
        <v>16</v>
      </c>
      <c r="C10" s="6">
        <v>85</v>
      </c>
      <c r="D10" s="14" t="s">
        <v>61</v>
      </c>
      <c r="E10" s="4" t="str">
        <f t="shared" si="0"/>
        <v>B</v>
      </c>
      <c r="F10" s="4">
        <v>6</v>
      </c>
      <c r="G10" s="7" t="s">
        <v>16</v>
      </c>
      <c r="H10" s="6">
        <v>85</v>
      </c>
      <c r="I10" s="14" t="s">
        <v>63</v>
      </c>
      <c r="J10" s="4" t="str">
        <f t="shared" si="1"/>
        <v>B</v>
      </c>
    </row>
    <row r="11" spans="1:10" ht="75" x14ac:dyDescent="0.25">
      <c r="A11" s="4">
        <v>7</v>
      </c>
      <c r="B11" s="8" t="s">
        <v>17</v>
      </c>
      <c r="C11" s="6">
        <v>78</v>
      </c>
      <c r="D11" s="14" t="s">
        <v>61</v>
      </c>
      <c r="E11" s="4" t="str">
        <f t="shared" si="0"/>
        <v>C</v>
      </c>
      <c r="F11" s="4">
        <v>7</v>
      </c>
      <c r="G11" s="7" t="s">
        <v>17</v>
      </c>
      <c r="H11" s="6">
        <v>78</v>
      </c>
      <c r="I11" s="14" t="s">
        <v>63</v>
      </c>
      <c r="J11" s="4" t="str">
        <f t="shared" si="1"/>
        <v>C</v>
      </c>
    </row>
    <row r="12" spans="1:10" ht="75" x14ac:dyDescent="0.25">
      <c r="A12" s="4">
        <v>8</v>
      </c>
      <c r="B12" s="8" t="s">
        <v>18</v>
      </c>
      <c r="C12" s="6">
        <v>78</v>
      </c>
      <c r="D12" s="14" t="s">
        <v>61</v>
      </c>
      <c r="E12" s="4" t="str">
        <f t="shared" si="0"/>
        <v>C</v>
      </c>
      <c r="F12" s="4">
        <v>8</v>
      </c>
      <c r="G12" s="7" t="s">
        <v>18</v>
      </c>
      <c r="H12" s="6">
        <v>78</v>
      </c>
      <c r="I12" s="14" t="s">
        <v>63</v>
      </c>
      <c r="J12" s="4" t="str">
        <f t="shared" si="1"/>
        <v>C</v>
      </c>
    </row>
    <row r="13" spans="1:10" ht="75" x14ac:dyDescent="0.25">
      <c r="A13" s="4">
        <v>9</v>
      </c>
      <c r="B13" s="8" t="s">
        <v>19</v>
      </c>
      <c r="C13" s="6">
        <v>78</v>
      </c>
      <c r="D13" s="14" t="s">
        <v>61</v>
      </c>
      <c r="E13" s="4" t="str">
        <f t="shared" si="0"/>
        <v>C</v>
      </c>
      <c r="F13" s="4">
        <v>9</v>
      </c>
      <c r="G13" s="7" t="s">
        <v>19</v>
      </c>
      <c r="H13" s="6">
        <v>78</v>
      </c>
      <c r="I13" s="14" t="s">
        <v>63</v>
      </c>
      <c r="J13" s="4" t="str">
        <f t="shared" si="1"/>
        <v>C</v>
      </c>
    </row>
    <row r="14" spans="1:10" ht="75" x14ac:dyDescent="0.25">
      <c r="A14" s="4">
        <v>10</v>
      </c>
      <c r="B14" s="8" t="s">
        <v>20</v>
      </c>
      <c r="C14" s="6">
        <v>76</v>
      </c>
      <c r="D14" s="14" t="s">
        <v>61</v>
      </c>
      <c r="E14" s="4" t="str">
        <f t="shared" si="0"/>
        <v>C</v>
      </c>
      <c r="F14" s="4">
        <v>10</v>
      </c>
      <c r="G14" s="7" t="s">
        <v>20</v>
      </c>
      <c r="H14" s="6">
        <v>76</v>
      </c>
      <c r="I14" s="14" t="s">
        <v>63</v>
      </c>
      <c r="J14" s="4" t="str">
        <f t="shared" si="1"/>
        <v>C</v>
      </c>
    </row>
    <row r="15" spans="1:10" ht="75" x14ac:dyDescent="0.25">
      <c r="A15" s="4">
        <v>11</v>
      </c>
      <c r="B15" s="8" t="s">
        <v>21</v>
      </c>
      <c r="C15" s="6">
        <v>84</v>
      </c>
      <c r="D15" s="14" t="s">
        <v>61</v>
      </c>
      <c r="E15" s="4" t="str">
        <f t="shared" si="0"/>
        <v>B</v>
      </c>
      <c r="F15" s="4">
        <v>11</v>
      </c>
      <c r="G15" s="7" t="s">
        <v>21</v>
      </c>
      <c r="H15" s="6">
        <v>84</v>
      </c>
      <c r="I15" s="14" t="s">
        <v>63</v>
      </c>
      <c r="J15" s="4" t="str">
        <f t="shared" si="1"/>
        <v>B</v>
      </c>
    </row>
    <row r="16" spans="1:10" ht="75" x14ac:dyDescent="0.25">
      <c r="A16" s="4">
        <v>12</v>
      </c>
      <c r="B16" s="8" t="s">
        <v>22</v>
      </c>
      <c r="C16" s="6">
        <v>87</v>
      </c>
      <c r="D16" s="14" t="s">
        <v>61</v>
      </c>
      <c r="E16" s="4" t="str">
        <f t="shared" si="0"/>
        <v>B</v>
      </c>
      <c r="F16" s="4">
        <v>12</v>
      </c>
      <c r="G16" s="7" t="s">
        <v>22</v>
      </c>
      <c r="H16" s="6">
        <v>87</v>
      </c>
      <c r="I16" s="14" t="s">
        <v>63</v>
      </c>
      <c r="J16" s="4" t="str">
        <f t="shared" si="1"/>
        <v>B</v>
      </c>
    </row>
    <row r="17" spans="1:10" ht="75" x14ac:dyDescent="0.25">
      <c r="A17" s="4">
        <v>13</v>
      </c>
      <c r="B17" s="8" t="s">
        <v>23</v>
      </c>
      <c r="C17" s="6">
        <v>84</v>
      </c>
      <c r="D17" s="14" t="s">
        <v>61</v>
      </c>
      <c r="E17" s="4" t="str">
        <f t="shared" si="0"/>
        <v>B</v>
      </c>
      <c r="F17" s="4">
        <v>13</v>
      </c>
      <c r="G17" s="7" t="s">
        <v>23</v>
      </c>
      <c r="H17" s="6">
        <v>84</v>
      </c>
      <c r="I17" s="14" t="s">
        <v>63</v>
      </c>
      <c r="J17" s="4" t="str">
        <f t="shared" si="1"/>
        <v>B</v>
      </c>
    </row>
    <row r="18" spans="1:10" ht="75" x14ac:dyDescent="0.25">
      <c r="A18" s="4">
        <v>14</v>
      </c>
      <c r="B18" s="8" t="s">
        <v>24</v>
      </c>
      <c r="C18" s="6">
        <v>87</v>
      </c>
      <c r="D18" s="14" t="s">
        <v>61</v>
      </c>
      <c r="E18" s="4" t="str">
        <f t="shared" si="0"/>
        <v>B</v>
      </c>
      <c r="F18" s="4">
        <v>14</v>
      </c>
      <c r="G18" s="7" t="s">
        <v>24</v>
      </c>
      <c r="H18" s="6">
        <v>87</v>
      </c>
      <c r="I18" s="14" t="s">
        <v>63</v>
      </c>
      <c r="J18" s="4" t="str">
        <f t="shared" si="1"/>
        <v>B</v>
      </c>
    </row>
    <row r="19" spans="1:10" x14ac:dyDescent="0.25">
      <c r="A19" s="4">
        <v>15</v>
      </c>
      <c r="B19" s="8" t="s">
        <v>62</v>
      </c>
      <c r="C19" s="6"/>
      <c r="D19" s="14"/>
      <c r="E19" s="4"/>
      <c r="F19" s="4">
        <v>15</v>
      </c>
      <c r="G19" s="7" t="s">
        <v>62</v>
      </c>
      <c r="H19" s="6"/>
      <c r="I19" s="14"/>
      <c r="J19" s="4"/>
    </row>
    <row r="20" spans="1:10" ht="75" x14ac:dyDescent="0.25">
      <c r="A20" s="4">
        <v>16</v>
      </c>
      <c r="B20" s="8" t="s">
        <v>26</v>
      </c>
      <c r="C20" s="6">
        <v>78</v>
      </c>
      <c r="D20" s="14" t="s">
        <v>61</v>
      </c>
      <c r="E20" s="4" t="str">
        <f t="shared" si="0"/>
        <v>C</v>
      </c>
      <c r="F20" s="4">
        <v>16</v>
      </c>
      <c r="G20" s="7" t="s">
        <v>26</v>
      </c>
      <c r="H20" s="6">
        <v>78</v>
      </c>
      <c r="I20" s="14" t="s">
        <v>63</v>
      </c>
      <c r="J20" s="4" t="str">
        <f t="shared" si="1"/>
        <v>C</v>
      </c>
    </row>
    <row r="21" spans="1:10" ht="75" x14ac:dyDescent="0.25">
      <c r="A21" s="4">
        <v>17</v>
      </c>
      <c r="B21" s="8" t="s">
        <v>27</v>
      </c>
      <c r="C21" s="6">
        <v>78</v>
      </c>
      <c r="D21" s="14" t="s">
        <v>61</v>
      </c>
      <c r="E21" s="4" t="str">
        <f t="shared" si="0"/>
        <v>C</v>
      </c>
      <c r="F21" s="4">
        <v>17</v>
      </c>
      <c r="G21" s="7" t="s">
        <v>27</v>
      </c>
      <c r="H21" s="6">
        <v>78</v>
      </c>
      <c r="I21" s="14" t="s">
        <v>63</v>
      </c>
      <c r="J21" s="4" t="str">
        <f t="shared" si="1"/>
        <v>C</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opLeftCell="B1" workbookViewId="0">
      <selection activeCell="D5" sqref="D5"/>
    </sheetView>
  </sheetViews>
  <sheetFormatPr defaultRowHeight="15" x14ac:dyDescent="0.25"/>
  <cols>
    <col min="2" max="2" width="33.85546875" customWidth="1"/>
    <col min="4" max="4" width="33.42578125" customWidth="1"/>
    <col min="7" max="7" width="36.28515625" customWidth="1"/>
    <col min="9" max="9" width="26.7109375" customWidth="1"/>
  </cols>
  <sheetData>
    <row r="1" spans="1:10" x14ac:dyDescent="0.25">
      <c r="A1" t="s">
        <v>50</v>
      </c>
      <c r="C1" s="9" t="s">
        <v>54</v>
      </c>
      <c r="D1" s="9"/>
      <c r="F1" t="s">
        <v>50</v>
      </c>
      <c r="H1" s="9" t="s">
        <v>54</v>
      </c>
      <c r="I1" s="9"/>
    </row>
    <row r="2" spans="1:10" x14ac:dyDescent="0.25">
      <c r="A2" t="s">
        <v>51</v>
      </c>
      <c r="C2" t="s">
        <v>64</v>
      </c>
      <c r="F2" t="s">
        <v>51</v>
      </c>
      <c r="H2" t="s">
        <v>64</v>
      </c>
    </row>
    <row r="3" spans="1:10" x14ac:dyDescent="0.25">
      <c r="A3" t="s">
        <v>52</v>
      </c>
      <c r="C3" s="10" t="s">
        <v>59</v>
      </c>
      <c r="F3" t="s">
        <v>52</v>
      </c>
      <c r="H3" s="10" t="s">
        <v>59</v>
      </c>
    </row>
    <row r="4" spans="1:10" ht="45" x14ac:dyDescent="0.25">
      <c r="A4" s="11" t="s">
        <v>0</v>
      </c>
      <c r="B4" s="11" t="s">
        <v>2</v>
      </c>
      <c r="C4" s="12" t="s">
        <v>41</v>
      </c>
      <c r="D4" s="11" t="s">
        <v>42</v>
      </c>
      <c r="E4" s="11" t="s">
        <v>43</v>
      </c>
      <c r="F4" s="11" t="s">
        <v>0</v>
      </c>
      <c r="G4" s="11" t="s">
        <v>44</v>
      </c>
      <c r="H4" s="12" t="s">
        <v>45</v>
      </c>
      <c r="I4" s="11" t="s">
        <v>42</v>
      </c>
      <c r="J4" s="11" t="s">
        <v>43</v>
      </c>
    </row>
    <row r="5" spans="1:10" ht="60" x14ac:dyDescent="0.25">
      <c r="A5" s="4">
        <v>1</v>
      </c>
      <c r="B5" s="7" t="s">
        <v>11</v>
      </c>
      <c r="C5" s="4">
        <v>84</v>
      </c>
      <c r="D5" s="14" t="s">
        <v>72</v>
      </c>
      <c r="E5" s="4" t="str">
        <f>IF(C5&gt;=92,"A",IF(C5&gt;=84,"B",IF(C5&gt;=75,"C","D")))</f>
        <v>B</v>
      </c>
      <c r="F5" s="4">
        <v>1</v>
      </c>
      <c r="G5" s="5" t="s">
        <v>11</v>
      </c>
      <c r="H5" s="4">
        <v>84</v>
      </c>
      <c r="I5" s="14" t="s">
        <v>73</v>
      </c>
      <c r="J5" s="4" t="str">
        <f>IF(H5&gt;=92,"A",IF(H5&gt;=84,"B",IF(H5&gt;=75,"C","D")))</f>
        <v>B</v>
      </c>
    </row>
    <row r="6" spans="1:10" ht="60" x14ac:dyDescent="0.25">
      <c r="A6" s="4">
        <v>2</v>
      </c>
      <c r="B6" s="17" t="s">
        <v>12</v>
      </c>
      <c r="C6" s="4">
        <v>75</v>
      </c>
      <c r="D6" s="14" t="s">
        <v>72</v>
      </c>
      <c r="E6" s="4" t="str">
        <f t="shared" ref="E6:E21" si="0">IF(C6&gt;=92,"A",IF(C6&gt;=84,"B",IF(C6&gt;=75,"C","D")))</f>
        <v>C</v>
      </c>
      <c r="F6" s="4">
        <v>2</v>
      </c>
      <c r="G6" s="5" t="s">
        <v>12</v>
      </c>
      <c r="H6" s="4">
        <v>75</v>
      </c>
      <c r="I6" s="14" t="s">
        <v>73</v>
      </c>
      <c r="J6" s="4" t="str">
        <f t="shared" ref="J6:J21" si="1">IF(H6&gt;=92,"A",IF(H6&gt;=84,"B",IF(H6&gt;=75,"C","D")))</f>
        <v>C</v>
      </c>
    </row>
    <row r="7" spans="1:10" ht="60" x14ac:dyDescent="0.25">
      <c r="A7" s="4">
        <v>3</v>
      </c>
      <c r="B7" s="18" t="s">
        <v>13</v>
      </c>
      <c r="C7" s="4">
        <v>76</v>
      </c>
      <c r="D7" s="14" t="s">
        <v>72</v>
      </c>
      <c r="E7" s="4" t="str">
        <f t="shared" si="0"/>
        <v>C</v>
      </c>
      <c r="F7" s="4">
        <v>3</v>
      </c>
      <c r="G7" s="5" t="s">
        <v>13</v>
      </c>
      <c r="H7" s="4">
        <v>76</v>
      </c>
      <c r="I7" s="14" t="s">
        <v>73</v>
      </c>
      <c r="J7" s="4" t="str">
        <f t="shared" si="1"/>
        <v>C</v>
      </c>
    </row>
    <row r="8" spans="1:10" ht="60" x14ac:dyDescent="0.25">
      <c r="A8" s="4">
        <v>4</v>
      </c>
      <c r="B8" s="16" t="s">
        <v>14</v>
      </c>
      <c r="C8" s="6">
        <v>75</v>
      </c>
      <c r="D8" s="14" t="s">
        <v>72</v>
      </c>
      <c r="E8" s="4" t="str">
        <f t="shared" si="0"/>
        <v>C</v>
      </c>
      <c r="F8" s="4">
        <v>4</v>
      </c>
      <c r="G8" s="5" t="s">
        <v>14</v>
      </c>
      <c r="H8" s="6">
        <v>75</v>
      </c>
      <c r="I8" s="14" t="s">
        <v>73</v>
      </c>
      <c r="J8" s="4" t="str">
        <f t="shared" si="1"/>
        <v>C</v>
      </c>
    </row>
    <row r="9" spans="1:10" ht="60" x14ac:dyDescent="0.25">
      <c r="A9" s="4">
        <v>5</v>
      </c>
      <c r="B9" s="16" t="s">
        <v>15</v>
      </c>
      <c r="C9" s="6">
        <v>84</v>
      </c>
      <c r="D9" s="14" t="s">
        <v>72</v>
      </c>
      <c r="E9" s="4" t="str">
        <f t="shared" si="0"/>
        <v>B</v>
      </c>
      <c r="F9" s="4">
        <v>5</v>
      </c>
      <c r="G9" s="5" t="s">
        <v>15</v>
      </c>
      <c r="H9" s="6">
        <v>84</v>
      </c>
      <c r="I9" s="14" t="s">
        <v>73</v>
      </c>
      <c r="J9" s="4" t="str">
        <f t="shared" si="1"/>
        <v>B</v>
      </c>
    </row>
    <row r="10" spans="1:10" ht="60" x14ac:dyDescent="0.25">
      <c r="A10" s="4">
        <v>6</v>
      </c>
      <c r="B10" s="5" t="s">
        <v>16</v>
      </c>
      <c r="C10" s="6">
        <v>80</v>
      </c>
      <c r="D10" s="14" t="s">
        <v>72</v>
      </c>
      <c r="E10" s="4" t="str">
        <f t="shared" si="0"/>
        <v>C</v>
      </c>
      <c r="F10" s="4">
        <v>6</v>
      </c>
      <c r="G10" s="5" t="s">
        <v>16</v>
      </c>
      <c r="H10" s="6">
        <v>80</v>
      </c>
      <c r="I10" s="14" t="s">
        <v>73</v>
      </c>
      <c r="J10" s="4" t="str">
        <f t="shared" si="1"/>
        <v>C</v>
      </c>
    </row>
    <row r="11" spans="1:10" ht="60" x14ac:dyDescent="0.25">
      <c r="A11" s="4">
        <v>7</v>
      </c>
      <c r="B11" s="15" t="s">
        <v>17</v>
      </c>
      <c r="C11" s="6">
        <v>75</v>
      </c>
      <c r="D11" s="14" t="s">
        <v>72</v>
      </c>
      <c r="E11" s="4" t="str">
        <f t="shared" si="0"/>
        <v>C</v>
      </c>
      <c r="F11" s="4">
        <v>7</v>
      </c>
      <c r="G11" s="5" t="s">
        <v>17</v>
      </c>
      <c r="H11" s="6">
        <v>75</v>
      </c>
      <c r="I11" s="14" t="s">
        <v>73</v>
      </c>
      <c r="J11" s="4" t="str">
        <f t="shared" si="1"/>
        <v>C</v>
      </c>
    </row>
    <row r="12" spans="1:10" ht="60" x14ac:dyDescent="0.25">
      <c r="A12" s="4">
        <v>8</v>
      </c>
      <c r="B12" s="5" t="s">
        <v>18</v>
      </c>
      <c r="C12" s="6">
        <v>84</v>
      </c>
      <c r="D12" s="14" t="s">
        <v>72</v>
      </c>
      <c r="E12" s="4" t="str">
        <f t="shared" si="0"/>
        <v>B</v>
      </c>
      <c r="F12" s="4">
        <v>8</v>
      </c>
      <c r="G12" s="5" t="s">
        <v>18</v>
      </c>
      <c r="H12" s="6">
        <v>84</v>
      </c>
      <c r="I12" s="14" t="s">
        <v>73</v>
      </c>
      <c r="J12" s="4" t="str">
        <f t="shared" si="1"/>
        <v>B</v>
      </c>
    </row>
    <row r="13" spans="1:10" ht="60" x14ac:dyDescent="0.25">
      <c r="A13" s="4">
        <v>9</v>
      </c>
      <c r="B13" s="5" t="s">
        <v>19</v>
      </c>
      <c r="C13" s="6">
        <v>75</v>
      </c>
      <c r="D13" s="14" t="s">
        <v>72</v>
      </c>
      <c r="E13" s="4" t="str">
        <f t="shared" si="0"/>
        <v>C</v>
      </c>
      <c r="F13" s="4">
        <v>9</v>
      </c>
      <c r="G13" s="5" t="s">
        <v>19</v>
      </c>
      <c r="H13" s="6">
        <v>75</v>
      </c>
      <c r="I13" s="14" t="s">
        <v>73</v>
      </c>
      <c r="J13" s="4" t="str">
        <f t="shared" si="1"/>
        <v>C</v>
      </c>
    </row>
    <row r="14" spans="1:10" ht="60" x14ac:dyDescent="0.25">
      <c r="A14" s="4">
        <v>10</v>
      </c>
      <c r="B14" s="5" t="s">
        <v>20</v>
      </c>
      <c r="C14" s="6">
        <v>75</v>
      </c>
      <c r="D14" s="14" t="s">
        <v>72</v>
      </c>
      <c r="E14" s="4" t="str">
        <f t="shared" si="0"/>
        <v>C</v>
      </c>
      <c r="F14" s="4">
        <v>10</v>
      </c>
      <c r="G14" s="5" t="s">
        <v>20</v>
      </c>
      <c r="H14" s="6">
        <v>75</v>
      </c>
      <c r="I14" s="14" t="s">
        <v>73</v>
      </c>
      <c r="J14" s="4" t="str">
        <f t="shared" si="1"/>
        <v>C</v>
      </c>
    </row>
    <row r="15" spans="1:10" ht="60" x14ac:dyDescent="0.25">
      <c r="A15" s="4">
        <v>11</v>
      </c>
      <c r="B15" s="5" t="s">
        <v>21</v>
      </c>
      <c r="C15" s="6">
        <v>75</v>
      </c>
      <c r="D15" s="14" t="s">
        <v>72</v>
      </c>
      <c r="E15" s="4" t="str">
        <f t="shared" si="0"/>
        <v>C</v>
      </c>
      <c r="F15" s="4">
        <v>11</v>
      </c>
      <c r="G15" s="5" t="s">
        <v>21</v>
      </c>
      <c r="H15" s="6">
        <v>75</v>
      </c>
      <c r="I15" s="14" t="s">
        <v>73</v>
      </c>
      <c r="J15" s="4" t="str">
        <f t="shared" si="1"/>
        <v>C</v>
      </c>
    </row>
    <row r="16" spans="1:10" ht="60" x14ac:dyDescent="0.25">
      <c r="A16" s="4">
        <v>12</v>
      </c>
      <c r="B16" s="5" t="s">
        <v>22</v>
      </c>
      <c r="C16" s="6">
        <v>75</v>
      </c>
      <c r="D16" s="14" t="s">
        <v>72</v>
      </c>
      <c r="E16" s="4" t="str">
        <f t="shared" si="0"/>
        <v>C</v>
      </c>
      <c r="F16" s="4">
        <v>12</v>
      </c>
      <c r="G16" s="5" t="s">
        <v>22</v>
      </c>
      <c r="H16" s="6">
        <v>75</v>
      </c>
      <c r="I16" s="14" t="s">
        <v>73</v>
      </c>
      <c r="J16" s="4" t="str">
        <f t="shared" si="1"/>
        <v>C</v>
      </c>
    </row>
    <row r="17" spans="1:10" ht="60" x14ac:dyDescent="0.25">
      <c r="A17" s="4">
        <v>13</v>
      </c>
      <c r="B17" s="5" t="s">
        <v>23</v>
      </c>
      <c r="C17" s="6">
        <v>75</v>
      </c>
      <c r="D17" s="14" t="s">
        <v>72</v>
      </c>
      <c r="E17" s="4" t="str">
        <f t="shared" si="0"/>
        <v>C</v>
      </c>
      <c r="F17" s="4">
        <v>13</v>
      </c>
      <c r="G17" s="5" t="s">
        <v>23</v>
      </c>
      <c r="H17" s="6">
        <v>75</v>
      </c>
      <c r="I17" s="14" t="s">
        <v>73</v>
      </c>
      <c r="J17" s="4" t="str">
        <f t="shared" si="1"/>
        <v>C</v>
      </c>
    </row>
    <row r="18" spans="1:10" ht="60" x14ac:dyDescent="0.25">
      <c r="A18" s="4">
        <v>14</v>
      </c>
      <c r="B18" s="5" t="s">
        <v>24</v>
      </c>
      <c r="C18" s="6">
        <v>75</v>
      </c>
      <c r="D18" s="14" t="s">
        <v>72</v>
      </c>
      <c r="E18" s="4" t="str">
        <f t="shared" si="0"/>
        <v>C</v>
      </c>
      <c r="F18" s="4">
        <v>14</v>
      </c>
      <c r="G18" s="5" t="s">
        <v>24</v>
      </c>
      <c r="H18" s="6">
        <v>75</v>
      </c>
      <c r="I18" s="14" t="s">
        <v>73</v>
      </c>
      <c r="J18" s="4" t="str">
        <f t="shared" si="1"/>
        <v>C</v>
      </c>
    </row>
    <row r="19" spans="1:10" ht="60" x14ac:dyDescent="0.25">
      <c r="A19" s="4">
        <v>15</v>
      </c>
      <c r="B19" s="5" t="s">
        <v>62</v>
      </c>
      <c r="C19" s="6">
        <v>75</v>
      </c>
      <c r="D19" s="14" t="s">
        <v>72</v>
      </c>
      <c r="E19" s="4" t="str">
        <f t="shared" si="0"/>
        <v>C</v>
      </c>
      <c r="F19" s="4">
        <v>15</v>
      </c>
      <c r="G19" s="5" t="s">
        <v>62</v>
      </c>
      <c r="H19" s="6">
        <v>75</v>
      </c>
      <c r="I19" s="14" t="s">
        <v>73</v>
      </c>
      <c r="J19" s="4" t="str">
        <f t="shared" si="1"/>
        <v>C</v>
      </c>
    </row>
    <row r="20" spans="1:10" ht="60" x14ac:dyDescent="0.25">
      <c r="A20" s="4">
        <v>16</v>
      </c>
      <c r="B20" s="5" t="s">
        <v>26</v>
      </c>
      <c r="C20" s="6">
        <v>84</v>
      </c>
      <c r="D20" s="14" t="s">
        <v>72</v>
      </c>
      <c r="E20" s="4" t="str">
        <f t="shared" si="0"/>
        <v>B</v>
      </c>
      <c r="F20" s="4">
        <v>16</v>
      </c>
      <c r="G20" s="5" t="s">
        <v>26</v>
      </c>
      <c r="H20" s="6">
        <v>84</v>
      </c>
      <c r="I20" s="14" t="s">
        <v>73</v>
      </c>
      <c r="J20" s="4" t="str">
        <f t="shared" si="1"/>
        <v>B</v>
      </c>
    </row>
    <row r="21" spans="1:10" ht="60" x14ac:dyDescent="0.25">
      <c r="A21" s="4">
        <v>17</v>
      </c>
      <c r="B21" s="5" t="s">
        <v>27</v>
      </c>
      <c r="C21" s="6">
        <v>79</v>
      </c>
      <c r="D21" s="14" t="s">
        <v>72</v>
      </c>
      <c r="E21" s="4" t="str">
        <f t="shared" si="0"/>
        <v>C</v>
      </c>
      <c r="F21" s="4">
        <v>17</v>
      </c>
      <c r="G21" s="5" t="s">
        <v>27</v>
      </c>
      <c r="H21" s="6">
        <v>79</v>
      </c>
      <c r="I21" s="14" t="s">
        <v>73</v>
      </c>
      <c r="J21" s="4" t="str">
        <f t="shared" si="1"/>
        <v>C</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A6" workbookViewId="0">
      <selection activeCell="C6" sqref="C6"/>
    </sheetView>
  </sheetViews>
  <sheetFormatPr defaultRowHeight="15" x14ac:dyDescent="0.25"/>
  <cols>
    <col min="1" max="1" width="4.85546875" customWidth="1"/>
    <col min="2" max="2" width="32.5703125" customWidth="1"/>
    <col min="3" max="3" width="59.140625" customWidth="1"/>
    <col min="4" max="4" width="4.7109375" customWidth="1"/>
    <col min="5" max="5" width="65.42578125" customWidth="1"/>
    <col min="7" max="7" width="32.140625" customWidth="1"/>
  </cols>
  <sheetData>
    <row r="1" spans="1:10" x14ac:dyDescent="0.25">
      <c r="C1" s="9"/>
      <c r="D1" s="9"/>
      <c r="H1" s="9"/>
      <c r="I1" s="9"/>
    </row>
    <row r="3" spans="1:10" x14ac:dyDescent="0.25">
      <c r="C3" s="10"/>
      <c r="H3" s="10"/>
    </row>
    <row r="4" spans="1:10" x14ac:dyDescent="0.25">
      <c r="A4" s="60" t="s">
        <v>74</v>
      </c>
      <c r="B4" s="60"/>
      <c r="C4" s="60"/>
      <c r="D4" s="11"/>
      <c r="E4" s="25" t="s">
        <v>75</v>
      </c>
      <c r="F4" s="19"/>
      <c r="G4" s="19"/>
      <c r="H4" s="20"/>
      <c r="I4" s="19"/>
      <c r="J4" s="19"/>
    </row>
    <row r="5" spans="1:10" x14ac:dyDescent="0.25">
      <c r="A5" s="4" t="s">
        <v>76</v>
      </c>
      <c r="B5" s="61" t="s">
        <v>77</v>
      </c>
      <c r="C5" s="62"/>
      <c r="D5" s="14"/>
      <c r="E5" s="4"/>
      <c r="F5" s="21"/>
      <c r="G5" s="23"/>
      <c r="H5" s="21"/>
      <c r="I5" s="22"/>
      <c r="J5" s="21"/>
    </row>
    <row r="6" spans="1:10" ht="333" customHeight="1" x14ac:dyDescent="0.25">
      <c r="A6" s="8" t="s">
        <v>48</v>
      </c>
      <c r="B6" s="7">
        <v>100</v>
      </c>
      <c r="C6" s="26" t="s">
        <v>80</v>
      </c>
      <c r="D6" s="13"/>
      <c r="E6" s="26" t="s">
        <v>81</v>
      </c>
      <c r="F6" s="21"/>
      <c r="G6" s="23"/>
      <c r="H6" s="21"/>
      <c r="I6" s="22"/>
      <c r="J6" s="21"/>
    </row>
    <row r="7" spans="1:10" ht="138" customHeight="1" x14ac:dyDescent="0.25">
      <c r="A7" s="8" t="s">
        <v>47</v>
      </c>
      <c r="B7" s="8"/>
      <c r="C7" s="26" t="s">
        <v>82</v>
      </c>
      <c r="D7" s="13"/>
      <c r="E7" s="26" t="s">
        <v>83</v>
      </c>
      <c r="F7" s="21"/>
      <c r="G7" s="23"/>
      <c r="H7" s="21"/>
      <c r="I7" s="22"/>
      <c r="J7" s="21"/>
    </row>
    <row r="8" spans="1:10" ht="345" x14ac:dyDescent="0.25">
      <c r="A8" s="8" t="s">
        <v>84</v>
      </c>
      <c r="B8" s="8">
        <v>80</v>
      </c>
      <c r="C8" s="26" t="s">
        <v>85</v>
      </c>
      <c r="D8" s="13"/>
      <c r="E8" s="26" t="s">
        <v>86</v>
      </c>
      <c r="F8" s="21"/>
      <c r="G8" s="23"/>
      <c r="H8" s="21"/>
      <c r="I8" s="22"/>
      <c r="J8" s="21"/>
    </row>
    <row r="9" spans="1:10" ht="345" x14ac:dyDescent="0.25">
      <c r="A9" s="8" t="s">
        <v>87</v>
      </c>
      <c r="B9" s="8">
        <v>70</v>
      </c>
      <c r="C9" s="26" t="s">
        <v>88</v>
      </c>
      <c r="D9" s="13"/>
      <c r="E9" s="26" t="s">
        <v>89</v>
      </c>
      <c r="F9" s="21"/>
      <c r="G9" s="23"/>
      <c r="H9" s="21"/>
      <c r="I9" s="22"/>
      <c r="J9" s="21"/>
    </row>
    <row r="10" spans="1:10" x14ac:dyDescent="0.25">
      <c r="A10" s="21"/>
      <c r="B10" s="23"/>
      <c r="C10" s="21"/>
      <c r="D10" s="22"/>
      <c r="E10" s="21"/>
      <c r="F10" s="21"/>
      <c r="G10" s="23"/>
      <c r="H10" s="21"/>
      <c r="I10" s="22"/>
      <c r="J10" s="21"/>
    </row>
    <row r="11" spans="1:10" x14ac:dyDescent="0.25">
      <c r="A11" s="21"/>
      <c r="B11" s="24"/>
      <c r="C11" s="21"/>
      <c r="D11" s="22"/>
      <c r="E11" s="21"/>
      <c r="F11" s="21"/>
      <c r="G11" s="23"/>
      <c r="H11" s="21"/>
      <c r="I11" s="22"/>
      <c r="J11" s="21"/>
    </row>
    <row r="12" spans="1:10" x14ac:dyDescent="0.25">
      <c r="A12" s="21"/>
      <c r="B12" s="23"/>
      <c r="C12" s="21"/>
      <c r="D12" s="22"/>
      <c r="E12" s="21"/>
      <c r="F12" s="21"/>
      <c r="G12" s="23"/>
      <c r="H12" s="21"/>
      <c r="I12" s="22"/>
      <c r="J12" s="21"/>
    </row>
    <row r="13" spans="1:10" x14ac:dyDescent="0.25">
      <c r="A13" s="21"/>
      <c r="B13" s="23"/>
      <c r="C13" s="21"/>
      <c r="D13" s="22"/>
      <c r="E13" s="21"/>
      <c r="F13" s="21"/>
      <c r="G13" s="23"/>
      <c r="H13" s="21"/>
      <c r="I13" s="22"/>
      <c r="J13" s="21"/>
    </row>
    <row r="14" spans="1:10" x14ac:dyDescent="0.25">
      <c r="A14" s="21"/>
      <c r="B14" s="23"/>
      <c r="C14" s="21"/>
      <c r="D14" s="22"/>
      <c r="E14" s="21"/>
      <c r="F14" s="21"/>
      <c r="G14" s="23"/>
      <c r="H14" s="21"/>
      <c r="I14" s="22"/>
      <c r="J14" s="21"/>
    </row>
    <row r="15" spans="1:10" x14ac:dyDescent="0.25">
      <c r="A15" s="21"/>
      <c r="B15" s="23"/>
      <c r="C15" s="21"/>
      <c r="D15" s="22"/>
      <c r="E15" s="21"/>
      <c r="F15" s="21"/>
      <c r="G15" s="23"/>
      <c r="H15" s="21"/>
      <c r="I15" s="22"/>
      <c r="J15" s="21"/>
    </row>
    <row r="16" spans="1:10" x14ac:dyDescent="0.25">
      <c r="A16" s="21"/>
      <c r="B16" s="23"/>
      <c r="C16" s="21"/>
      <c r="D16" s="22"/>
      <c r="E16" s="21"/>
      <c r="F16" s="21"/>
      <c r="G16" s="23"/>
      <c r="H16" s="21"/>
      <c r="I16" s="22"/>
      <c r="J16" s="21"/>
    </row>
    <row r="17" spans="1:10" x14ac:dyDescent="0.25">
      <c r="A17" s="21"/>
      <c r="B17" s="23"/>
      <c r="C17" s="21"/>
      <c r="D17" s="22"/>
      <c r="E17" s="21"/>
      <c r="F17" s="21"/>
      <c r="G17" s="23"/>
      <c r="H17" s="21"/>
      <c r="I17" s="22"/>
      <c r="J17" s="21"/>
    </row>
    <row r="18" spans="1:10" x14ac:dyDescent="0.25">
      <c r="A18" s="21"/>
      <c r="B18" s="23"/>
      <c r="C18" s="21"/>
      <c r="D18" s="22"/>
      <c r="E18" s="21"/>
      <c r="F18" s="21"/>
      <c r="G18" s="23"/>
      <c r="H18" s="21"/>
      <c r="I18" s="22"/>
      <c r="J18" s="21"/>
    </row>
    <row r="19" spans="1:10" x14ac:dyDescent="0.25">
      <c r="A19" s="21"/>
      <c r="B19" s="23"/>
      <c r="C19" s="21"/>
      <c r="D19" s="22"/>
      <c r="E19" s="21"/>
      <c r="F19" s="21"/>
      <c r="G19" s="23"/>
      <c r="H19" s="21"/>
      <c r="I19" s="22"/>
      <c r="J19" s="21"/>
    </row>
    <row r="20" spans="1:10" x14ac:dyDescent="0.25">
      <c r="A20" s="21"/>
      <c r="B20" s="23"/>
      <c r="C20" s="21"/>
      <c r="D20" s="22"/>
      <c r="E20" s="21"/>
      <c r="F20" s="21"/>
      <c r="G20" s="23"/>
      <c r="H20" s="21"/>
      <c r="I20" s="22"/>
      <c r="J20" s="21"/>
    </row>
    <row r="21" spans="1:10" x14ac:dyDescent="0.25">
      <c r="A21" s="21"/>
      <c r="B21" s="23"/>
      <c r="C21" s="21"/>
      <c r="D21" s="22"/>
      <c r="E21" s="21"/>
      <c r="F21" s="21"/>
      <c r="G21" s="23"/>
      <c r="H21" s="21"/>
      <c r="I21" s="22"/>
      <c r="J21" s="21"/>
    </row>
    <row r="22" spans="1:10" x14ac:dyDescent="0.25">
      <c r="A22" s="23"/>
      <c r="B22" s="23"/>
      <c r="C22" s="23"/>
    </row>
    <row r="23" spans="1:10" x14ac:dyDescent="0.25">
      <c r="A23" s="23"/>
      <c r="B23" s="23"/>
      <c r="C23" s="23"/>
    </row>
    <row r="24" spans="1:10" x14ac:dyDescent="0.25">
      <c r="A24" s="23"/>
      <c r="B24" s="23"/>
      <c r="C24" s="23"/>
    </row>
  </sheetData>
  <mergeCells count="2">
    <mergeCell ref="A4:C4"/>
    <mergeCell ref="B5:C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G10" sqref="G10"/>
    </sheetView>
  </sheetViews>
  <sheetFormatPr defaultRowHeight="15" x14ac:dyDescent="0.25"/>
  <cols>
    <col min="2" max="2" width="32.5703125" customWidth="1"/>
    <col min="7" max="7" width="32" customWidth="1"/>
  </cols>
  <sheetData>
    <row r="1" spans="1:10" x14ac:dyDescent="0.25">
      <c r="A1" t="s">
        <v>50</v>
      </c>
      <c r="C1" s="9" t="s">
        <v>54</v>
      </c>
      <c r="D1" s="9"/>
      <c r="F1" t="s">
        <v>50</v>
      </c>
      <c r="H1" s="9" t="s">
        <v>54</v>
      </c>
      <c r="I1" s="9"/>
    </row>
    <row r="2" spans="1:10" x14ac:dyDescent="0.25">
      <c r="A2" t="s">
        <v>51</v>
      </c>
      <c r="C2" t="s">
        <v>65</v>
      </c>
      <c r="F2" t="s">
        <v>51</v>
      </c>
      <c r="H2" t="s">
        <v>65</v>
      </c>
    </row>
    <row r="3" spans="1:10" x14ac:dyDescent="0.25">
      <c r="A3" t="s">
        <v>52</v>
      </c>
      <c r="C3" s="10" t="s">
        <v>55</v>
      </c>
      <c r="F3" t="s">
        <v>52</v>
      </c>
      <c r="H3" s="10" t="s">
        <v>55</v>
      </c>
    </row>
    <row r="4" spans="1:10" ht="45" x14ac:dyDescent="0.25">
      <c r="A4" s="11" t="s">
        <v>0</v>
      </c>
      <c r="B4" s="11" t="s">
        <v>2</v>
      </c>
      <c r="C4" s="12" t="s">
        <v>41</v>
      </c>
      <c r="D4" s="11" t="s">
        <v>42</v>
      </c>
      <c r="E4" s="11" t="s">
        <v>43</v>
      </c>
      <c r="F4" s="11" t="s">
        <v>0</v>
      </c>
      <c r="G4" s="11" t="s">
        <v>44</v>
      </c>
      <c r="H4" s="12" t="s">
        <v>45</v>
      </c>
      <c r="I4" s="11" t="s">
        <v>42</v>
      </c>
      <c r="J4" s="11" t="s">
        <v>43</v>
      </c>
    </row>
    <row r="5" spans="1:10" x14ac:dyDescent="0.25">
      <c r="A5" s="4">
        <v>1</v>
      </c>
      <c r="B5" s="7" t="s">
        <v>11</v>
      </c>
      <c r="C5" s="4">
        <v>82</v>
      </c>
      <c r="D5" s="14"/>
      <c r="E5" s="4" t="str">
        <f>IF(C5&gt;=92,"A",IF(C5&gt;=84,"B",IF(C5&gt;=75,"C","D")))</f>
        <v>C</v>
      </c>
      <c r="F5" s="4">
        <v>1</v>
      </c>
      <c r="G5" s="5" t="s">
        <v>11</v>
      </c>
      <c r="H5" s="7">
        <v>82</v>
      </c>
      <c r="I5" s="14"/>
      <c r="J5" s="4" t="str">
        <f>IF(H5&gt;=92,"A",IF(H5&gt;=84,"B",IF(H5&gt;=75,"C","D")))</f>
        <v>C</v>
      </c>
    </row>
    <row r="6" spans="1:10" ht="14.25" customHeight="1" x14ac:dyDescent="0.25">
      <c r="A6" s="4">
        <v>2</v>
      </c>
      <c r="B6" s="17" t="s">
        <v>12</v>
      </c>
      <c r="C6" s="4">
        <v>86</v>
      </c>
      <c r="D6" s="14"/>
      <c r="E6" s="4" t="str">
        <f t="shared" ref="E6:E21" si="0">IF(C6&gt;=92,"A",IF(C6&gt;=84,"B",IF(C6&gt;=75,"C","D")))</f>
        <v>B</v>
      </c>
      <c r="F6" s="4">
        <v>2</v>
      </c>
      <c r="G6" s="5" t="s">
        <v>12</v>
      </c>
      <c r="H6" s="4">
        <v>86</v>
      </c>
      <c r="I6" s="14"/>
      <c r="J6" s="4" t="str">
        <f t="shared" ref="J6:J21" si="1">IF(H6&gt;=92,"A",IF(H6&gt;=84,"B",IF(H6&gt;=75,"C","D")))</f>
        <v>B</v>
      </c>
    </row>
    <row r="7" spans="1:10" ht="12.75" customHeight="1" x14ac:dyDescent="0.25">
      <c r="A7" s="4">
        <v>3</v>
      </c>
      <c r="B7" s="18" t="s">
        <v>13</v>
      </c>
      <c r="C7" s="4">
        <v>82</v>
      </c>
      <c r="D7" s="14"/>
      <c r="E7" s="4" t="str">
        <f t="shared" si="0"/>
        <v>C</v>
      </c>
      <c r="F7" s="4">
        <v>3</v>
      </c>
      <c r="G7" s="5" t="s">
        <v>13</v>
      </c>
      <c r="H7" s="4">
        <v>82</v>
      </c>
      <c r="I7" s="14"/>
      <c r="J7" s="4" t="str">
        <f t="shared" si="1"/>
        <v>C</v>
      </c>
    </row>
    <row r="8" spans="1:10" x14ac:dyDescent="0.25">
      <c r="A8" s="4">
        <v>4</v>
      </c>
      <c r="B8" s="16" t="s">
        <v>14</v>
      </c>
      <c r="C8" s="4">
        <v>85</v>
      </c>
      <c r="D8" s="14"/>
      <c r="E8" s="4" t="str">
        <f t="shared" si="0"/>
        <v>B</v>
      </c>
      <c r="F8" s="4">
        <v>4</v>
      </c>
      <c r="G8" s="5" t="s">
        <v>14</v>
      </c>
      <c r="H8" s="4">
        <v>85</v>
      </c>
      <c r="I8" s="14"/>
      <c r="J8" s="4" t="str">
        <f t="shared" si="1"/>
        <v>B</v>
      </c>
    </row>
    <row r="9" spans="1:10" x14ac:dyDescent="0.25">
      <c r="A9" s="4">
        <v>5</v>
      </c>
      <c r="B9" s="16" t="s">
        <v>15</v>
      </c>
      <c r="C9" s="4">
        <v>85</v>
      </c>
      <c r="D9" s="14"/>
      <c r="E9" s="4" t="str">
        <f t="shared" si="0"/>
        <v>B</v>
      </c>
      <c r="F9" s="4">
        <v>5</v>
      </c>
      <c r="G9" s="5" t="s">
        <v>15</v>
      </c>
      <c r="H9" s="4">
        <v>85</v>
      </c>
      <c r="I9" s="14"/>
      <c r="J9" s="4" t="str">
        <f t="shared" si="1"/>
        <v>B</v>
      </c>
    </row>
    <row r="10" spans="1:10" x14ac:dyDescent="0.25">
      <c r="A10" s="4">
        <v>6</v>
      </c>
      <c r="B10" s="5" t="s">
        <v>16</v>
      </c>
      <c r="C10" s="4">
        <v>88</v>
      </c>
      <c r="D10" s="14"/>
      <c r="E10" s="4" t="str">
        <f t="shared" si="0"/>
        <v>B</v>
      </c>
      <c r="F10" s="4">
        <v>6</v>
      </c>
      <c r="G10" s="5" t="s">
        <v>16</v>
      </c>
      <c r="H10" s="4">
        <v>88</v>
      </c>
      <c r="I10" s="14"/>
      <c r="J10" s="4" t="str">
        <f t="shared" si="1"/>
        <v>B</v>
      </c>
    </row>
    <row r="11" spans="1:10" x14ac:dyDescent="0.25">
      <c r="A11" s="4">
        <v>7</v>
      </c>
      <c r="B11" s="15" t="s">
        <v>17</v>
      </c>
      <c r="C11" s="4">
        <v>88</v>
      </c>
      <c r="D11" s="14"/>
      <c r="E11" s="4" t="str">
        <f t="shared" si="0"/>
        <v>B</v>
      </c>
      <c r="F11" s="4">
        <v>7</v>
      </c>
      <c r="G11" s="5" t="s">
        <v>17</v>
      </c>
      <c r="H11" s="4">
        <v>88</v>
      </c>
      <c r="I11" s="14"/>
      <c r="J11" s="4" t="str">
        <f t="shared" si="1"/>
        <v>B</v>
      </c>
    </row>
    <row r="12" spans="1:10" x14ac:dyDescent="0.25">
      <c r="A12" s="4">
        <v>8</v>
      </c>
      <c r="B12" s="5" t="s">
        <v>18</v>
      </c>
      <c r="C12" s="4">
        <v>82</v>
      </c>
      <c r="D12" s="14"/>
      <c r="E12" s="4" t="str">
        <f t="shared" si="0"/>
        <v>C</v>
      </c>
      <c r="F12" s="4">
        <v>8</v>
      </c>
      <c r="G12" s="5" t="s">
        <v>18</v>
      </c>
      <c r="H12" s="4">
        <v>82</v>
      </c>
      <c r="I12" s="14"/>
      <c r="J12" s="4" t="str">
        <f t="shared" si="1"/>
        <v>C</v>
      </c>
    </row>
    <row r="13" spans="1:10" x14ac:dyDescent="0.25">
      <c r="A13" s="4">
        <v>9</v>
      </c>
      <c r="B13" s="5" t="s">
        <v>19</v>
      </c>
      <c r="C13" s="4">
        <v>80</v>
      </c>
      <c r="D13" s="14"/>
      <c r="E13" s="4" t="str">
        <f t="shared" si="0"/>
        <v>C</v>
      </c>
      <c r="F13" s="4">
        <v>9</v>
      </c>
      <c r="G13" s="5" t="s">
        <v>19</v>
      </c>
      <c r="H13" s="4">
        <v>80</v>
      </c>
      <c r="I13" s="14"/>
      <c r="J13" s="4" t="str">
        <f t="shared" si="1"/>
        <v>C</v>
      </c>
    </row>
    <row r="14" spans="1:10" x14ac:dyDescent="0.25">
      <c r="A14" s="4">
        <v>10</v>
      </c>
      <c r="B14" s="5" t="s">
        <v>20</v>
      </c>
      <c r="C14" s="4">
        <v>88</v>
      </c>
      <c r="D14" s="14"/>
      <c r="E14" s="4" t="str">
        <f t="shared" si="0"/>
        <v>B</v>
      </c>
      <c r="F14" s="4">
        <v>10</v>
      </c>
      <c r="G14" s="5" t="s">
        <v>20</v>
      </c>
      <c r="H14" s="4">
        <v>88</v>
      </c>
      <c r="I14" s="14"/>
      <c r="J14" s="4" t="str">
        <f t="shared" si="1"/>
        <v>B</v>
      </c>
    </row>
    <row r="15" spans="1:10" x14ac:dyDescent="0.25">
      <c r="A15" s="4">
        <v>11</v>
      </c>
      <c r="B15" s="5" t="s">
        <v>21</v>
      </c>
      <c r="C15" s="4">
        <v>90</v>
      </c>
      <c r="D15" s="14"/>
      <c r="E15" s="4" t="str">
        <f t="shared" si="0"/>
        <v>B</v>
      </c>
      <c r="F15" s="4">
        <v>11</v>
      </c>
      <c r="G15" s="5" t="s">
        <v>21</v>
      </c>
      <c r="H15" s="4">
        <v>90</v>
      </c>
      <c r="I15" s="14"/>
      <c r="J15" s="4" t="str">
        <f t="shared" si="1"/>
        <v>B</v>
      </c>
    </row>
    <row r="16" spans="1:10" x14ac:dyDescent="0.25">
      <c r="A16" s="4">
        <v>12</v>
      </c>
      <c r="B16" s="5" t="s">
        <v>22</v>
      </c>
      <c r="C16" s="4">
        <v>85</v>
      </c>
      <c r="D16" s="14"/>
      <c r="E16" s="4" t="str">
        <f t="shared" si="0"/>
        <v>B</v>
      </c>
      <c r="F16" s="4">
        <v>12</v>
      </c>
      <c r="G16" s="5" t="s">
        <v>22</v>
      </c>
      <c r="H16" s="4">
        <v>85</v>
      </c>
      <c r="I16" s="14"/>
      <c r="J16" s="4" t="str">
        <f t="shared" si="1"/>
        <v>B</v>
      </c>
    </row>
    <row r="17" spans="1:10" x14ac:dyDescent="0.25">
      <c r="A17" s="4">
        <v>13</v>
      </c>
      <c r="B17" s="5" t="s">
        <v>23</v>
      </c>
      <c r="C17" s="4">
        <v>85</v>
      </c>
      <c r="D17" s="14"/>
      <c r="E17" s="4" t="str">
        <f t="shared" si="0"/>
        <v>B</v>
      </c>
      <c r="F17" s="4">
        <v>13</v>
      </c>
      <c r="G17" s="5" t="s">
        <v>23</v>
      </c>
      <c r="H17" s="4">
        <v>85</v>
      </c>
      <c r="I17" s="14"/>
      <c r="J17" s="4" t="str">
        <f t="shared" si="1"/>
        <v>B</v>
      </c>
    </row>
    <row r="18" spans="1:10" x14ac:dyDescent="0.25">
      <c r="A18" s="4">
        <v>14</v>
      </c>
      <c r="B18" s="5" t="s">
        <v>24</v>
      </c>
      <c r="C18" s="4">
        <v>78</v>
      </c>
      <c r="D18" s="14"/>
      <c r="E18" s="4" t="str">
        <f t="shared" si="0"/>
        <v>C</v>
      </c>
      <c r="F18" s="4">
        <v>14</v>
      </c>
      <c r="G18" s="5" t="s">
        <v>24</v>
      </c>
      <c r="H18" s="4">
        <v>78</v>
      </c>
      <c r="I18" s="14"/>
      <c r="J18" s="4" t="str">
        <f t="shared" si="1"/>
        <v>C</v>
      </c>
    </row>
    <row r="19" spans="1:10" x14ac:dyDescent="0.25">
      <c r="A19" s="4">
        <v>15</v>
      </c>
      <c r="B19" s="5" t="s">
        <v>62</v>
      </c>
      <c r="C19" s="4">
        <v>85</v>
      </c>
      <c r="D19" s="14"/>
      <c r="E19" s="4" t="str">
        <f t="shared" si="0"/>
        <v>B</v>
      </c>
      <c r="F19" s="4">
        <v>15</v>
      </c>
      <c r="G19" s="5" t="s">
        <v>62</v>
      </c>
      <c r="H19" s="4">
        <v>85</v>
      </c>
      <c r="I19" s="14"/>
      <c r="J19" s="4" t="str">
        <f t="shared" si="1"/>
        <v>B</v>
      </c>
    </row>
    <row r="20" spans="1:10" x14ac:dyDescent="0.25">
      <c r="A20" s="4">
        <v>16</v>
      </c>
      <c r="B20" s="5" t="s">
        <v>26</v>
      </c>
      <c r="C20" s="4">
        <v>90</v>
      </c>
      <c r="D20" s="14"/>
      <c r="E20" s="4" t="str">
        <f t="shared" si="0"/>
        <v>B</v>
      </c>
      <c r="F20" s="4">
        <v>16</v>
      </c>
      <c r="G20" s="5" t="s">
        <v>26</v>
      </c>
      <c r="H20" s="4">
        <v>90</v>
      </c>
      <c r="I20" s="14"/>
      <c r="J20" s="4" t="str">
        <f t="shared" si="1"/>
        <v>B</v>
      </c>
    </row>
    <row r="21" spans="1:10" x14ac:dyDescent="0.25">
      <c r="A21" s="4">
        <v>17</v>
      </c>
      <c r="B21" s="5" t="s">
        <v>27</v>
      </c>
      <c r="C21" s="4">
        <v>80</v>
      </c>
      <c r="D21" s="14"/>
      <c r="E21" s="4" t="str">
        <f t="shared" si="0"/>
        <v>C</v>
      </c>
      <c r="F21" s="4">
        <v>17</v>
      </c>
      <c r="G21" s="5" t="s">
        <v>27</v>
      </c>
      <c r="H21" s="4">
        <v>80</v>
      </c>
      <c r="I21" s="14"/>
      <c r="J21" s="4" t="str">
        <f t="shared" si="1"/>
        <v>C</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LEGGER</vt:lpstr>
      <vt:lpstr>raport</vt:lpstr>
      <vt:lpstr>B.INDONESIA</vt:lpstr>
      <vt:lpstr>P.BENGKEL</vt:lpstr>
      <vt:lpstr>PPKN</vt:lpstr>
      <vt:lpstr>MTK</vt:lpstr>
      <vt:lpstr>BAHASA INGGRIS</vt:lpstr>
      <vt:lpstr>P.MESIN</vt:lpstr>
      <vt:lpstr>P.LISTRIK</vt:lpstr>
      <vt:lpstr>P.SASIS</vt:lpstr>
      <vt:lpstr>P.KREATIF</vt:lpstr>
      <vt:lpstr>AGAMA</vt:lpstr>
      <vt:lpstr>lgrtbsm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LAB_RPL</dc:creator>
  <cp:lastModifiedBy>RPL</cp:lastModifiedBy>
  <dcterms:created xsi:type="dcterms:W3CDTF">2021-08-05T01:55:35Z</dcterms:created>
  <dcterms:modified xsi:type="dcterms:W3CDTF">2021-11-08T07:54:40Z</dcterms:modified>
</cp:coreProperties>
</file>