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100" yWindow="-60" windowWidth="24800" windowHeight="1664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26" i="1"/>
  <c r="D26"/>
  <c r="E26"/>
  <c r="F18"/>
  <c r="F17"/>
  <c r="E18"/>
  <c r="D18"/>
  <c r="C18"/>
  <c r="D22"/>
  <c r="E22"/>
  <c r="C22"/>
  <c r="E17"/>
  <c r="E16"/>
  <c r="E15"/>
  <c r="E14"/>
  <c r="E13"/>
  <c r="E12"/>
  <c r="E11"/>
  <c r="E10"/>
  <c r="F16"/>
  <c r="F15"/>
  <c r="F14"/>
  <c r="F13"/>
  <c r="F12"/>
  <c r="F11"/>
  <c r="F10"/>
  <c r="D17"/>
  <c r="D16"/>
  <c r="D15"/>
  <c r="D14"/>
  <c r="D13"/>
  <c r="D12"/>
  <c r="D11"/>
  <c r="D10"/>
  <c r="C17"/>
  <c r="C16"/>
  <c r="C15"/>
  <c r="C14"/>
  <c r="C13"/>
  <c r="C12"/>
  <c r="C11"/>
  <c r="C10"/>
</calcChain>
</file>

<file path=xl/sharedStrings.xml><?xml version="1.0" encoding="utf-8"?>
<sst xmlns="http://schemas.openxmlformats.org/spreadsheetml/2006/main" count="30" uniqueCount="19">
  <si>
    <r>
      <t>Input tCONV you want to convert within.
Actual Ts(cycles) value have to be selected form "Ts(cycles)" table x.5 values.
R</t>
    </r>
    <r>
      <rPr>
        <vertAlign val="subscript"/>
        <sz val="8"/>
        <rFont val="ＭＳ Ｐゴシック"/>
        <charset val="128"/>
      </rPr>
      <t>AIN</t>
    </r>
    <r>
      <rPr>
        <sz val="8"/>
        <rFont val="ＭＳ Ｐゴシック"/>
        <charset val="128"/>
      </rPr>
      <t xml:space="preserve"> max is determined by "TS(cycles)" table. Refer the row which have Ts(cycle) value above a Ts(cycle) value on this table.</t>
    </r>
    <phoneticPr fontId="2"/>
  </si>
  <si>
    <r>
      <t>Input tCONV you want to convert at.
Actual Ts(cycles) value have to be selected form "Ts(cycles)" table x.5 values.
R</t>
    </r>
    <r>
      <rPr>
        <vertAlign val="subscript"/>
        <sz val="8"/>
        <rFont val="ＭＳ Ｐゴシック"/>
        <charset val="128"/>
      </rPr>
      <t>AIN</t>
    </r>
    <r>
      <rPr>
        <sz val="8"/>
        <rFont val="ＭＳ Ｐゴシック"/>
        <charset val="128"/>
      </rPr>
      <t xml:space="preserve"> max is determined by "TS(cycles)" table. Refer the row which have Ts(cycle) value above a Ts(cycle) value on this table.</t>
    </r>
    <phoneticPr fontId="2"/>
  </si>
  <si>
    <r>
      <t>T</t>
    </r>
    <r>
      <rPr>
        <vertAlign val="subscript"/>
        <sz val="8"/>
        <rFont val="ＭＳ Ｐゴシック"/>
        <charset val="128"/>
      </rPr>
      <t>S</t>
    </r>
    <r>
      <rPr>
        <sz val="8"/>
        <rFont val="ＭＳ Ｐゴシック"/>
        <charset val="128"/>
      </rPr>
      <t>(cycles) have to be selected form above x.5 value. Input field above is for reference purpose.</t>
    </r>
    <phoneticPr fontId="2"/>
  </si>
  <si>
    <r>
      <t>From</t>
    </r>
    <r>
      <rPr>
        <sz val="11"/>
        <rFont val="ＭＳ Ｐゴシック"/>
        <charset val="128"/>
      </rPr>
      <t xml:space="preserve">
t</t>
    </r>
    <r>
      <rPr>
        <vertAlign val="subscript"/>
        <sz val="11"/>
        <rFont val="ＭＳ Ｐゴシック"/>
        <charset val="128"/>
      </rPr>
      <t>CONV</t>
    </r>
    <r>
      <rPr>
        <sz val="11"/>
        <rFont val="ＭＳ Ｐゴシック"/>
        <charset val="128"/>
      </rPr>
      <t>(MHz)</t>
    </r>
    <phoneticPr fontId="2"/>
  </si>
  <si>
    <r>
      <t xml:space="preserve">Input parameter in the cell colored with </t>
    </r>
    <r>
      <rPr>
        <sz val="12"/>
        <color indexed="43"/>
        <rFont val="ＭＳ Ｐゴシック"/>
        <charset val="128"/>
      </rPr>
      <t>■</t>
    </r>
    <r>
      <rPr>
        <sz val="12"/>
        <rFont val="ＭＳ Ｐゴシック"/>
        <charset val="128"/>
      </rPr>
      <t xml:space="preserve">. The other cell is protected. </t>
    </r>
    <phoneticPr fontId="2"/>
  </si>
  <si>
    <r>
      <t>R</t>
    </r>
    <r>
      <rPr>
        <vertAlign val="subscript"/>
        <sz val="11"/>
        <rFont val="ＭＳ Ｐゴシック"/>
        <charset val="128"/>
      </rPr>
      <t>AIN</t>
    </r>
    <r>
      <rPr>
        <sz val="11"/>
        <rFont val="ＭＳ Ｐゴシック"/>
        <charset val="128"/>
      </rPr>
      <t xml:space="preserve"> max (KΩ)</t>
    </r>
    <phoneticPr fontId="2"/>
  </si>
  <si>
    <t>STM32 ADC Parameter Calculation</t>
    <phoneticPr fontId="2"/>
  </si>
  <si>
    <r>
      <t>From</t>
    </r>
    <r>
      <rPr>
        <sz val="11"/>
        <rFont val="ＭＳ Ｐゴシック"/>
        <charset val="128"/>
      </rPr>
      <t xml:space="preserve">
T</t>
    </r>
    <r>
      <rPr>
        <vertAlign val="subscript"/>
        <sz val="11"/>
        <rFont val="ＭＳ Ｐゴシック"/>
        <charset val="128"/>
      </rPr>
      <t>S</t>
    </r>
    <r>
      <rPr>
        <sz val="11"/>
        <rFont val="ＭＳ Ｐゴシック"/>
        <charset val="128"/>
      </rPr>
      <t>(cycles)</t>
    </r>
    <phoneticPr fontId="2"/>
  </si>
  <si>
    <r>
      <t>From</t>
    </r>
    <r>
      <rPr>
        <sz val="11"/>
        <rFont val="ＭＳ Ｐゴシック"/>
        <charset val="128"/>
      </rPr>
      <t xml:space="preserve">
t</t>
    </r>
    <r>
      <rPr>
        <vertAlign val="subscript"/>
        <sz val="11"/>
        <rFont val="ＭＳ Ｐゴシック"/>
        <charset val="128"/>
      </rPr>
      <t>CONV</t>
    </r>
    <r>
      <rPr>
        <sz val="11"/>
        <rFont val="ＭＳ Ｐゴシック"/>
        <charset val="128"/>
      </rPr>
      <t>(μs)</t>
    </r>
    <phoneticPr fontId="2"/>
  </si>
  <si>
    <t>*</t>
    <phoneticPr fontId="2"/>
  </si>
  <si>
    <r>
      <t>f</t>
    </r>
    <r>
      <rPr>
        <vertAlign val="subscript"/>
        <sz val="11"/>
        <rFont val="ＭＳ Ｐゴシック"/>
        <charset val="128"/>
      </rPr>
      <t>ADC</t>
    </r>
    <phoneticPr fontId="2"/>
  </si>
  <si>
    <r>
      <t>R</t>
    </r>
    <r>
      <rPr>
        <vertAlign val="subscript"/>
        <sz val="11"/>
        <rFont val="ＭＳ Ｐゴシック"/>
        <charset val="128"/>
      </rPr>
      <t>ADC</t>
    </r>
    <phoneticPr fontId="2"/>
  </si>
  <si>
    <r>
      <t>C</t>
    </r>
    <r>
      <rPr>
        <vertAlign val="subscript"/>
        <sz val="11"/>
        <rFont val="ＭＳ Ｐゴシック"/>
        <charset val="128"/>
      </rPr>
      <t>ADC</t>
    </r>
    <phoneticPr fontId="2"/>
  </si>
  <si>
    <r>
      <t>T</t>
    </r>
    <r>
      <rPr>
        <vertAlign val="subscript"/>
        <sz val="11"/>
        <rFont val="ＭＳ Ｐゴシック"/>
        <charset val="128"/>
      </rPr>
      <t>S</t>
    </r>
    <r>
      <rPr>
        <sz val="11"/>
        <rFont val="ＭＳ Ｐゴシック"/>
        <charset val="128"/>
      </rPr>
      <t>(cycles)</t>
    </r>
    <phoneticPr fontId="2"/>
  </si>
  <si>
    <t>N</t>
    <phoneticPr fontId="2"/>
  </si>
  <si>
    <t>conv cycles</t>
    <phoneticPr fontId="2"/>
  </si>
  <si>
    <r>
      <t>t</t>
    </r>
    <r>
      <rPr>
        <vertAlign val="subscript"/>
        <sz val="11"/>
        <rFont val="ＭＳ Ｐゴシック"/>
        <charset val="128"/>
      </rPr>
      <t>s</t>
    </r>
    <r>
      <rPr>
        <sz val="11"/>
        <rFont val="ＭＳ Ｐゴシック"/>
        <charset val="128"/>
      </rPr>
      <t>(</t>
    </r>
    <r>
      <rPr>
        <sz val="11"/>
        <rFont val="ＭＳ Ｐゴシック"/>
        <charset val="128"/>
      </rPr>
      <t>μ</t>
    </r>
    <r>
      <rPr>
        <sz val="11"/>
        <rFont val="ＭＳ Ｐゴシック"/>
        <charset val="128"/>
      </rPr>
      <t>s)</t>
    </r>
    <phoneticPr fontId="2"/>
  </si>
  <si>
    <r>
      <t>t</t>
    </r>
    <r>
      <rPr>
        <vertAlign val="subscript"/>
        <sz val="11"/>
        <rFont val="ＭＳ Ｐゴシック"/>
        <charset val="128"/>
      </rPr>
      <t>CONV</t>
    </r>
    <r>
      <rPr>
        <sz val="11"/>
        <rFont val="ＭＳ Ｐゴシック"/>
        <charset val="128"/>
      </rPr>
      <t>(μs)</t>
    </r>
    <phoneticPr fontId="2"/>
  </si>
  <si>
    <r>
      <t>t</t>
    </r>
    <r>
      <rPr>
        <vertAlign val="subscript"/>
        <sz val="11"/>
        <rFont val="ＭＳ Ｐゴシック"/>
        <charset val="128"/>
      </rPr>
      <t>CONV</t>
    </r>
    <r>
      <rPr>
        <sz val="11"/>
        <rFont val="ＭＳ Ｐゴシック"/>
        <charset val="128"/>
      </rPr>
      <t>(MHz)</t>
    </r>
    <phoneticPr fontId="2"/>
  </si>
</sst>
</file>

<file path=xl/styles.xml><?xml version="1.0" encoding="utf-8"?>
<styleSheet xmlns="http://schemas.openxmlformats.org/spreadsheetml/2006/main">
  <numFmts count="13">
    <numFmt numFmtId="176" formatCode="0&quot;Ω&quot;"/>
    <numFmt numFmtId="177" formatCode="0\p\F"/>
    <numFmt numFmtId="180" formatCode=".000000000000\p\F"/>
    <numFmt numFmtId="181" formatCode=".000000000000\F"/>
    <numFmt numFmtId="182" formatCode="#&quot;Hz&quot;"/>
    <numFmt numFmtId="184" formatCode="0_ "/>
    <numFmt numFmtId="185" formatCode="0.00_ "/>
    <numFmt numFmtId="187" formatCode="0.0_ "/>
    <numFmt numFmtId="189" formatCode="[&gt;51]&quot;NA&quot;;0.0_ "/>
    <numFmt numFmtId="190" formatCode="0.00_ "/>
    <numFmt numFmtId="191" formatCode="0.000_ "/>
    <numFmt numFmtId="192" formatCode="0.000_ "/>
    <numFmt numFmtId="193" formatCode="0.00_ "/>
  </numFmts>
  <fonts count="9">
    <font>
      <sz val="11"/>
      <name val="ＭＳ Ｐゴシック"/>
      <charset val="128"/>
    </font>
    <font>
      <sz val="11"/>
      <name val="ＭＳ Ｐゴシック"/>
      <charset val="128"/>
    </font>
    <font>
      <sz val="6"/>
      <name val="ＭＳ Ｐゴシック"/>
      <charset val="128"/>
    </font>
    <font>
      <vertAlign val="subscript"/>
      <sz val="11"/>
      <name val="ＭＳ Ｐゴシック"/>
      <charset val="128"/>
    </font>
    <font>
      <sz val="20"/>
      <name val="ＭＳ Ｐゴシック"/>
      <charset val="128"/>
    </font>
    <font>
      <sz val="8"/>
      <name val="ＭＳ Ｐゴシック"/>
      <charset val="128"/>
    </font>
    <font>
      <vertAlign val="subscript"/>
      <sz val="8"/>
      <name val="ＭＳ Ｐゴシック"/>
      <charset val="128"/>
    </font>
    <font>
      <sz val="12"/>
      <name val="ＭＳ Ｐゴシック"/>
      <charset val="128"/>
    </font>
    <font>
      <sz val="12"/>
      <color indexed="43"/>
      <name val="ＭＳ Ｐゴシック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76" fontId="0" fillId="0" borderId="0" xfId="0" applyNumberFormat="1"/>
    <xf numFmtId="181" fontId="0" fillId="0" borderId="0" xfId="0" applyNumberFormat="1"/>
    <xf numFmtId="185" fontId="0" fillId="0" borderId="0" xfId="0" applyNumberFormat="1"/>
    <xf numFmtId="189" fontId="0" fillId="0" borderId="0" xfId="0" applyNumberFormat="1"/>
    <xf numFmtId="190" fontId="0" fillId="0" borderId="0" xfId="0" applyNumberFormat="1"/>
    <xf numFmtId="191" fontId="0" fillId="0" borderId="0" xfId="0" applyNumberFormat="1"/>
    <xf numFmtId="0" fontId="0" fillId="0" borderId="0" xfId="0" applyAlignment="1"/>
    <xf numFmtId="0" fontId="0" fillId="2" borderId="0" xfId="0" applyFill="1"/>
    <xf numFmtId="185" fontId="0" fillId="2" borderId="0" xfId="0" applyNumberFormat="1" applyFill="1"/>
    <xf numFmtId="189" fontId="0" fillId="2" borderId="0" xfId="0" applyNumberFormat="1" applyFill="1"/>
    <xf numFmtId="190" fontId="0" fillId="2" borderId="0" xfId="0" applyNumberFormat="1" applyFill="1"/>
    <xf numFmtId="191" fontId="0" fillId="2" borderId="0" xfId="0" applyNumberFormat="1" applyFill="1"/>
    <xf numFmtId="0" fontId="0" fillId="0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3" borderId="0" xfId="0" applyFill="1"/>
    <xf numFmtId="0" fontId="4" fillId="3" borderId="0" xfId="0" applyFont="1" applyFill="1"/>
    <xf numFmtId="0" fontId="5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85" fontId="0" fillId="0" borderId="0" xfId="0" applyNumberFormat="1" applyFill="1"/>
    <xf numFmtId="189" fontId="0" fillId="0" borderId="0" xfId="0" applyNumberFormat="1" applyFill="1"/>
    <xf numFmtId="190" fontId="0" fillId="0" borderId="0" xfId="0" applyNumberFormat="1" applyFill="1"/>
    <xf numFmtId="0" fontId="5" fillId="0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92" fontId="0" fillId="0" borderId="0" xfId="0" applyNumberFormat="1"/>
    <xf numFmtId="193" fontId="0" fillId="0" borderId="0" xfId="0" applyNumberFormat="1"/>
    <xf numFmtId="0" fontId="4" fillId="0" borderId="0" xfId="0" applyFont="1" applyFill="1"/>
    <xf numFmtId="0" fontId="7" fillId="0" borderId="0" xfId="0" applyFont="1" applyFill="1" applyAlignment="1"/>
    <xf numFmtId="0" fontId="7" fillId="0" borderId="0" xfId="0" applyFont="1" applyAlignment="1"/>
    <xf numFmtId="182" fontId="0" fillId="5" borderId="0" xfId="0" applyNumberFormat="1" applyFill="1" applyProtection="1">
      <protection locked="0"/>
    </xf>
    <xf numFmtId="0" fontId="0" fillId="5" borderId="0" xfId="0" applyFill="1" applyProtection="1">
      <protection locked="0"/>
    </xf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27"/>
  <sheetViews>
    <sheetView tabSelected="1" zoomScale="150" workbookViewId="0">
      <selection activeCell="C22" sqref="C22"/>
    </sheetView>
  </sheetViews>
  <sheetFormatPr baseColWidth="12" defaultRowHeight="17"/>
  <cols>
    <col min="1" max="1" width="10.33203125" customWidth="1"/>
    <col min="2" max="2" width="11.6640625" customWidth="1"/>
    <col min="3" max="3" width="11.83203125" customWidth="1"/>
    <col min="4" max="4" width="14.83203125" customWidth="1"/>
    <col min="5" max="5" width="9.5" customWidth="1"/>
    <col min="6" max="6" width="13" customWidth="1"/>
  </cols>
  <sheetData>
    <row r="1" spans="1:7" ht="28">
      <c r="A1" s="17" t="s">
        <v>6</v>
      </c>
      <c r="B1" s="17"/>
      <c r="C1" s="17"/>
      <c r="D1" s="16"/>
      <c r="E1" s="16"/>
      <c r="F1" s="16"/>
      <c r="G1" s="13"/>
    </row>
    <row r="2" spans="1:7" ht="7" customHeight="1">
      <c r="A2" s="30"/>
      <c r="B2" s="30"/>
      <c r="C2" s="30"/>
      <c r="D2" s="13"/>
      <c r="E2" s="13"/>
      <c r="F2" s="13"/>
      <c r="G2" s="13"/>
    </row>
    <row r="3" spans="1:7" ht="18" customHeight="1">
      <c r="A3" s="31" t="s">
        <v>4</v>
      </c>
      <c r="B3" s="32"/>
      <c r="C3" s="32"/>
      <c r="D3" s="32"/>
      <c r="E3" s="32"/>
      <c r="F3" s="32"/>
      <c r="G3" s="13"/>
    </row>
    <row r="4" spans="1:7" ht="8" customHeight="1"/>
    <row r="5" spans="1:7">
      <c r="A5" s="14" t="s">
        <v>10</v>
      </c>
      <c r="B5" s="33">
        <v>12000000</v>
      </c>
      <c r="C5" s="14" t="s">
        <v>11</v>
      </c>
      <c r="D5" s="1">
        <v>1000</v>
      </c>
    </row>
    <row r="6" spans="1:7">
      <c r="A6" s="14" t="s">
        <v>14</v>
      </c>
      <c r="B6">
        <v>12</v>
      </c>
      <c r="C6" s="14" t="s">
        <v>12</v>
      </c>
      <c r="D6" s="2">
        <v>7.9999999999999998E-12</v>
      </c>
    </row>
    <row r="7" spans="1:7">
      <c r="A7" s="14" t="s">
        <v>15</v>
      </c>
      <c r="B7">
        <v>12</v>
      </c>
      <c r="D7" s="2"/>
    </row>
    <row r="9" spans="1:7">
      <c r="A9" s="18" t="s">
        <v>7</v>
      </c>
      <c r="B9" s="16" t="s">
        <v>13</v>
      </c>
      <c r="C9" s="16" t="s">
        <v>16</v>
      </c>
      <c r="D9" s="16" t="s">
        <v>5</v>
      </c>
      <c r="E9" s="16" t="s">
        <v>17</v>
      </c>
      <c r="F9" s="16" t="s">
        <v>18</v>
      </c>
      <c r="G9" s="13"/>
    </row>
    <row r="10" spans="1:7">
      <c r="A10" s="15"/>
      <c r="B10">
        <v>1.5</v>
      </c>
      <c r="C10" s="3">
        <f>1/$B$5*B10*1000000</f>
        <v>0.12500000000000003</v>
      </c>
      <c r="D10" s="4">
        <f>((B10/($B$5*$D$6*LN(POWER(2,$B$6+2))))-$D$5)/1000</f>
        <v>0.61015071527786113</v>
      </c>
      <c r="E10" s="5">
        <f>(B10+$B$7)/$B$5*1000000</f>
        <v>1.125</v>
      </c>
      <c r="F10" s="6">
        <f>1/((B10+$B$7)/$B$5)/1000000</f>
        <v>0.88888888888888884</v>
      </c>
    </row>
    <row r="11" spans="1:7">
      <c r="A11" s="15"/>
      <c r="B11" s="8">
        <v>7.5</v>
      </c>
      <c r="C11" s="9">
        <f>1/$B$5*B11*1000000</f>
        <v>0.625</v>
      </c>
      <c r="D11" s="10">
        <f>((B11/($B$5*$D$6*LN(POWER(2,$B$6+2))))-$D$5)/1000</f>
        <v>7.0507535763893054</v>
      </c>
      <c r="E11" s="11">
        <f>(B11+$B$7)/$B$5*1000000</f>
        <v>1.625</v>
      </c>
      <c r="F11" s="12">
        <f>1/((B11+$B$7)/$B$5)/1000000</f>
        <v>0.61538461538461542</v>
      </c>
    </row>
    <row r="12" spans="1:7">
      <c r="A12" s="15"/>
      <c r="B12">
        <v>13.5</v>
      </c>
      <c r="C12" s="3">
        <f>1/$B$5*B12*1000000</f>
        <v>1.125</v>
      </c>
      <c r="D12" s="4">
        <f>((B12/($B$5*$D$6*LN(POWER(2,$B$6+2))))-$D$5)/1000</f>
        <v>13.49135643750075</v>
      </c>
      <c r="E12" s="5">
        <f>(B12+$B$7)/$B$5*1000000</f>
        <v>2.125</v>
      </c>
      <c r="F12" s="6">
        <f>1/((B12+$B$7)/$B$5)/1000000</f>
        <v>0.47058823529411764</v>
      </c>
    </row>
    <row r="13" spans="1:7">
      <c r="A13" s="15"/>
      <c r="B13" s="8">
        <v>28.5</v>
      </c>
      <c r="C13" s="9">
        <f>1/$B$5*B13*1000000</f>
        <v>2.375</v>
      </c>
      <c r="D13" s="10">
        <f>((B13/($B$5*$D$6*LN(POWER(2,$B$6+2))))-$D$5)/1000</f>
        <v>29.592863590279361</v>
      </c>
      <c r="E13" s="11">
        <f>(B13+$B$7)/$B$5*1000000</f>
        <v>3.375</v>
      </c>
      <c r="F13" s="12">
        <f>1/((B13+$B$7)/$B$5)/1000000</f>
        <v>0.29629629629629628</v>
      </c>
    </row>
    <row r="14" spans="1:7">
      <c r="A14" s="15"/>
      <c r="B14">
        <v>41.5</v>
      </c>
      <c r="C14" s="3">
        <f>1/$B$5*B14*1000000</f>
        <v>3.4583333333333335</v>
      </c>
      <c r="D14" s="4">
        <f>((B14/($B$5*$D$6*LN(POWER(2,$B$6+2))))-$D$5)/1000</f>
        <v>43.547503122687495</v>
      </c>
      <c r="E14" s="5">
        <f>(B14+$B$7)/$B$5*1000000</f>
        <v>4.4583333333333339</v>
      </c>
      <c r="F14" s="6">
        <f>1/((B14+$B$7)/$B$5)/1000000</f>
        <v>0.22429906542056074</v>
      </c>
    </row>
    <row r="15" spans="1:7">
      <c r="A15" s="15"/>
      <c r="B15" s="8">
        <v>55.5</v>
      </c>
      <c r="C15" s="9">
        <f>1/$B$5*B15*1000000</f>
        <v>4.6250000000000009</v>
      </c>
      <c r="D15" s="10">
        <f>((B15/($B$5*$D$6*LN(POWER(2,$B$6+2))))-$D$5)/1000</f>
        <v>58.575576465280861</v>
      </c>
      <c r="E15" s="11">
        <f>(B15+$B$7)/$B$5*1000000</f>
        <v>5.625</v>
      </c>
      <c r="F15" s="12">
        <f>1/((B15+$B$7)/$B$5)/1000000</f>
        <v>0.17777777777777778</v>
      </c>
    </row>
    <row r="16" spans="1:7">
      <c r="A16" s="15"/>
      <c r="B16">
        <v>71.5</v>
      </c>
      <c r="C16" s="3">
        <f>1/$B$5*B16*1000000</f>
        <v>5.9583333333333339</v>
      </c>
      <c r="D16" s="4">
        <f>((B16/($B$5*$D$6*LN(POWER(2,$B$6+2))))-$D$5)/1000</f>
        <v>75.750517428244706</v>
      </c>
      <c r="E16" s="5">
        <f>(B16+$B$7)/$B$5*1000000</f>
        <v>6.958333333333333</v>
      </c>
      <c r="F16" s="6">
        <f>1/((B16+$B$7)/$B$5)/1000000</f>
        <v>0.1437125748502994</v>
      </c>
    </row>
    <row r="17" spans="1:6">
      <c r="A17" s="15"/>
      <c r="B17" s="8">
        <v>239.5</v>
      </c>
      <c r="C17" s="9">
        <f>1/$B$5*B17*1000000</f>
        <v>19.958333333333336</v>
      </c>
      <c r="D17" s="10">
        <f>((B17/($B$5*$D$6*LN(POWER(2,$B$6+2))))-$D$5)/1000</f>
        <v>256.08739753936516</v>
      </c>
      <c r="E17" s="11">
        <f>(B17+$B$7)/$B$5*1000000</f>
        <v>20.958333333333332</v>
      </c>
      <c r="F17" s="12">
        <f>1/((B17+$B$7)/$B$5)/1000000</f>
        <v>4.7713717693836984E-2</v>
      </c>
    </row>
    <row r="18" spans="1:6">
      <c r="A18" s="20"/>
      <c r="B18" s="34">
        <v>5</v>
      </c>
      <c r="C18" s="21">
        <f>1/$B$5*B18*1000000</f>
        <v>0.41666666666666669</v>
      </c>
      <c r="D18" s="22">
        <f>((B18/($B$5*$D$6*LN(POWER(2,$B$6+2))))-$D$5)/1000</f>
        <v>4.3671690509262033</v>
      </c>
      <c r="E18" s="23">
        <f>(B18+$B$7)/$B$5*1000000</f>
        <v>1.4166666666666667</v>
      </c>
      <c r="F18" s="6">
        <f>1/((B18+$B$7)/$B$5)/1000000</f>
        <v>0.70588235294117641</v>
      </c>
    </row>
    <row r="19" spans="1:6">
      <c r="A19" s="24" t="s">
        <v>2</v>
      </c>
      <c r="B19" s="25"/>
      <c r="C19" s="25"/>
      <c r="D19" s="25"/>
      <c r="E19" s="25"/>
      <c r="F19" s="25"/>
    </row>
    <row r="21" spans="1:6">
      <c r="A21" s="19" t="s">
        <v>8</v>
      </c>
      <c r="B21" s="16" t="s">
        <v>17</v>
      </c>
      <c r="C21" s="16" t="s">
        <v>18</v>
      </c>
      <c r="D21" s="16" t="s">
        <v>16</v>
      </c>
      <c r="E21" s="16" t="s">
        <v>13</v>
      </c>
      <c r="F21" s="16" t="s">
        <v>5</v>
      </c>
    </row>
    <row r="22" spans="1:6">
      <c r="A22" s="7"/>
      <c r="B22" s="34">
        <v>10</v>
      </c>
      <c r="C22" s="28">
        <f>1/(B22/1000000)/1000000</f>
        <v>9.9999999999999992E-2</v>
      </c>
      <c r="D22">
        <f>B22-((1/$B$5)*$B$7)*1000000</f>
        <v>9</v>
      </c>
      <c r="E22">
        <f>(D22/1000000)/(1/$B$5)</f>
        <v>108</v>
      </c>
      <c r="F22" t="s">
        <v>9</v>
      </c>
    </row>
    <row r="23" spans="1:6" ht="35" customHeight="1">
      <c r="A23" s="26" t="s">
        <v>0</v>
      </c>
      <c r="B23" s="26"/>
      <c r="C23" s="26"/>
      <c r="D23" s="26"/>
      <c r="E23" s="26"/>
      <c r="F23" s="26"/>
    </row>
    <row r="24" spans="1:6">
      <c r="A24" s="27"/>
      <c r="B24" s="27"/>
      <c r="C24" s="27"/>
      <c r="D24" s="27"/>
      <c r="E24" s="27"/>
      <c r="F24" s="27"/>
    </row>
    <row r="25" spans="1:6">
      <c r="A25" s="19" t="s">
        <v>3</v>
      </c>
      <c r="B25" s="16" t="s">
        <v>18</v>
      </c>
      <c r="C25" s="16" t="s">
        <v>17</v>
      </c>
      <c r="D25" s="16" t="s">
        <v>16</v>
      </c>
      <c r="E25" s="16" t="s">
        <v>13</v>
      </c>
      <c r="F25" s="16" t="s">
        <v>5</v>
      </c>
    </row>
    <row r="26" spans="1:6">
      <c r="A26" s="7"/>
      <c r="B26" s="34">
        <v>0.5</v>
      </c>
      <c r="C26" s="29">
        <f>1/(B26*1000000)*1000000</f>
        <v>2</v>
      </c>
      <c r="D26" s="29">
        <f>((C26/1000000)-((1/$B$5)*$B$7))*1000000</f>
        <v>0.99999999999999978</v>
      </c>
      <c r="E26" s="29">
        <f>(D26/1000000)/(1/$B$5)</f>
        <v>11.999999999999996</v>
      </c>
      <c r="F26" t="s">
        <v>9</v>
      </c>
    </row>
    <row r="27" spans="1:6" ht="37" customHeight="1">
      <c r="A27" s="26" t="s">
        <v>1</v>
      </c>
      <c r="B27" s="26"/>
      <c r="C27" s="26"/>
      <c r="D27" s="26"/>
      <c r="E27" s="26"/>
      <c r="F27" s="26"/>
    </row>
  </sheetData>
  <sheetProtection sheet="1" objects="1" scenarios="1"/>
  <mergeCells count="7">
    <mergeCell ref="A3:F3"/>
    <mergeCell ref="A9:A17"/>
    <mergeCell ref="A21:A22"/>
    <mergeCell ref="A19:F19"/>
    <mergeCell ref="A23:F23"/>
    <mergeCell ref="A25:A26"/>
    <mergeCell ref="A27:F27"/>
  </mergeCells>
  <phoneticPr fontId="2"/>
  <pageMargins left="0.78700000000000003" right="0.78700000000000003" top="0.98399999999999999" bottom="0.98399999999999999" header="0.51200000000000001" footer="0.51200000000000001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Yasuo Kawachi</dc:creator>
  <cp:lastModifiedBy>Yasuo Kawachi</cp:lastModifiedBy>
  <dcterms:created xsi:type="dcterms:W3CDTF">2009-09-29T09:15:12Z</dcterms:created>
  <dcterms:modified xsi:type="dcterms:W3CDTF">2009-09-30T09:22:08Z</dcterms:modified>
</cp:coreProperties>
</file>