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westerngovernorsuniversity-my.sharepoint.com/personal/mcoo205_wgu_edu/Documents/Data Analytics/Week 1/Challenge/Starter_Code/Starter_Code/"/>
    </mc:Choice>
  </mc:AlternateContent>
  <xr:revisionPtr revIDLastSave="673" documentId="13_ncr:40009_{11C9D2FE-BDF6-5C46-B9DE-A4DF0C4A6734}" xr6:coauthVersionLast="47" xr6:coauthVersionMax="47" xr10:uidLastSave="{0DA33484-4BC9-4D36-BCE9-723B1BB1B33A}"/>
  <bookViews>
    <workbookView xWindow="11424" yWindow="0" windowWidth="11712" windowHeight="12336" firstSheet="3" activeTab="6" xr2:uid="{00000000-000D-0000-FFFF-FFFF00000000}"/>
  </bookViews>
  <sheets>
    <sheet name="Sheet5" sheetId="10" r:id="rId1"/>
    <sheet name="Sheet4" sheetId="9" r:id="rId2"/>
    <sheet name="Sheet8" sheetId="13" r:id="rId3"/>
    <sheet name="Sheet2" sheetId="15" r:id="rId4"/>
    <sheet name="Sheet3" sheetId="16" r:id="rId5"/>
    <sheet name="Sheet1" sheetId="14" r:id="rId6"/>
    <sheet name="Crowdfunding" sheetId="1" r:id="rId7"/>
  </sheets>
  <definedNames>
    <definedName name="_xlnm._FilterDatabase" localSheetId="3" hidden="1">Sheet2!$H$1:$I$1</definedName>
    <definedName name="_xlcn.WorksheetConnection_CrowdfundingAT1" hidden="1">Crowdfunding!$A:$T</definedName>
  </definedNames>
  <calcPr calcId="191029"/>
  <pivotCaches>
    <pivotCache cacheId="0" r:id="rId8"/>
    <pivotCache cacheId="1" r:id="rId9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:$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6" l="1" a="1"/>
  <c r="D2" i="16" s="1"/>
  <c r="A2" i="16" a="1"/>
  <c r="A2" i="16" s="1"/>
  <c r="H3" i="14"/>
  <c r="H4" i="14"/>
  <c r="H5" i="14"/>
  <c r="H6" i="14"/>
  <c r="H7" i="14"/>
  <c r="H8" i="14"/>
  <c r="H9" i="14"/>
  <c r="H10" i="14"/>
  <c r="H11" i="14"/>
  <c r="H12" i="14"/>
  <c r="H2" i="14"/>
  <c r="G3" i="14"/>
  <c r="G4" i="14"/>
  <c r="G5" i="14"/>
  <c r="G6" i="14"/>
  <c r="G7" i="14"/>
  <c r="G8" i="14"/>
  <c r="G9" i="14"/>
  <c r="G10" i="14"/>
  <c r="G11" i="14"/>
  <c r="G12" i="14"/>
  <c r="G2" i="14"/>
  <c r="F3" i="14"/>
  <c r="F4" i="14"/>
  <c r="F5" i="14"/>
  <c r="F6" i="14"/>
  <c r="F7" i="14"/>
  <c r="F8" i="14"/>
  <c r="F9" i="14"/>
  <c r="F10" i="14"/>
  <c r="F11" i="14"/>
  <c r="F12" i="14"/>
  <c r="F2" i="14"/>
  <c r="E3" i="14"/>
  <c r="E4" i="14"/>
  <c r="E5" i="14"/>
  <c r="E6" i="14"/>
  <c r="E7" i="14"/>
  <c r="E8" i="14"/>
  <c r="E9" i="14"/>
  <c r="E10" i="14"/>
  <c r="E11" i="14"/>
  <c r="E12" i="14"/>
  <c r="E13" i="14"/>
  <c r="E2" i="14"/>
  <c r="D3" i="14"/>
  <c r="D4" i="14"/>
  <c r="D5" i="14"/>
  <c r="D6" i="14"/>
  <c r="D7" i="14"/>
  <c r="D8" i="14"/>
  <c r="D9" i="14"/>
  <c r="D10" i="14"/>
  <c r="D11" i="14"/>
  <c r="D12" i="14"/>
  <c r="D13" i="14"/>
  <c r="D2" i="14"/>
  <c r="C13" i="14"/>
  <c r="C12" i="14"/>
  <c r="C11" i="14"/>
  <c r="C10" i="14"/>
  <c r="C9" i="14"/>
  <c r="C8" i="14"/>
  <c r="C7" i="14"/>
  <c r="C6" i="14"/>
  <c r="C5" i="14"/>
  <c r="C4" i="14"/>
  <c r="C3" i="14"/>
  <c r="B3" i="14"/>
  <c r="C2" i="14"/>
  <c r="B2" i="14"/>
  <c r="B13" i="14"/>
  <c r="B12" i="14"/>
  <c r="B11" i="14"/>
  <c r="B10" i="14"/>
  <c r="B9" i="14"/>
  <c r="B8" i="14"/>
  <c r="B7" i="14"/>
  <c r="B6" i="14"/>
  <c r="B5" i="14"/>
  <c r="B4" i="14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2" i="1" a="1"/>
  <c r="S2" i="1" s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5" i="1"/>
  <c r="F6" i="1"/>
  <c r="F7" i="1"/>
  <c r="F8" i="1"/>
  <c r="F9" i="1"/>
  <c r="F10" i="1"/>
  <c r="F11" i="1"/>
  <c r="F3" i="1"/>
  <c r="F4" i="1"/>
  <c r="F2" i="1"/>
  <c r="C5" i="15" l="1"/>
  <c r="C6" i="15"/>
  <c r="C7" i="15" s="1"/>
  <c r="C2" i="15"/>
  <c r="F2" i="15"/>
  <c r="F3" i="15"/>
  <c r="F4" i="15"/>
  <c r="C3" i="15"/>
  <c r="F5" i="15"/>
  <c r="C4" i="15"/>
  <c r="F6" i="15"/>
  <c r="F7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9249B6-9919-426C-B548-9651DF6FC3B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B39FF91-6524-4D8D-AE8F-5F42412E9964}" name="WorksheetConnection_Crowdfunding!$A:$T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T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country].[All]}"/>
    <s v="{[Range].[parent category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<sst xmlns="http://schemas.openxmlformats.org/spreadsheetml/2006/main" count="6147" uniqueCount="2115">
  <si>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</si>
  <si>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</si>
  <si>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</si>
  <si>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</si>
  <si>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</si>
  <si>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</si>
  <si>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</si>
  <si>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</si>
  <si>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</si>
  <si>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</si>
  <si>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</si>
  <si>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</si>
  <si>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</si>
  <si>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</si>
  <si>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</si>
  <si>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</si>
  <si>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</si>
  <si>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</si>
  <si>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</si>
  <si>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</si>
  <si>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</si>
  <si>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</si>
  <si>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</si>
  <si>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</si>
  <si>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</si>
  <si>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</si>
  <si>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</si>
  <si>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</si>
  <si>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</si>
  <si>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</si>
  <si>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</si>
  <si>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</si>
  <si>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</si>
  <si>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</si>
  <si>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</si>
  <si>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</si>
  <si>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</si>
  <si>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</si>
  <si>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</si>
  <si>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</si>
  <si>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</si>
  <si>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</si>
  <si>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</si>
  <si>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</si>
  <si>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</si>
  <si>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</si>
  <si>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</si>
  <si>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</si>
  <si>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</si>
  <si>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</si>
  <si>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</si>
  <si>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</si>
  <si>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</si>
  <si>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</si>
  <si>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</si>
  <si>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</si>
  <si>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</si>
  <si>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</si>
  <si>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</si>
  <si>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</si>
  <si>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</si>
  <si>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</si>
  <si>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</si>
  <si>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</si>
  <si>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</si>
  <si>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</si>
  <si>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</si>
  <si>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</si>
  <si>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</si>
  <si>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</si>
  <si>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</si>
  <si>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</si>
  <si>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</si>
  <si>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</si>
  <si>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</si>
  <si>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</si>
  <si>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</si>
  <si>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</si>
  <si>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</si>
  <si>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</si>
  <si>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</si>
  <si>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</si>
  <si>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</si>
  <si>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</si>
  <si>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</si>
  <si>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</si>
  <si>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</si>
  <si>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</si>
  <si>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</si>
  <si>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</si>
  <si>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</si>
  <si>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</si>
  <si>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</si>
  <si>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</si>
  <si>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</si>
  <si>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</si>
  <si>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</si>
  <si>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</si>
  <si>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</si>
  <si>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</si>
  <si>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</si>
  <si>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</si>
  <si>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</si>
  <si>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</si>
  <si>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</si>
  <si>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</si>
  <si>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</si>
  <si>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</si>
  <si>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</si>
  <si>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</si>
  <si>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</si>
  <si>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</si>
  <si>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</si>
  <si>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</si>
  <si>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</si>
  <si>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</si>
  <si>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</si>
  <si>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</si>
  <si>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</si>
  <si>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</si>
  <si>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</si>
  <si>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</si>
  <si>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</si>
  <si>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</si>
  <si>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</si>
  <si>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</si>
  <si>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</si>
  <si>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</si>
  <si>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</si>
  <si>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</si>
  <si>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</si>
  <si>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</si>
  <si>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</si>
  <si>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</si>
  <si>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</si>
  <si>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</si>
  <si>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</si>
  <si>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</si>
  <si>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</si>
  <si>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</si>
  <si>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</si>
  <si>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</si>
  <si>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</si>
  <si>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</si>
  <si>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</si>
  <si>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</si>
  <si>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</si>
  <si>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</si>
  <si>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</si>
  <si>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</si>
  <si>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</si>
  <si>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</si>
  <si>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</si>
  <si>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</si>
  <si>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</si>
  <si>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</si>
  <si>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</si>
  <si>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</si>
  <si>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</si>
  <si>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</si>
  <si>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</si>
  <si>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</si>
  <si>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</si>
  <si>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</si>
  <si>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</si>
  <si>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</si>
  <si>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</si>
  <si>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</si>
  <si>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</si>
  <si>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</si>
  <si>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</si>
  <si>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</si>
  <si>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</si>
  <si>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</si>
  <si>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</si>
  <si>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</si>
  <si>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</si>
  <si>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</si>
  <si>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</si>
  <si>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</si>
  <si>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</si>
  <si>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</si>
  <si>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</si>
  <si>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</si>
  <si>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</si>
  <si>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</si>
  <si>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</si>
  <si>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</si>
  <si>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</si>
  <si>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</si>
  <si>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</si>
  <si>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</si>
  <si>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</si>
  <si>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</si>
  <si>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</si>
  <si>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</si>
  <si>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</si>
  <si>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</si>
  <si>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</si>
  <si>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</si>
  <si>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</si>
  <si>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</si>
  <si>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</si>
  <si>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</si>
  <si>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</si>
  <si>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</si>
  <si>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</si>
  <si>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</si>
  <si>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</si>
  <si>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</si>
  <si>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</si>
  <si>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</si>
  <si>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</si>
  <si>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</si>
  <si>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</si>
  <si>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</si>
  <si>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</si>
  <si>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</si>
  <si>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</si>
  <si>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</si>
  <si>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</si>
  <si>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</si>
  <si>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</si>
  <si>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</si>
  <si>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</si>
  <si>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</si>
  <si>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</si>
  <si>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</si>
  <si>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</si>
  <si>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</si>
  <si>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</si>
  <si>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</si>
  <si>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</si>
  <si>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</si>
  <si>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</si>
  <si>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</si>
  <si>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</si>
  <si>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</si>
  <si>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</si>
  <si>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</si>
  <si>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</si>
  <si>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</si>
  <si>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</si>
  <si>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</si>
  <si>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</si>
  <si>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</si>
  <si>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</si>
  <si>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</si>
  <si>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</si>
  <si>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</si>
  <si>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</si>
  <si>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</si>
  <si>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</si>
  <si>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</si>
  <si>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</si>
  <si>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</si>
  <si>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</si>
  <si>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</si>
  <si>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</si>
  <si>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</si>
  <si>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</si>
  <si>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</si>
  <si>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</si>
  <si>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</si>
  <si>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</si>
  <si>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</si>
  <si>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</si>
  <si>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</si>
  <si>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</si>
  <si>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</si>
  <si>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</si>
  <si>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</si>
  <si>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</si>
  <si>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</si>
  <si>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</si>
  <si>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</si>
  <si>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</si>
  <si>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</si>
  <si>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</si>
  <si>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</si>
  <si>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</si>
  <si>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</si>
  <si>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</si>
  <si>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</si>
  <si>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</si>
  <si>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</si>
  <si>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</si>
  <si>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</si>
  <si>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</si>
  <si>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</si>
  <si>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</si>
  <si>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</si>
  <si>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</si>
  <si>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</si>
  <si>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</si>
  <si>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</si>
  <si>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</si>
  <si>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</si>
  <si>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</si>
  <si>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</si>
  <si>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</si>
  <si>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</si>
  <si>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</si>
  <si>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</si>
  <si>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</si>
  <si>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</si>
  <si>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</si>
  <si>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</si>
  <si>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</si>
  <si>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</si>
  <si>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</si>
  <si>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</si>
  <si>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</si>
  <si>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</si>
  <si>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</si>
  <si>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</si>
  <si>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</si>
  <si>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</si>
  <si>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</si>
  <si>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</si>
  <si>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</si>
  <si>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</si>
  <si>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</si>
  <si>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</si>
  <si>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</si>
  <si>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</si>
  <si>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</si>
  <si>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</si>
  <si>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</si>
  <si>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</si>
  <si>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</si>
  <si>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</si>
  <si>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</si>
  <si>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</si>
  <si>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</si>
  <si>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</si>
  <si>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</si>
  <si>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</si>
  <si>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</si>
  <si>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</si>
  <si>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</si>
  <si>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</si>
  <si>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</si>
  <si>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</si>
  <si>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</si>
  <si>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</si>
  <si>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</si>
  <si>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</si>
  <si>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</si>
  <si>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</si>
  <si>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</si>
  <si>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</si>
  <si>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</si>
  <si>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</si>
  <si>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</si>
  <si>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</si>
  <si>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</si>
  <si>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</si>
  <si>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</si>
  <si>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</si>
  <si>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</si>
  <si>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</si>
  <si>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</si>
  <si>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</si>
  <si>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</si>
  <si>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</si>
  <si>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</si>
  <si>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</si>
  <si>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</si>
  <si>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</si>
  <si>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</si>
  <si>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</si>
  <si>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</si>
  <si>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</si>
  <si>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</si>
  <si>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</si>
  <si>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</si>
  <si>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</si>
  <si>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</si>
  <si>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</si>
  <si>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</si>
  <si>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</si>
  <si>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</si>
  <si>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</si>
  <si>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</si>
  <si>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</si>
  <si>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</si>
  <si>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</si>
  <si>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</si>
  <si>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</si>
  <si>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</si>
  <si>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</si>
  <si>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</si>
  <si>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</si>
  <si>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</si>
  <si>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</si>
  <si>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</si>
  <si>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</si>
  <si>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</si>
  <si>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</si>
  <si>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</si>
  <si>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</si>
  <si>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</si>
  <si>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</si>
  <si>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</si>
  <si>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</si>
  <si>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</si>
  <si>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</si>
  <si>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</si>
  <si>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</si>
  <si>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</si>
  <si>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</si>
  <si>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</si>
  <si>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</si>
  <si>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</si>
  <si>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</si>
  <si>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</si>
  <si>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</si>
  <si>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</si>
  <si>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</si>
  <si>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</si>
  <si>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</si>
  <si>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</si>
  <si>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</si>
  <si>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</si>
  <si>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</si>
  <si>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</si>
  <si>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</si>
  <si>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</si>
  <si>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</si>
  <si>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</si>
  <si>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</si>
  <si>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</si>
  <si>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</si>
  <si>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</si>
  <si>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</si>
  <si>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</si>
  <si>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</si>
  <si>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</si>
  <si>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</si>
  <si>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</si>
  <si>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</si>
  <si>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</si>
  <si>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</si>
  <si>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</si>
  <si>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</si>
  <si>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</si>
  <si>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</si>
  <si>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</si>
  <si>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</si>
  <si>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</si>
  <si>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</si>
  <si>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</si>
  <si>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</si>
  <si>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</si>
  <si>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</si>
  <si>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</si>
  <si>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</si>
  <si>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</si>
  <si>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</si>
  <si>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</si>
  <si>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</si>
  <si>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</si>
  <si>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</si>
  <si>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</si>
  <si>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</si>
  <si>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</si>
  <si>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</si>
  <si>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</si>
  <si>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</si>
  <si>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</si>
  <si>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</si>
  <si>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</si>
  <si>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</si>
  <si>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</si>
  <si>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</si>
  <si>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</si>
  <si>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</si>
  <si>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</si>
  <si>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</si>
  <si>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</si>
  <si>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</si>
  <si>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</si>
  <si>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</si>
  <si>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</si>
  <si>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</si>
  <si>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</si>
  <si>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</si>
  <si>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</si>
  <si>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</si>
  <si>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</si>
  <si>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</si>
  <si>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</si>
  <si>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</si>
  <si>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</si>
  <si>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</si>
  <si>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</si>
  <si>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</si>
  <si>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</si>
  <si>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</si>
  <si>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</si>
  <si>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</si>
  <si>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</si>
  <si>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</si>
  <si>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</si>
  <si>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</si>
  <si>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</si>
  <si>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</si>
  <si>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</si>
  <si>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</si>
  <si>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</si>
  <si>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</si>
  <si>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</si>
  <si>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</si>
  <si>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</si>
  <si>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</si>
  <si>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</si>
  <si>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</si>
  <si>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</si>
  <si>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</si>
  <si>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</si>
  <si>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</si>
  <si>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</si>
  <si>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</si>
  <si>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</si>
  <si>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</si>
  <si>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</si>
  <si>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</si>
  <si>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</si>
  <si>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</si>
  <si>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</si>
  <si>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</si>
  <si>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</si>
  <si>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</si>
  <si>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</si>
  <si>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</si>
  <si>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</si>
  <si>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</si>
  <si>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</si>
  <si>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</si>
  <si>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</si>
  <si>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</si>
  <si>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</si>
  <si>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</si>
  <si>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</si>
  <si>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</si>
  <si>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</si>
  <si>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</si>
  <si>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</si>
  <si>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</si>
  <si>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</si>
  <si>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</si>
  <si>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</si>
  <si>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</si>
  <si>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</si>
  <si>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</si>
  <si>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</si>
  <si>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</si>
  <si>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</si>
  <si>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</si>
  <si>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</si>
  <si>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</si>
  <si>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</si>
  <si>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</si>
  <si>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</si>
  <si>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</si>
  <si>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</si>
  <si>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</si>
  <si>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</si>
  <si>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</si>
  <si>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</si>
  <si>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</si>
  <si>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</si>
  <si>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</si>
  <si>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</si>
  <si>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</si>
  <si>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</si>
  <si>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</si>
  <si>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</si>
  <si>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</si>
  <si>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</si>
  <si>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</si>
  <si>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</si>
  <si>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</si>
  <si>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</si>
  <si>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</si>
  <si>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</si>
  <si>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</si>
  <si>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</si>
  <si>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</si>
  <si>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</si>
  <si>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</si>
  <si>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</si>
  <si>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</si>
  <si>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</si>
  <si>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</si>
  <si>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</si>
  <si>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</si>
  <si>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</si>
  <si>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</si>
  <si>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</si>
  <si>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</si>
  <si>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</si>
  <si>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</si>
  <si>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</si>
  <si>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</si>
  <si>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</si>
  <si>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</si>
  <si>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</si>
  <si>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</si>
  <si>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</si>
  <si>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</si>
  <si>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</si>
  <si>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</si>
  <si>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</si>
  <si>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</si>
  <si>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</si>
  <si>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</si>
  <si>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</si>
  <si>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</si>
  <si>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</si>
  <si>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</si>
  <si>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</si>
  <si>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</si>
  <si>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</si>
  <si>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</si>
  <si>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</si>
  <si>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</si>
  <si>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</si>
  <si>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</si>
  <si>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</si>
  <si>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</si>
  <si>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</si>
  <si>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</si>
  <si>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</si>
  <si>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</si>
  <si>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</si>
  <si>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</si>
  <si>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</si>
  <si>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</si>
  <si>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</si>
  <si>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</si>
  <si>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</si>
  <si>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</si>
  <si>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</si>
  <si>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</si>
  <si>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</si>
  <si>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</si>
  <si>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</si>
  <si>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</si>
  <si>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</si>
  <si>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</si>
  <si>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</si>
  <si>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</si>
  <si>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</si>
  <si>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</si>
  <si>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</si>
  <si>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</si>
  <si>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</si>
  <si>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</si>
  <si>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</si>
  <si>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</si>
  <si>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</si>
  <si>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</si>
  <si>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</si>
  <si>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</si>
  <si>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</si>
  <si>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</si>
  <si>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</si>
  <si>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</si>
  <si>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</si>
  <si>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</si>
  <si>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</si>
  <si>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</si>
  <si>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</si>
  <si>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</si>
  <si>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</si>
  <si>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</si>
  <si>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</si>
  <si>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</si>
  <si>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</si>
  <si>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</si>
  <si>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</si>
  <si>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</si>
  <si>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</si>
  <si>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</si>
  <si>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</si>
  <si>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</si>
  <si>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</si>
  <si>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</si>
  <si>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</si>
  <si>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</si>
  <si>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</si>
  <si>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</si>
  <si>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</si>
  <si>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</si>
  <si>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</si>
  <si>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</si>
  <si>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</si>
  <si>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</si>
  <si>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</si>
  <si>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</si>
  <si>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</si>
  <si>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</si>
  <si>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</si>
  <si>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</si>
  <si>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</si>
  <si>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</si>
  <si>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</si>
  <si>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</si>
  <si>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</si>
  <si>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</si>
  <si>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</si>
  <si>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</si>
  <si>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</si>
  <si>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</si>
  <si>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</si>
  <si>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</si>
  <si>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</si>
  <si>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</si>
  <si>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</si>
  <si>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</si>
  <si>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</si>
  <si>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</si>
  <si>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</si>
  <si>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</si>
  <si>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</si>
  <si>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</si>
  <si>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</si>
  <si>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</si>
  <si>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</si>
  <si>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</si>
  <si>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</si>
  <si>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</si>
  <si>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</si>
  <si>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</si>
  <si>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</si>
  <si>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</si>
  <si>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</si>
  <si>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</si>
  <si>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</si>
  <si>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</si>
  <si>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</si>
  <si>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</si>
  <si>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</si>
  <si>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</si>
  <si>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</si>
  <si>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</si>
  <si>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</si>
  <si>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</si>
  <si>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</si>
  <si>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</si>
  <si>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</si>
  <si>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</si>
  <si>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</si>
  <si>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</si>
  <si>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</si>
  <si>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</si>
  <si>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</si>
  <si>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</si>
  <si>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</si>
  <si>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</si>
  <si>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</si>
  <si>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</si>
  <si>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</si>
  <si>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</si>
  <si>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</si>
  <si>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</si>
  <si>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</si>
  <si>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</si>
  <si>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</si>
  <si>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</si>
  <si>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</si>
  <si>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</si>
  <si>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</si>
  <si>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</si>
  <si>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</si>
  <si>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</si>
  <si>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</si>
  <si>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</si>
  <si>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</si>
  <si>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</si>
  <si>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</si>
  <si>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</si>
  <si>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</si>
  <si>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</si>
  <si>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</si>
  <si>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</si>
  <si>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</si>
  <si>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</si>
  <si>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</si>
  <si>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</si>
  <si>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</si>
  <si>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</si>
  <si>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</si>
  <si>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</si>
  <si>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</si>
  <si>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</si>
  <si>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</si>
  <si>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</si>
  <si>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</si>
  <si>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</si>
  <si>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</si>
  <si>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</si>
  <si>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</si>
  <si>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</si>
  <si>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</si>
  <si>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</si>
  <si>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</si>
  <si>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</si>
  <si>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</si>
  <si>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</si>
  <si>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</si>
  <si>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</si>
  <si>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</si>
  <si>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</si>
  <si>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</si>
  <si>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</si>
  <si>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</si>
  <si>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</si>
  <si>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</si>
  <si>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</si>
  <si>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</si>
  <si>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</si>
  <si>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</si>
  <si>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</si>
  <si>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</si>
  <si>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</si>
  <si>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</si>
  <si>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</si>
  <si>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</si>
  <si>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</si>
  <si>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</si>
  <si>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</si>
  <si>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</si>
  <si>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</si>
  <si>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</si>
  <si>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</si>
  <si>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</si>
  <si>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</si>
  <si>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</si>
  <si>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</si>
  <si>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</si>
  <si>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</si>
  <si>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</si>
  <si>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</si>
  <si>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</si>
  <si>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</si>
  <si>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</si>
  <si>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</si>
  <si>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</si>
  <si>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</si>
  <si>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</si>
  <si>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</si>
  <si>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</si>
  <si>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</si>
  <si>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</si>
  <si>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</si>
  <si>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</si>
  <si>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</si>
  <si>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</si>
  <si>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</si>
  <si>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</si>
  <si>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</si>
  <si>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</si>
  <si>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</si>
  <si>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</si>
  <si>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</si>
  <si>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</si>
  <si>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</si>
  <si>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</si>
  <si>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</si>
  <si>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</si>
  <si>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</si>
  <si>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</si>
  <si>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</si>
  <si>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</si>
  <si>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</si>
  <si>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</si>
  <si>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</si>
  <si>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</si>
  <si>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</si>
  <si>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</si>
  <si>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</si>
  <si>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</si>
  <si>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</si>
  <si>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</si>
  <si>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</si>
  <si>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</si>
  <si>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</si>
  <si>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</si>
  <si>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</si>
  <si>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</si>
  <si>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</si>
  <si>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</si>
  <si>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</si>
  <si>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</si>
  <si>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</si>
  <si>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</si>
  <si>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</si>
  <si>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</si>
  <si>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</si>
  <si>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</si>
  <si>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</si>
  <si>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</si>
  <si>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</si>
  <si>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</si>
  <si>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</si>
  <si>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</si>
  <si>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</si>
  <si>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</si>
  <si>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</si>
  <si>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</si>
  <si>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</si>
  <si>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</si>
  <si>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</si>
  <si>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</si>
  <si>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</si>
  <si>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</si>
  <si>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</si>
  <si>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</si>
  <si>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</si>
  <si>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</si>
  <si>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</si>
  <si>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</si>
  <si>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</si>
  <si>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</si>
  <si>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</si>
  <si>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</si>
  <si>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</si>
  <si>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</si>
  <si>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</si>
  <si>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</si>
  <si>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</si>
  <si>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</si>
  <si>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</si>
  <si>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</si>
  <si>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</si>
  <si>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</si>
  <si>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</si>
  <si>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</si>
  <si>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</si>
  <si>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</si>
  <si>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</si>
  <si>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</si>
  <si>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</si>
  <si>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</si>
  <si>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</si>
  <si>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</si>
  <si>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</si>
  <si>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</si>
  <si>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</si>
  <si>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</si>
  <si>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</si>
  <si>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</si>
  <si>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</si>
  <si>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</si>
  <si>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</si>
  <si>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</si>
  <si>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</si>
  <si>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</si>
  <si>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</si>
  <si>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</si>
  <si>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</si>
  <si>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</si>
  <si>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</si>
  <si>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</si>
  <si>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</si>
  <si>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</si>
  <si>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</si>
  <si>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</si>
  <si>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</si>
  <si>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</si>
  <si>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</si>
  <si>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</si>
  <si>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</si>
  <si>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</si>
  <si>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</si>
  <si>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</si>
  <si>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</si>
  <si>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</si>
  <si>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</si>
  <si>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</si>
  <si>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</si>
  <si>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</si>
  <si>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</si>
  <si>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</si>
  <si>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</si>
  <si>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</si>
  <si>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</si>
  <si>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</si>
  <si>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</si>
  <si>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</si>
  <si>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</si>
  <si>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</si>
  <si>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</si>
  <si>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</si>
  <si>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</si>
  <si>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</si>
  <si>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</si>
  <si>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</si>
  <si>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</si>
  <si>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</si>
  <si>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</si>
  <si>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</si>
  <si>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</si>
  <si>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</si>
  <si>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</si>
  <si>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</si>
  <si>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</si>
  <si>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</si>
  <si>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</si>
  <si>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</si>
  <si>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</si>
  <si>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</si>
  <si>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</si>
  <si>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</si>
  <si>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</si>
  <si>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</si>
  <si>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</si>
  <si>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</si>
  <si>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</si>
  <si>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</si>
  <si>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</si>
  <si>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</si>
  <si>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</si>
  <si>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</si>
  <si>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</si>
  <si>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</si>
  <si>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</si>
  <si>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</si>
  <si>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</si>
  <si>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</si>
  <si>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</si>
  <si>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</si>
  <si>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</si>
  <si>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</si>
  <si>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</si>
  <si>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</si>
  <si>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</si>
  <si>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</si>
  <si>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</si>
  <si>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</si>
  <si>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</si>
  <si>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</si>
  <si>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</si>
  <si>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</si>
  <si>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</si>
  <si>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</si>
  <si>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</si>
  <si>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</si>
  <si>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</si>
  <si>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</si>
  <si>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</si>
  <si>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</si>
  <si>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</si>
  <si>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</si>
  <si>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</si>
  <si>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</si>
  <si>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</si>
  <si>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</si>
  <si>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</si>
  <si>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</si>
  <si>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</si>
  <si>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</si>
  <si>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</si>
  <si>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</si>
  <si>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</si>
  <si>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</si>
  <si>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</si>
  <si>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</si>
  <si>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</si>
  <si>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</si>
  <si>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</si>
  <si>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</si>
  <si>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</si>
  <si>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</si>
  <si>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</si>
  <si>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</si>
  <si>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</si>
  <si>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</si>
  <si>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</si>
  <si>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</si>
  <si>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</si>
  <si>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</si>
  <si>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</si>
  <si>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</si>
  <si>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</si>
  <si>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</si>
  <si>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</si>
  <si>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</si>
  <si>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</si>
  <si>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</si>
  <si>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</si>
  <si>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</si>
  <si>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</si>
  <si>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</si>
  <si>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</si>
  <si>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</si>
  <si>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</si>
  <si>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</si>
  <si>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</si>
  <si>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</si>
  <si>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</si>
  <si>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</si>
  <si>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</si>
  <si>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</si>
  <si>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</si>
  <si>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</si>
  <si>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</si>
  <si>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</si>
  <si>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</si>
  <si>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</si>
  <si>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</si>
  <si>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</si>
  <si>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</si>
  <si>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</si>
  <si>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</si>
  <si>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</si>
  <si>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</si>
  <si>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</si>
  <si>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</si>
  <si>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</si>
  <si>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</si>
  <si>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</si>
  <si>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</si>
  <si>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</si>
  <si>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</si>
  <si>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</si>
  <si>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</si>
  <si>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</si>
  <si>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</si>
  <si>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</si>
  <si>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</si>
  <si>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</si>
  <si>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</si>
  <si>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</si>
  <si>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</si>
  <si>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</si>
  <si>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</si>
  <si>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</si>
  <si>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</si>
  <si>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</si>
  <si>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</si>
  <si>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</si>
  <si>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</si>
  <si>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</si>
  <si>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</si>
  <si>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</si>
  <si>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</si>
  <si>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</si>
  <si>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</si>
  <si>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</si>
  <si>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</si>
  <si>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</si>
  <si>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</si>
  <si>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</si>
  <si>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</si>
  <si>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</si>
  <si>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</si>
  <si>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</si>
  <si>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</si>
  <si>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</si>
  <si>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</si>
  <si>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</si>
  <si>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</si>
  <si>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</si>
  <si>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</si>
  <si>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</si>
  <si>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</si>
  <si>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</si>
  <si>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</si>
  <si>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</si>
  <si>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</si>
  <si>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</si>
  <si>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</si>
  <si>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</si>
  <si>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</si>
  <si>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</si>
  <si>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</si>
  <si>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</si>
  <si>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</si>
  <si>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</si>
  <si>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</si>
  <si>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</si>
  <si>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</si>
  <si>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</si>
  <si>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</si>
  <si>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</si>
  <si>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</si>
  <si>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</si>
  <si>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</si>
  <si>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</si>
  <si>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</si>
  <si>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</si>
  <si>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</si>
  <si>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</si>
  <si>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</si>
  <si>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</si>
  <si>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</si>
  <si>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</si>
  <si>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</si>
  <si>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</si>
  <si>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</si>
  <si>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</si>
  <si>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</si>
  <si>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</si>
  <si>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</si>
  <si>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</si>
  <si>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</si>
  <si>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</si>
  <si>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</si>
  <si>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</si>
  <si>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</si>
  <si>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</si>
  <si>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</si>
  <si>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</si>
  <si>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</si>
  <si>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</si>
  <si>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</si>
  <si>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</si>
  <si>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</si>
  <si>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</si>
  <si>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</si>
  <si>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</si>
  <si>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</si>
  <si>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</si>
  <si>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</si>
  <si>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</si>
  <si>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</si>
  <si>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</si>
  <si>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</si>
  <si>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</si>
  <si>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</si>
  <si>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</si>
  <si>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</si>
  <si>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</si>
  <si>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</si>
  <si>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</si>
  <si>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</si>
  <si>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</si>
  <si>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</si>
  <si>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</si>
  <si>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</si>
  <si>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</si>
  <si>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</si>
  <si>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</si>
  <si>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</si>
  <si>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</si>
  <si>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</si>
  <si>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</si>
  <si>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</si>
  <si>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</si>
  <si>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</si>
  <si>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</si>
  <si>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</si>
  <si>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</si>
  <si>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</si>
  <si>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</si>
  <si>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</si>
  <si>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</si>
  <si>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</si>
  <si>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</si>
  <si>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</si>
  <si>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</si>
  <si>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</si>
  <si>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</si>
  <si>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</si>
  <si>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</si>
  <si>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</si>
  <si>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</si>
  <si>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</si>
  <si>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</si>
  <si>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</si>
  <si>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</si>
  <si>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</si>
  <si>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</si>
  <si>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</si>
  <si>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</si>
  <si>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</si>
  <si>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</si>
  <si>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</si>
  <si>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</si>
  <si>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</si>
  <si>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</si>
  <si>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</si>
  <si>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</si>
  <si>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</si>
  <si>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</si>
  <si>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</si>
  <si>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</si>
  <si>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</si>
  <si>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</si>
  <si>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</si>
  <si>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</si>
  <si>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</si>
  <si>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</si>
  <si>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</si>
  <si>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</si>
  <si>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</si>
  <si>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</si>
  <si>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</si>
  <si>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</si>
  <si>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</si>
  <si>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</si>
  <si>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</si>
  <si>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</si>
  <si>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</si>
  <si>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</si>
  <si>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</si>
  <si>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</si>
  <si>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</si>
  <si>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</si>
  <si>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</si>
  <si>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</si>
  <si>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</si>
  <si>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</si>
  <si>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</si>
  <si>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</si>
  <si>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</si>
  <si>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</si>
  <si>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</si>
  <si>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</si>
  <si>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</si>
  <si>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</si>
  <si>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</si>
  <si>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</si>
  <si>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</si>
  <si>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</si>
  <si>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</si>
  <si>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</si>
  <si>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</si>
  <si>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</si>
  <si>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</si>
  <si>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</si>
  <si>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</si>
  <si>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</si>
  <si>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</si>
  <si>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</si>
  <si>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</si>
  <si>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</si>
  <si>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</si>
  <si>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</si>
  <si>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</si>
  <si>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</si>
  <si>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</si>
  <si>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</si>
  <si>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</si>
  <si>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</si>
  <si>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</si>
  <si>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</si>
  <si>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</si>
  <si>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</si>
  <si>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</si>
  <si>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</si>
  <si>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</si>
  <si>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</si>
  <si>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</si>
  <si>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</si>
  <si>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</si>
  <si>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</si>
  <si>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</si>
  <si>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</si>
  <si>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</si>
  <si>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</si>
  <si>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</si>
  <si>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</si>
  <si>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</si>
  <si>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</si>
  <si>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</si>
  <si>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</si>
  <si>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</si>
  <si>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</si>
  <si>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</si>
  <si>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</si>
  <si>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</si>
  <si>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</si>
  <si>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</si>
  <si>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</si>
  <si>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</si>
  <si>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</si>
  <si>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</si>
  <si>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</si>
  <si>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</si>
  <si>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</si>
  <si>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</si>
  <si>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</si>
  <si>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</si>
  <si>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</si>
  <si>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</si>
  <si>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</si>
  <si>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</si>
  <si>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</si>
  <si>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</si>
  <si>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</si>
  <si>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</si>
  <si>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</si>
  <si>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</si>
  <si>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</si>
  <si>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</si>
  <si>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</si>
  <si>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</si>
  <si>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</si>
  <si>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</si>
  <si>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</si>
  <si>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</si>
  <si>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</si>
  <si>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</si>
  <si>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</si>
  <si>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</si>
  <si>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</si>
  <si>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</si>
  <si>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</si>
  <si>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</si>
  <si>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</si>
  <si>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</si>
  <si>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</si>
  <si>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</si>
  <si>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</si>
  <si>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</si>
  <si>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</si>
  <si>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</si>
  <si>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</si>
  <si>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</si>
  <si>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</si>
  <si>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</si>
  <si>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</si>
  <si>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</si>
  <si>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</si>
  <si>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</si>
  <si>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</si>
  <si>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</si>
  <si>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</si>
  <si>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</si>
  <si>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</si>
  <si>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</si>
  <si>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</si>
  <si>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</si>
  <si>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</si>
  <si>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</si>
  <si>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</si>
  <si>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</si>
  <si>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</si>
  <si>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</si>
  <si>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</si>
  <si>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</si>
  <si>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</si>
  <si>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</si>
  <si>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</si>
  <si>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</si>
  <si>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</si>
  <si>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</si>
  <si>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</si>
  <si>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</si>
  <si>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</si>
  <si>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</si>
  <si>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</si>
  <si>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</si>
  <si>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</si>
  <si>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</si>
  <si>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</si>
  <si>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</si>
  <si>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</si>
  <si>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</si>
  <si>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</si>
  <si>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</si>
  <si>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</si>
  <si>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</si>
  <si>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</si>
  <si>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</si>
  <si>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</si>
  <si>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</si>
  <si>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</si>
  <si>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</si>
  <si>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</si>
  <si>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</si>
  <si>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</si>
  <si>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</si>
  <si>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</si>
  <si>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</si>
  <si>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</si>
  <si>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</si>
  <si>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</si>
  <si>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</si>
  <si>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</si>
  <si>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</si>
  <si>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</si>
  <si>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</si>
  <si>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</si>
  <si>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</si>
  <si>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</si>
  <si>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</si>
  <si>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</si>
  <si>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</si>
  <si>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</si>
  <si>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</si>
  <si>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</si>
  <si>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</si>
  <si>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</si>
  <si>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</si>
  <si>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</si>
  <si>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</si>
  <si>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</si>
  <si>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</si>
  <si>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</si>
  <si>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</si>
  <si>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</si>
  <si>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</si>
  <si>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</si>
  <si>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</si>
  <si>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</si>
  <si>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</si>
  <si>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</si>
  <si>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</si>
  <si>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</si>
  <si>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</si>
  <si>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</si>
  <si>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</si>
  <si>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</si>
  <si>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</si>
  <si>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</si>
  <si>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</si>
  <si>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</si>
  <si>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</si>
  <si>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</si>
  <si>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</si>
  <si>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</si>
  <si>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</si>
  <si>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</si>
  <si>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</si>
  <si>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</si>
  <si>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</si>
  <si>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</si>
  <si>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</si>
  <si>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</si>
  <si>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</si>
  <si>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</si>
  <si>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</si>
  <si>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</si>
  <si>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</si>
  <si>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</si>
  <si>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</si>
  <si>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</si>
  <si>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</si>
  <si>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</si>
  <si>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</si>
  <si>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</si>
  <si>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</si>
  <si>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</si>
  <si>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</si>
  <si>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</si>
  <si>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</si>
  <si>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</si>
  <si>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</si>
  <si>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</si>
  <si>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</si>
  <si>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</si>
  <si>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</si>
  <si>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</si>
  <si>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</si>
  <si>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</si>
  <si>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</si>
  <si>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</si>
  <si>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</si>
  <si>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</si>
  <si>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</si>
  <si>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</si>
  <si>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</si>
  <si>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</si>
  <si>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</si>
  <si>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</si>
  <si>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</si>
  <si>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</si>
  <si>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</si>
  <si>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</si>
  <si>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</si>
  <si>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</si>
  <si>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</si>
  <si>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</si>
  <si>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</si>
  <si>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</si>
  <si>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</si>
  <si>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</si>
  <si>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</si>
  <si>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</si>
  <si>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</si>
  <si>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</si>
  <si>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</si>
  <si>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</si>
  <si>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</si>
  <si>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</si>
  <si>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</si>
  <si>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</si>
  <si>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</si>
  <si>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</si>
  <si>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</si>
  <si>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</si>
  <si>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</si>
  <si>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</si>
  <si>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</si>
  <si>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</si>
  <si>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</si>
  <si>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</si>
  <si>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</si>
  <si>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</si>
  <si>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</si>
  <si>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</si>
  <si>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</si>
  <si>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</si>
  <si>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</si>
  <si>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</si>
  <si>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</si>
  <si>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</si>
  <si>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</si>
  <si>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</si>
  <si>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</si>
  <si>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</si>
  <si>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</si>
  <si>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</si>
  <si>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</si>
  <si>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</si>
  <si>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</si>
  <si>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</si>
  <si>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</si>
  <si>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</si>
  <si>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</si>
  <si>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</si>
  <si>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</si>
  <si>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</si>
  <si>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</si>
  <si>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</si>
  <si>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</si>
  <si>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</si>
  <si>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</si>
  <si>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</si>
  <si>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</si>
  <si>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</si>
  <si>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</si>
  <si>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</si>
  <si>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</si>
  <si>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</si>
  <si>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</si>
  <si>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</si>
  <si>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</si>
  <si>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</si>
  <si>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</si>
  <si>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</si>
  <si>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</si>
  <si>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</si>
  <si>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</si>
  <si>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</si>
  <si>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</si>
  <si>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</si>
  <si>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</si>
  <si>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</si>
  <si>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</si>
  <si>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</si>
  <si>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</si>
  <si>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</si>
  <si>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</si>
  <si>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</si>
  <si>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</si>
  <si>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</si>
  <si>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</si>
  <si>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</si>
  <si>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</si>
  <si>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</si>
  <si>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</si>
  <si>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</si>
  <si>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</si>
  <si>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</si>
  <si>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</si>
  <si>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</si>
  <si>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</si>
  <si>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</si>
  <si>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</si>
  <si>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</si>
  <si>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</si>
  <si>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</si>
  <si>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</si>
  <si>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</si>
  <si>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</si>
  <si>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</si>
  <si>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</si>
  <si>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</si>
  <si>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</si>
  <si>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</si>
  <si>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</si>
  <si>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</si>
  <si>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</si>
  <si>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</si>
  <si>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</si>
  <si>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</si>
  <si>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</si>
  <si>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</si>
  <si>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</si>
  <si>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</si>
  <si>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</si>
  <si>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</si>
  <si>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</si>
  <si>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</si>
  <si>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</si>
  <si>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</si>
  <si>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</si>
  <si>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</si>
  <si>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</si>
  <si>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</si>
  <si>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</si>
  <si>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</si>
  <si>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</si>
  <si>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</si>
  <si>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</si>
  <si>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</si>
  <si>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</si>
  <si>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</si>
  <si>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</si>
  <si>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</si>
  <si>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</si>
  <si>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</si>
  <si>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</si>
  <si>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</si>
  <si>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</si>
  <si>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</si>
  <si>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</si>
  <si>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</si>
  <si>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</si>
  <si>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</si>
  <si>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</si>
  <si>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</si>
  <si>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</si>
  <si>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</si>
  <si>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</si>
  <si>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</si>
  <si>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</si>
  <si>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</si>
  <si>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</si>
  <si>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</si>
  <si>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</si>
  <si>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</si>
  <si>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</si>
  <si>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</si>
  <si>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</si>
  <si>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</si>
  <si>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</si>
  <si>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</si>
  <si>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</si>
  <si>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</si>
  <si>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</si>
  <si>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</si>
  <si>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</si>
  <si>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</si>
  <si>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</si>
  <si>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</si>
  <si>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</si>
  <si>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</si>
  <si>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</si>
  <si>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</si>
  <si>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</si>
  <si>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</si>
  <si>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</si>
  <si>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</si>
  <si>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</si>
  <si>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</si>
  <si>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</si>
  <si>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</si>
  <si>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</si>
  <si>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</si>
  <si>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</si>
  <si>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</si>
  <si>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</si>
  <si>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</si>
  <si>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</si>
  <si>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</si>
  <si>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</si>
  <si>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</si>
  <si>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</si>
  <si>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</si>
  <si>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</si>
  <si>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</si>
  <si>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</si>
  <si>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</si>
  <si>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</si>
  <si>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</si>
  <si>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</si>
  <si>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</si>
  <si>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</si>
  <si>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</si>
  <si>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</si>
  <si>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</si>
  <si>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</si>
  <si>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</si>
  <si>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</si>
  <si>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</si>
  <si>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</si>
  <si>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</si>
  <si>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</si>
  <si>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</si>
  <si>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</si>
  <si>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</si>
  <si>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</si>
  <si>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</si>
  <si>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</si>
  <si>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</si>
  <si>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</si>
  <si>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</si>
  <si>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</si>
  <si>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</si>
  <si>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</si>
  <si>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</si>
  <si>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</si>
  <si>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</si>
  <si>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</si>
  <si>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</si>
  <si>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</si>
  <si>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</si>
  <si>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</si>
  <si>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</si>
  <si>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</si>
  <si>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</si>
  <si>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</si>
  <si>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</si>
  <si>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</si>
  <si>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</si>
  <si>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</si>
  <si>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</si>
  <si>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</si>
  <si>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</si>
  <si>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</si>
  <si>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</si>
  <si>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</si>
  <si>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</si>
  <si>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</si>
  <si>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</si>
  <si>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</si>
  <si>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</si>
  <si>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</si>
  <si>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</si>
  <si>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</si>
  <si>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</si>
  <si>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</si>
  <si>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</si>
  <si>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</si>
  <si>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</si>
  <si>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</si>
  <si>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</si>
  <si>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</si>
  <si>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</si>
  <si>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</si>
  <si>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</si>
  <si>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</si>
  <si>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</si>
  <si>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</si>
  <si>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</si>
  <si>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</si>
  <si>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</si>
  <si>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</si>
  <si>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</si>
  <si>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</si>
  <si>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</si>
  <si>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</si>
  <si>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</si>
  <si>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</si>
  <si>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</si>
  <si>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</si>
  <si>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</si>
  <si>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</si>
  <si>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</si>
  <si>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</si>
  <si>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</si>
  <si>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</si>
  <si>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</si>
  <si>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</si>
  <si>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</si>
  <si>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</si>
  <si>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</si>
  <si>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</si>
  <si>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</si>
  <si>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</si>
  <si>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</si>
  <si>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</si>
  <si>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</si>
  <si>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</si>
  <si>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</si>
  <si>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</si>
  <si>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</si>
  <si>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</si>
  <si>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</si>
  <si>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</si>
  <si>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</si>
  <si>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</si>
  <si>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</si>
  <si>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</si>
  <si>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</si>
  <si>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</si>
  <si>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</si>
  <si>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</si>
  <si>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</si>
  <si>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</si>
  <si>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</si>
  <si>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</si>
  <si>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</si>
  <si>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</si>
  <si>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</si>
  <si>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</si>
  <si>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</si>
  <si>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</si>
  <si>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</si>
  <si>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</si>
  <si>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</si>
  <si>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</si>
  <si>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</si>
  <si>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</si>
  <si>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</si>
  <si>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</si>
  <si>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</si>
  <si>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</si>
  <si>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</si>
  <si>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</si>
  <si>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</si>
  <si>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</si>
  <si>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</si>
  <si>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</si>
  <si>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</si>
  <si>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</si>
  <si>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</si>
  <si>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</si>
  <si>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</si>
  <si>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</si>
  <si>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</si>
  <si>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</si>
  <si>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</si>
  <si>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</si>
  <si>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</si>
  <si>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</si>
  <si>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</si>
  <si>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</si>
  <si>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</si>
  <si>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</si>
  <si>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</si>
  <si>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</si>
  <si>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</si>
  <si>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</si>
  <si>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</si>
  <si>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</si>
  <si>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</si>
  <si>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</si>
  <si>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</si>
  <si>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</si>
  <si>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</si>
  <si>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</si>
  <si>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</si>
  <si>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</si>
  <si>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</si>
  <si>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</si>
  <si>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</si>
  <si>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</si>
  <si>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</si>
  <si>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</si>
  <si>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</si>
  <si>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</si>
  <si>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</si>
  <si>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</si>
  <si>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</si>
  <si>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</si>
  <si>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</si>
  <si>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</si>
  <si>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</si>
  <si>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</si>
  <si>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</si>
  <si>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</si>
  <si>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</si>
  <si>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</si>
  <si>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</si>
  <si>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</si>
  <si>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</si>
  <si>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</si>
  <si>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</si>
  <si>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</si>
  <si>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</si>
  <si>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</si>
  <si>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</si>
  <si>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</si>
  <si>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</si>
  <si>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</si>
  <si>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</si>
  <si>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</si>
  <si>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</si>
  <si>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</si>
  <si>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</si>
  <si>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</si>
  <si>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</si>
  <si>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</si>
  <si>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</si>
  <si>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</si>
  <si>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</si>
  <si>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</si>
  <si>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</si>
  <si>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</si>
  <si>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</si>
  <si>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</si>
  <si>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</si>
  <si>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</si>
  <si>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</si>
  <si>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</si>
  <si>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</si>
  <si>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</si>
  <si>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</si>
  <si>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</si>
  <si>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</si>
  <si>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</si>
  <si>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</si>
  <si>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</si>
  <si>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</si>
  <si>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</si>
  <si>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</si>
  <si>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</si>
  <si>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</si>
  <si>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</si>
  <si>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</si>
  <si>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</si>
  <si>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</si>
  <si>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</si>
  <si>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</si>
  <si>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</si>
  <si>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</si>
  <si>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</si>
  <si>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</si>
  <si>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</si>
  <si>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Row Labels</t>
  </si>
  <si>
    <t>Grand Total</t>
  </si>
  <si>
    <t>Percent funded</t>
  </si>
  <si>
    <t>Column Labels</t>
  </si>
  <si>
    <t>Count of outcome</t>
  </si>
  <si>
    <t>(All)</t>
  </si>
  <si>
    <t>category</t>
  </si>
  <si>
    <t>All</t>
  </si>
  <si>
    <t>parent category</t>
  </si>
  <si>
    <t>sub-category</t>
  </si>
  <si>
    <t>average donation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</si>
  <si>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</si>
  <si>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</si>
  <si>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</si>
  <si>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</si>
  <si>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</si>
  <si>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</si>
  <si>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</si>
  <si>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</si>
  <si>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</si>
  <si>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</si>
  <si>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</si>
  <si>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</si>
  <si>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</si>
  <si>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</si>
  <si>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</si>
  <si>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</si>
  <si>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</si>
  <si>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</si>
  <si>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</si>
  <si>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</si>
  <si>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</si>
  <si>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</si>
  <si>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</si>
  <si>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</si>
  <si>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</si>
  <si>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</si>
  <si>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</si>
  <si>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</si>
  <si>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</si>
  <si>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</si>
  <si>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</si>
  <si>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</si>
  <si>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</si>
  <si>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</si>
  <si>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</si>
  <si>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</si>
  <si>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</si>
  <si>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</si>
  <si>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</si>
  <si>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</si>
  <si>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</si>
  <si>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</si>
  <si>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</si>
  <si>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</si>
  <si>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</si>
  <si>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</si>
  <si>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</si>
  <si>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</si>
  <si>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</si>
  <si>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</si>
  <si>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</si>
  <si>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</si>
  <si>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</si>
  <si>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</si>
  <si>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</si>
  <si>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</si>
  <si>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</si>
  <si>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</si>
  <si>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</si>
  <si>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</si>
  <si>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</si>
  <si>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</si>
  <si>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</si>
  <si>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</si>
  <si>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</si>
  <si>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</si>
  <si>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</si>
  <si>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</si>
  <si>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</si>
  <si>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</si>
  <si>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</si>
  <si>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</si>
  <si>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</si>
  <si>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deviation</t>
  </si>
  <si>
    <t>values</t>
  </si>
  <si>
    <t>successful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</si>
</sst>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m/d/yyyy;@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2B2B2B"/>
      <name val="Consolas"/>
      <family val="3"/>
    </font>
    <font>
      <sz val="11"/>
      <color rgb="FF2B2B2B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4" fontId="17" fillId="0" borderId="0" xfId="0" applyNumberFormat="1" applyFont="1" applyAlignment="1">
      <alignment horizontal="center"/>
    </xf>
    <xf numFmtId="164" fontId="0" fillId="0" borderId="0" xfId="0" applyNumberFormat="1"/>
    <xf numFmtId="0" fontId="17" fillId="33" borderId="0" xfId="0" applyFont="1" applyFill="1" applyAlignment="1">
      <alignment horizontal="center"/>
    </xf>
    <xf numFmtId="165" fontId="17" fillId="0" borderId="0" xfId="0" applyNumberFormat="1" applyFont="1" applyAlignment="1">
      <alignment horizontal="center"/>
    </xf>
    <xf numFmtId="165" fontId="0" fillId="0" borderId="0" xfId="0" applyNumberFormat="1"/>
    <xf numFmtId="0" fontId="19" fillId="0" borderId="0" xfId="0" applyFont="1" applyAlignment="1">
      <alignment horizontal="left" vertical="center" wrapText="1"/>
    </xf>
    <xf numFmtId="0" fontId="1" fillId="0" borderId="0" xfId="0" applyFont="1"/>
    <xf numFmtId="0" fontId="20" fillId="0" borderId="0" xfId="0" applyFont="1" applyAlignment="1">
      <alignment horizontal="left" vertical="center" wrapText="1"/>
    </xf>
    <xf numFmtId="0" fontId="20" fillId="0" borderId="0" xfId="0" applyFont="1"/>
    <xf numFmtId="9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colors>
    <mruColors>
      <color rgb="FF07DEE9"/>
      <color rgb="FF0CEA4B"/>
      <color rgb="FF2FEF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[CrowdfundingBook.xlsx]Sheet5!PivotTable5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Sheet5!$B$4:$B$5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Sheet5!$B$6:$B$30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B-4356-8531-7241A73FBFBD}"/>
            </c:ext>
          </c:extLst>
        </c:ser>
        <c:ser>
          <c:idx val="1"/>
          <c:order val="1"/>
          <c:tx>
            <c:strRef>
              <c:f>Sheet5!$C$4:$C$5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Sheet5!$C$6:$C$30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7C-4043-AD54-2E2C190FAD25}"/>
            </c:ext>
          </c:extLst>
        </c:ser>
        <c:ser>
          <c:idx val="2"/>
          <c:order val="2"/>
          <c:tx>
            <c:strRef>
              <c:f>Sheet5!$D$4:$D$5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Sheet5!$D$6:$D$30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7C-4043-AD54-2E2C190FAD25}"/>
            </c:ext>
          </c:extLst>
        </c:ser>
        <c:ser>
          <c:idx val="3"/>
          <c:order val="3"/>
          <c:tx>
            <c:strRef>
              <c:f>Sheet5!$E$4:$E$5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Sheet5!$A$6:$A$30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Sheet5!$E$6:$E$30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7C-4043-AD54-2E2C190FA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9112991"/>
        <c:axId val="239115391"/>
      </c:barChart>
      <c:catAx>
        <c:axId val="23911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115391"/>
        <c:crosses val="autoZero"/>
        <c:auto val="1"/>
        <c:lblAlgn val="ctr"/>
        <c:lblOffset val="100"/>
        <c:noMultiLvlLbl val="0"/>
      </c:catAx>
      <c:valAx>
        <c:axId val="23911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112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[CrowdfundingBook.xlsx]Sheet4!PivotTable4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Sheet4!$B$5:$B$14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17-491B-81BB-644522D428C7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Sheet4!$C$5:$C$14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17-491B-81BB-644522D428C7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Sheet4!$D$5:$D$14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17-491B-81BB-644522D428C7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Sheet4!$E$5:$E$14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17-491B-81BB-644522D42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9747151"/>
        <c:axId val="255006303"/>
      </c:barChart>
      <c:catAx>
        <c:axId val="57974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006303"/>
        <c:crosses val="autoZero"/>
        <c:auto val="1"/>
        <c:lblAlgn val="ctr"/>
        <c:lblOffset val="100"/>
        <c:noMultiLvlLbl val="0"/>
      </c:catAx>
      <c:valAx>
        <c:axId val="25500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47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[CrowdfundingBook.xlsx]Sheet8!PivotTable8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Sheet8!$B$4:$B$5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Sheet8!$A$6:$A$18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Sheet8!$B$6:$B$18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8E-416B-99CE-79E6EADCAEE3}"/>
            </c:ext>
          </c:extLst>
        </c:ser>
        <c:ser>
          <c:idx val="1"/>
          <c:order val="1"/>
          <c:tx>
            <c:strRef>
              <c:f>Sheet8!$C$4:$C$5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Sheet8!$A$6:$A$18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Sheet8!$C$6:$C$18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8E-416B-99CE-79E6EADCAEE3}"/>
            </c:ext>
          </c:extLst>
        </c:ser>
        <c:ser>
          <c:idx val="2"/>
          <c:order val="2"/>
          <c:tx>
            <c:strRef>
              <c:f>Sheet8!$D$4:$D$5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Sheet8!$A$6:$A$18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Sheet8!$D$6:$D$18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8E-416B-99CE-79E6EADCAEE3}"/>
            </c:ext>
          </c:extLst>
        </c:ser>
        <c:ser>
          <c:idx val="3"/>
          <c:order val="3"/>
          <c:tx>
            <c:strRef>
              <c:f>Sheet8!$E$4:$E$5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Sheet8!$A$6:$A$18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Sheet8!$E$6:$E$18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8E-416B-99CE-79E6EADCA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560447"/>
        <c:axId val="246559487"/>
      </c:lineChart>
      <c:catAx>
        <c:axId val="24656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559487"/>
        <c:crosses val="autoZero"/>
        <c:auto val="1"/>
        <c:lblAlgn val="ctr"/>
        <c:lblOffset val="100"/>
        <c:noMultiLvlLbl val="0"/>
      </c:catAx>
      <c:valAx>
        <c:axId val="2465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56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Sheet1!$F$2:$F$13</c:f>
              <c:numCache>
                <c:formatCode>0%</c:formatCode>
                <c:ptCount val="12"/>
                <c:pt idx="0">
                  <c:v>0.28301886792452829</c:v>
                </c:pt>
                <c:pt idx="1">
                  <c:v>0.8258928571428571</c:v>
                </c:pt>
                <c:pt idx="2">
                  <c:v>0.51140065146579805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0.76923076923076927</c:v>
                </c:pt>
                <c:pt idx="7">
                  <c:v>1</c:v>
                </c:pt>
                <c:pt idx="8">
                  <c:v>0.63636363636363635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C9-4C80-9DE9-F90FB969FF97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Sheet1!$G$2:$G$13</c:f>
              <c:numCache>
                <c:formatCode>0%</c:formatCode>
                <c:ptCount val="12"/>
                <c:pt idx="0">
                  <c:v>0.18867924528301888</c:v>
                </c:pt>
                <c:pt idx="1">
                  <c:v>0.16517857142857142</c:v>
                </c:pt>
                <c:pt idx="2">
                  <c:v>0.40716612377850164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0.23076923076923078</c:v>
                </c:pt>
                <c:pt idx="7">
                  <c:v>0</c:v>
                </c:pt>
                <c:pt idx="8">
                  <c:v>0.27272727272727271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C9-4C80-9DE9-F90FB969FF97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Sheet1!$H$2:$H$13</c:f>
              <c:numCache>
                <c:formatCode>0%</c:formatCode>
                <c:ptCount val="12"/>
                <c:pt idx="0">
                  <c:v>0.52830188679245282</c:v>
                </c:pt>
                <c:pt idx="1">
                  <c:v>8.9285714285714281E-3</c:v>
                </c:pt>
                <c:pt idx="2">
                  <c:v>8.143322475570032E-2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9.0909090909090912E-2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C9-4C80-9DE9-F90FB969F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357296"/>
        <c:axId val="112356816"/>
      </c:lineChart>
      <c:catAx>
        <c:axId val="11235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56816"/>
        <c:crosses val="autoZero"/>
        <c:auto val="1"/>
        <c:lblAlgn val="ctr"/>
        <c:lblOffset val="100"/>
        <c:noMultiLvlLbl val="0"/>
      </c:catAx>
      <c:valAx>
        <c:axId val="11235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5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308610</xdr:colOff>
      <xdr:row>7</xdr:row>
      <xdr:rowOff>175260</xdr:rowOff>
    </xdr:from>
    <xdr:to>
      <xdr:col>15</xdr:col>
      <xdr:colOff>457200</xdr:colOff>
      <xdr:row>23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32A3C1-DFE3-6049-B9E0-BCAB3B168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2</xdr:row>
      <xdr:rowOff>60960</xdr:rowOff>
    </xdr:from>
    <xdr:to>
      <xdr:col>13</xdr:col>
      <xdr:colOff>3810</xdr:colOff>
      <xdr:row>16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87761B-743B-E28D-4939-EF715A7EE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742950</xdr:colOff>
      <xdr:row>3</xdr:row>
      <xdr:rowOff>144780</xdr:rowOff>
    </xdr:from>
    <xdr:to>
      <xdr:col>13</xdr:col>
      <xdr:colOff>461010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48E5C0-2614-9049-52E9-A9D85F9F3E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</xdr:colOff>
      <xdr:row>13</xdr:row>
      <xdr:rowOff>38100</xdr:rowOff>
    </xdr:from>
    <xdr:to>
      <xdr:col>4</xdr:col>
      <xdr:colOff>762000</xdr:colOff>
      <xdr:row>31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577050-205F-E8B8-B238-37081E143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a Johnson" refreshedDate="45075.558275578704" createdVersion="8" refreshedVersion="8" minRefreshableVersion="3" recordCount="1001" xr:uid="{C8EA3CE9-3D82-483E-890F-D76694F47D54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average donation" numFmtId="0">
      <sharedItems containsString="0" containsBlank="1" containsNumber="1" minValue="0" maxValue="113.17073170731707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 date" numFmtId="164">
      <sharedItems containsNonDate="0" containsDate="1" containsString="0" containsBlank="1" minDate="2010-01-09T00:00:00" maxDate="2020-01-28T00:00:00" count="880">
        <d v="2015-11-28T00:00:00"/>
        <d v="2014-08-19T00:00:00"/>
        <d v="2013-11-17T00:00:00"/>
        <d v="2019-08-11T00:00:00"/>
        <d v="2019-01-20T00:00:00"/>
        <d v="2012-08-28T00:00:00"/>
        <d v="2017-09-13T00:00:00"/>
        <d v="2015-08-13T00:00:00"/>
        <d v="2010-08-09T00:00:00"/>
        <d v="2013-09-19T00:00:00"/>
        <d v="2010-08-14T00:00:00"/>
        <d v="2010-09-21T00:00:00"/>
        <d v="2019-10-22T00:00:00"/>
        <d v="2016-06-11T00:00:00"/>
        <d v="2012-03-06T00:00:00"/>
        <d v="2019-12-10T00:00:00"/>
        <d v="2014-01-22T00:00:00"/>
        <d v="2011-01-12T00:00:00"/>
        <d v="2018-09-08T00:00:00"/>
        <d v="2019-03-04T00:00:00"/>
        <d v="2014-07-28T00:00:00"/>
        <d v="2011-08-15T00:00:00"/>
        <d v="2018-04-03T00:00:00"/>
        <d v="2019-02-14T00:00:00"/>
        <d v="2014-06-21T00:00:00"/>
        <d v="2011-05-18T00:00:00"/>
        <d v="2018-07-31T00:00:00"/>
        <d v="2015-10-03T00:00:00"/>
        <d v="2010-02-09T00:00:00"/>
        <d v="2018-07-20T00:00:00"/>
        <d v="2019-05-24T00:00:00"/>
        <d v="2016-01-05T00:00:00"/>
        <d v="2018-01-10T00:00:00"/>
        <d v="2014-10-05T00:00:00"/>
        <d v="2017-03-23T00:00:00"/>
        <d v="2019-01-19T00:00:00"/>
        <d v="2011-02-26T00:00:00"/>
        <d v="2019-10-06T00:00:00"/>
        <d v="2010-10-18T00:00:00"/>
        <d v="2013-02-25T00:00:00"/>
        <d v="2010-06-05T00:00:00"/>
        <d v="2012-09-04T00:00:00"/>
        <d v="2011-07-04T00:00:00"/>
        <d v="2014-07-24T00:00:00"/>
        <d v="2019-03-17T00:00:00"/>
        <d v="2016-11-02T00:00:00"/>
        <d v="2010-07-08T00:00:00"/>
        <d v="2014-03-29T00:00:00"/>
        <d v="2015-06-25T00:00:00"/>
        <d v="2019-10-20T00:00:00"/>
        <d v="2013-08-01T00:00:00"/>
        <d v="2012-03-27T00:00:00"/>
        <d v="2010-09-15T00:00:00"/>
        <d v="2014-05-20T00:00:00"/>
        <d v="2018-03-11T00:00:00"/>
        <d v="2018-07-30T00:00:00"/>
        <d v="2015-01-10T00:00:00"/>
        <d v="2017-09-01T00:00:00"/>
        <d v="2015-09-21T00:00:00"/>
        <d v="2017-06-12T00:00:00"/>
        <d v="2012-07-17T00:00:00"/>
        <d v="2011-02-21T00:00:00"/>
        <d v="2015-06-05T00:00:00"/>
        <d v="2017-04-28T00:00:00"/>
        <d v="2018-07-02T00:00:00"/>
        <d v="2011-01-27T00:00:00"/>
        <d v="2015-04-08T00:00:00"/>
        <d v="2010-01-25T00:00:00"/>
        <d v="2017-07-27T00:00:00"/>
        <d v="2010-12-19T00:00:00"/>
        <d v="2010-11-02T00:00:00"/>
        <d v="2019-11-30T00:00:00"/>
        <d v="2015-07-01T00:00:00"/>
        <d v="2016-11-27T00:00:00"/>
        <d v="2016-03-27T00:00:00"/>
        <d v="2018-07-15T00:00:00"/>
        <d v="2015-01-23T00:00:00"/>
        <d v="2010-09-27T00:00:00"/>
        <d v="2018-04-16T00:00:00"/>
        <d v="2018-06-16T00:00:00"/>
        <d v="2017-08-29T00:00:00"/>
        <d v="2017-11-23T00:00:00"/>
        <d v="2019-01-17T00:00:00"/>
        <d v="2016-07-28T00:00:00"/>
        <d v="2012-07-28T00:00:00"/>
        <d v="2011-09-11T00:00:00"/>
        <d v="2015-05-04T00:00:00"/>
        <d v="2011-03-08T00:00:00"/>
        <d v="2015-04-16T00:00:00"/>
        <d v="2010-04-15T00:00:00"/>
        <d v="2016-02-25T00:00:00"/>
        <d v="2016-08-06T00:00:00"/>
        <d v="2010-06-23T00:00:00"/>
        <d v="2012-10-20T00:00:00"/>
        <d v="2019-04-07T00:00:00"/>
        <d v="2019-10-14T00:00:00"/>
        <d v="2011-03-10T00:00:00"/>
        <d v="2015-07-27T00:00:00"/>
        <d v="2014-11-25T00:00:00"/>
        <d v="2011-10-19T00:00:00"/>
        <d v="2015-02-21T00:00:00"/>
        <d v="2018-05-14T00:00:00"/>
        <d v="2010-10-24T00:00:00"/>
        <d v="2017-05-23T00:00:00"/>
        <d v="2013-04-02T00:00:00"/>
        <d v="2019-09-08T00:00:00"/>
        <d v="2018-04-23T00:00:00"/>
        <d v="2012-04-06T00:00:00"/>
        <d v="2014-01-12T00:00:00"/>
        <d v="2018-09-11T00:00:00"/>
        <d v="2012-09-22T00:00:00"/>
        <d v="2014-08-24T00:00:00"/>
        <d v="2017-09-12T00:00:00"/>
        <d v="2019-04-09T00:00:00"/>
        <d v="2017-11-17T00:00:00"/>
        <d v="2015-09-18T00:00:00"/>
        <d v="2011-09-22T00:00:00"/>
        <d v="2014-01-26T00:00:00"/>
        <d v="2014-06-16T00:00:00"/>
        <d v="2015-04-17T00:00:00"/>
        <d v="2014-11-27T00:00:00"/>
        <d v="2015-11-24T00:00:00"/>
        <d v="2019-05-13T00:00:00"/>
        <d v="2018-09-19T00:00:00"/>
        <d v="2016-08-14T00:00:00"/>
        <d v="2010-05-12T00:00:00"/>
        <d v="2010-08-27T00:00:00"/>
        <d v="2015-02-03T00:00:00"/>
        <d v="2011-10-26T00:00:00"/>
        <d v="2013-11-29T00:00:00"/>
        <d v="2018-01-12T00:00:00"/>
        <d v="2011-08-12T00:00:00"/>
        <d v="2011-06-19T00:00:00"/>
        <d v="2013-03-07T00:00:00"/>
        <d v="2014-06-07T00:00:00"/>
        <d v="2010-10-06T00:00:00"/>
        <d v="2012-09-28T00:00:00"/>
        <d v="2015-04-21T00:00:00"/>
        <d v="2018-02-25T00:00:00"/>
        <d v="2015-06-12T00:00:00"/>
        <d v="2010-06-28T00:00:00"/>
        <d v="2019-06-17T00:00:00"/>
        <d v="2014-09-07T00:00:00"/>
        <d v="2011-11-08T00:00:00"/>
        <d v="2016-06-13T00:00:00"/>
        <d v="2017-07-25T00:00:00"/>
        <d v="2013-01-01T00:00:00"/>
        <d v="2018-12-16T00:00:00"/>
        <d v="2014-06-09T00:00:00"/>
        <d v="2017-02-17T00:00:00"/>
        <d v="2012-10-19T00:00:00"/>
        <d v="2016-05-12T00:00:00"/>
        <d v="2010-03-25T00:00:00"/>
        <d v="2019-10-05T00:00:00"/>
        <d v="2013-12-30T00:00:00"/>
        <d v="2015-12-08T00:00:00"/>
        <d v="2019-03-27T00:00:00"/>
        <d v="2019-04-27T00:00:00"/>
        <d v="2015-09-23T00:00:00"/>
        <d v="2018-12-08T00:00:00"/>
        <d v="2017-10-20T00:00:00"/>
        <d v="2017-10-08T00:00:00"/>
        <d v="2017-08-01T00:00:00"/>
        <d v="2010-12-22T00:00:00"/>
        <d v="2013-06-10T00:00:00"/>
        <d v="2019-02-22T00:00:00"/>
        <d v="2012-06-17T00:00:00"/>
        <d v="2017-08-03T00:00:00"/>
        <d v="2014-03-20T00:00:00"/>
        <d v="2014-07-19T00:00:00"/>
        <d v="2013-05-18T00:00:00"/>
        <d v="2015-10-05T00:00:00"/>
        <d v="2016-08-31T00:00:00"/>
        <d v="2016-09-03T00:00:00"/>
        <d v="2010-11-15T00:00:00"/>
        <d v="2017-09-21T00:00:00"/>
        <d v="2013-03-17T00:00:00"/>
        <d v="2010-03-22T00:00:00"/>
        <d v="2017-10-04T00:00:00"/>
        <d v="2019-06-15T00:00:00"/>
        <d v="2010-09-09T00:00:00"/>
        <d v="2019-05-03T00:00:00"/>
        <d v="2018-05-13T00:00:00"/>
        <d v="2014-05-23T00:00:00"/>
        <d v="2013-02-23T00:00:00"/>
        <d v="2014-12-02T00:00:00"/>
        <d v="2016-03-04T00:00:00"/>
        <d v="2013-06-04T00:00:00"/>
        <d v="2019-03-12T00:00:00"/>
        <d v="2014-06-27T00:00:00"/>
        <d v="2018-04-08T00:00:00"/>
        <d v="2015-09-14T00:00:00"/>
        <d v="2018-07-29T00:00:00"/>
        <d v="2017-06-23T00:00:00"/>
        <d v="2010-08-06T00:00:00"/>
        <d v="2015-07-07T00:00:00"/>
        <d v="2014-07-25T00:00:00"/>
        <d v="2011-10-02T00:00:00"/>
        <d v="2017-01-17T00:00:00"/>
        <d v="2011-04-03T00:00:00"/>
        <d v="2018-10-17T00:00:00"/>
        <d v="2010-02-27T00:00:00"/>
        <d v="2018-08-28T00:00:00"/>
        <d v="2017-11-09T00:00:00"/>
        <d v="2016-05-06T00:00:00"/>
        <d v="2017-03-03T00:00:00"/>
        <d v="2013-08-27T00:00:00"/>
        <d v="2019-12-15T00:00:00"/>
        <d v="2010-11-06T00:00:00"/>
        <d v="2010-08-19T00:00:00"/>
        <d v="2019-02-13T00:00:00"/>
        <d v="2011-11-22T00:00:00"/>
        <d v="2019-04-28T00:00:00"/>
        <d v="2011-11-11T00:00:00"/>
        <d v="2012-08-16T00:00:00"/>
        <d v="2011-07-01T00:00:00"/>
        <d v="2012-06-21T00:00:00"/>
        <d v="2014-10-02T00:00:00"/>
        <d v="2016-03-16T00:00:00"/>
        <d v="2014-09-24T00:00:00"/>
        <d v="2014-05-03T00:00:00"/>
        <d v="2010-04-08T00:00:00"/>
        <d v="2015-05-15T00:00:00"/>
        <d v="2017-06-01T00:00:00"/>
        <d v="2019-12-06T00:00:00"/>
        <d v="2013-05-21T00:00:00"/>
        <d v="2016-07-25T00:00:00"/>
        <d v="2011-06-12T00:00:00"/>
        <d v="2017-08-22T00:00:00"/>
        <d v="2017-02-13T00:00:00"/>
        <d v="2019-06-25T00:00:00"/>
        <d v="2014-04-25T00:00:00"/>
        <d v="2017-12-14T00:00:00"/>
        <d v="2015-08-29T00:00:00"/>
        <d v="2014-04-13T00:00:00"/>
        <d v="2017-05-10T00:00:00"/>
        <d v="2018-03-04T00:00:00"/>
        <d v="2014-07-14T00:00:00"/>
        <d v="2014-04-07T00:00:00"/>
        <d v="2013-08-05T00:00:00"/>
        <d v="2016-12-22T00:00:00"/>
        <d v="2014-12-31T00:00:00"/>
        <d v="2015-01-02T00:00:00"/>
        <d v="2012-12-09T00:00:00"/>
        <d v="2013-10-25T00:00:00"/>
        <d v="2011-04-08T00:00:00"/>
        <d v="2017-02-21T00:00:00"/>
        <d v="2011-02-16T00:00:00"/>
        <d v="2016-01-24T00:00:00"/>
        <d v="2013-03-05T00:00:00"/>
        <d v="2016-12-08T00:00:00"/>
        <d v="2012-12-08T00:00:00"/>
        <d v="2010-08-25T00:00:00"/>
        <d v="2011-04-05T00:00:00"/>
        <d v="2010-01-09T00:00:00"/>
        <d v="2013-02-12T00:00:00"/>
        <d v="2016-01-03T00:00:00"/>
        <d v="2014-11-07T00:00:00"/>
        <d v="2012-10-24T00:00:00"/>
        <d v="2012-10-04T00:00:00"/>
        <d v="2019-01-31T00:00:00"/>
        <d v="2010-12-02T00:00:00"/>
        <d v="2015-12-07T00:00:00"/>
        <d v="2019-07-10T00:00:00"/>
        <d v="2017-09-17T00:00:00"/>
        <d v="2017-11-06T00:00:00"/>
        <d v="2019-04-06T00:00:00"/>
        <d v="2012-04-19T00:00:00"/>
        <d v="2010-07-19T00:00:00"/>
        <d v="2012-11-26T00:00:00"/>
        <d v="2018-09-03T00:00:00"/>
        <d v="2017-11-21T00:00:00"/>
        <d v="2012-03-11T00:00:00"/>
        <d v="2016-05-30T00:00:00"/>
        <d v="2012-05-01T00:00:00"/>
        <d v="2016-09-10T00:00:00"/>
        <d v="2016-11-23T00:00:00"/>
        <d v="2015-04-28T00:00:00"/>
        <d v="2012-03-14T00:00:00"/>
        <d v="2015-08-03T00:00:00"/>
        <d v="2013-05-10T00:00:00"/>
        <d v="2011-10-15T00:00:00"/>
        <d v="2012-03-16T00:00:00"/>
        <d v="2010-10-05T00:00:00"/>
        <d v="2018-10-26T00:00:00"/>
        <d v="2013-10-15T00:00:00"/>
        <d v="2019-01-28T00:00:00"/>
        <d v="2014-01-14T00:00:00"/>
        <d v="2016-02-26T00:00:00"/>
        <d v="2016-03-03T00:00:00"/>
        <d v="2017-08-30T00:00:00"/>
        <d v="2015-02-26T00:00:00"/>
        <d v="2018-09-02T00:00:00"/>
        <d v="2016-01-07T00:00:00"/>
        <d v="2016-08-07T00:00:00"/>
        <d v="2016-03-19T00:00:00"/>
        <d v="2017-07-14T00:00:00"/>
        <d v="2012-06-06T00:00:00"/>
        <d v="2011-04-18T00:00:00"/>
        <d v="2011-09-21T00:00:00"/>
        <d v="2010-04-09T00:00:00"/>
        <d v="2012-02-27T00:00:00"/>
        <d v="2014-05-24T00:00:00"/>
        <d v="2019-11-19T00:00:00"/>
        <d v="2017-05-14T00:00:00"/>
        <d v="2014-02-14T00:00:00"/>
        <d v="2010-08-12T00:00:00"/>
        <d v="2011-05-10T00:00:00"/>
        <d v="2011-04-01T00:00:00"/>
        <d v="2010-11-25T00:00:00"/>
        <d v="2014-03-27T00:00:00"/>
        <d v="2015-06-21T00:00:00"/>
        <d v="2015-12-26T00:00:00"/>
        <d v="2019-08-28T00:00:00"/>
        <d v="2018-11-30T00:00:00"/>
        <d v="2016-12-12T00:00:00"/>
        <d v="2017-12-08T00:00:00"/>
        <d v="2011-12-19T00:00:00"/>
        <d v="2013-03-28T00:00:00"/>
        <d v="2018-11-20T00:00:00"/>
        <d v="2019-11-15T00:00:00"/>
        <d v="2010-12-15T00:00:00"/>
        <d v="2019-11-11T00:00:00"/>
        <d v="2011-10-05T00:00:00"/>
        <d v="2017-08-02T00:00:00"/>
        <d v="2011-12-12T00:00:00"/>
        <d v="2015-08-28T00:00:00"/>
        <d v="2013-07-20T00:00:00"/>
        <d v="2013-11-19T00:00:00"/>
        <d v="2018-01-22T00:00:00"/>
        <d v="2015-07-09T00:00:00"/>
        <d v="2017-08-24T00:00:00"/>
        <d v="2015-02-11T00:00:00"/>
        <d v="2017-02-16T00:00:00"/>
        <d v="2015-05-20T00:00:00"/>
        <d v="2015-08-24T00:00:00"/>
        <d v="2015-11-07T00:00:00"/>
        <d v="2019-07-05T00:00:00"/>
        <d v="2013-09-03T00:00:00"/>
        <d v="2017-01-22T00:00:00"/>
        <d v="2012-01-14T00:00:00"/>
        <d v="2015-09-03T00:00:00"/>
        <d v="2018-08-10T00:00:00"/>
        <d v="2011-08-27T00:00:00"/>
        <d v="2011-01-01T00:00:00"/>
        <d v="2017-10-07T00:00:00"/>
        <d v="2011-12-27T00:00:00"/>
        <d v="2018-03-05T00:00:00"/>
        <d v="2016-12-29T00:00:00"/>
        <d v="2011-01-03T00:00:00"/>
        <d v="2014-10-18T00:00:00"/>
        <d v="2010-10-13T00:00:00"/>
        <d v="2013-02-03T00:00:00"/>
        <d v="2019-04-15T00:00:00"/>
        <d v="2015-02-08T00:00:00"/>
        <d v="2015-01-08T00:00:00"/>
        <d v="2017-08-17T00:00:00"/>
        <d v="2019-01-11T00:00:00"/>
        <d v="2015-10-16T00:00:00"/>
        <d v="2014-07-06T00:00:00"/>
        <d v="2018-05-21T00:00:00"/>
        <d v="2011-10-27T00:00:00"/>
        <d v="2013-06-23T00:00:00"/>
        <d v="2015-06-08T00:00:00"/>
        <d v="2017-10-16T00:00:00"/>
        <d v="2017-02-10T00:00:00"/>
        <d v="2019-03-29T00:00:00"/>
        <d v="2010-06-26T00:00:00"/>
        <d v="2012-06-12T00:00:00"/>
        <d v="2012-01-04T00:00:00"/>
        <d v="2010-10-28T00:00:00"/>
        <d v="2013-09-13T00:00:00"/>
        <d v="2011-01-06T00:00:00"/>
        <d v="2017-07-17T00:00:00"/>
        <d v="2013-07-29T00:00:00"/>
        <d v="2011-12-08T00:00:00"/>
        <d v="2018-10-05T00:00:00"/>
        <d v="2013-05-23T00:00:00"/>
        <d v="2018-05-08T00:00:00"/>
        <d v="2011-02-02T00:00:00"/>
        <d v="2013-08-16T00:00:00"/>
        <d v="2019-10-27T00:00:00"/>
        <d v="2012-01-06T00:00:00"/>
        <d v="2017-11-14T00:00:00"/>
        <d v="2018-06-04T00:00:00"/>
        <d v="2013-01-30T00:00:00"/>
        <d v="2019-10-13T00:00:00"/>
        <d v="2016-06-20T00:00:00"/>
        <d v="2017-04-18T00:00:00"/>
        <d v="2017-05-29T00:00:00"/>
        <d v="2014-01-03T00:00:00"/>
        <d v="2018-11-27T00:00:00"/>
        <d v="2010-04-20T00:00:00"/>
        <d v="2012-01-13T00:00:00"/>
        <d v="2011-01-17T00:00:00"/>
        <d v="2018-11-03T00:00:00"/>
        <d v="2012-05-06T00:00:00"/>
        <d v="2011-12-22T00:00:00"/>
        <d v="2017-06-25T00:00:00"/>
        <d v="2017-06-29T00:00:00"/>
        <d v="2010-04-17T00:00:00"/>
        <d v="2018-04-18T00:00:00"/>
        <d v="2015-07-28T00:00:00"/>
        <d v="2013-02-27T00:00:00"/>
        <d v="2014-09-13T00:00:00"/>
        <d v="2011-02-11T00:00:00"/>
        <d v="2014-02-10T00:00:00"/>
        <d v="2019-09-29T00:00:00"/>
        <d v="2018-06-22T00:00:00"/>
        <d v="2014-05-02T00:00:00"/>
        <d v="2013-11-25T00:00:00"/>
        <d v="2016-12-01T00:00:00"/>
        <d v="2014-12-15T00:00:00"/>
        <d v="2019-04-20T00:00:00"/>
        <d v="2015-09-13T00:00:00"/>
        <d v="2013-03-04T00:00:00"/>
        <d v="2016-11-06T00:00:00"/>
        <d v="2017-06-30T00:00:00"/>
        <d v="2012-04-26T00:00:00"/>
        <d v="2017-09-02T00:00:00"/>
        <d v="2010-09-30T00:00:00"/>
        <d v="2011-07-24T00:00:00"/>
        <d v="2010-12-03T00:00:00"/>
        <d v="2012-12-18T00:00:00"/>
        <d v="2017-12-19T00:00:00"/>
        <d v="2013-04-14T00:00:00"/>
        <d v="2019-03-06T00:00:00"/>
        <d v="2018-10-21T00:00:00"/>
        <d v="2017-07-19T00:00:00"/>
        <d v="2010-07-06T00:00:00"/>
        <d v="2013-10-21T00:00:00"/>
        <d v="2011-09-23T00:00:00"/>
        <d v="2018-02-10T00:00:00"/>
        <d v="2016-10-14T00:00:00"/>
        <d v="2010-03-28T00:00:00"/>
        <d v="2014-12-28T00:00:00"/>
        <d v="2014-04-28T00:00:00"/>
        <d v="2013-12-31T00:00:00"/>
        <d v="2018-02-11T00:00:00"/>
        <d v="2018-01-27T00:00:00"/>
        <d v="2013-05-15T00:00:00"/>
        <d v="2015-11-23T00:00:00"/>
        <d v="2019-04-14T00:00:00"/>
        <d v="2015-05-18T00:00:00"/>
        <d v="2012-05-02T00:00:00"/>
        <d v="2019-03-11T00:00:00"/>
        <d v="2018-06-26T00:00:00"/>
        <d v="2014-12-16T00:00:00"/>
        <d v="2013-06-25T00:00:00"/>
        <d v="2011-06-26T00:00:00"/>
        <d v="2015-03-09T00:00:00"/>
        <d v="2017-07-29T00:00:00"/>
        <d v="2010-03-11T00:00:00"/>
        <d v="2014-10-01T00:00:00"/>
        <d v="2012-02-24T00:00:00"/>
        <d v="2019-12-12T00:00:00"/>
        <d v="2014-08-04T00:00:00"/>
        <d v="2019-06-10T00:00:00"/>
        <d v="2018-03-09T00:00:00"/>
        <d v="2017-04-20T00:00:00"/>
        <d v="2016-02-03T00:00:00"/>
        <d v="2010-08-16T00:00:00"/>
        <d v="2019-11-17T00:00:00"/>
        <d v="2013-07-01T00:00:00"/>
        <d v="2010-06-07T00:00:00"/>
        <d v="2019-06-29T00:00:00"/>
        <d v="2012-03-22T00:00:00"/>
        <d v="2014-06-10T00:00:00"/>
        <d v="2017-05-21T00:00:00"/>
        <d v="2016-12-20T00:00:00"/>
        <d v="2015-01-01T00:00:00"/>
        <d v="2016-03-15T00:00:00"/>
        <d v="2013-05-01T00:00:00"/>
        <d v="2013-03-12T00:00:00"/>
        <d v="2012-07-27T00:00:00"/>
        <d v="2013-03-08T00:00:00"/>
        <d v="2013-04-09T00:00:00"/>
        <d v="2012-05-05T00:00:00"/>
        <d v="2018-05-31T00:00:00"/>
        <d v="2019-07-25T00:00:00"/>
        <d v="2014-07-05T00:00:00"/>
        <d v="2013-12-06T00:00:00"/>
        <d v="2011-12-23T00:00:00"/>
        <d v="2017-05-05T00:00:00"/>
        <d v="2018-02-23T00:00:00"/>
        <d v="2019-04-19T00:00:00"/>
        <d v="2016-08-23T00:00:00"/>
        <d v="2012-07-03T00:00:00"/>
        <d v="2010-03-04T00:00:00"/>
        <d v="2010-04-26T00:00:00"/>
        <d v="2010-11-23T00:00:00"/>
        <d v="2016-02-05T00:00:00"/>
        <d v="2013-11-23T00:00:00"/>
        <d v="2014-05-10T00:00:00"/>
        <d v="2010-08-31T00:00:00"/>
        <d v="2013-11-11T00:00:00"/>
        <d v="2018-01-25T00:00:00"/>
        <d v="2013-07-24T00:00:00"/>
        <d v="2018-08-17T00:00:00"/>
        <d v="2018-06-08T00:00:00"/>
        <d v="2010-08-24T00:00:00"/>
        <d v="2018-08-30T00:00:00"/>
        <d v="2013-09-22T00:00:00"/>
        <d v="2019-07-01T00:00:00"/>
        <d v="2018-05-05T00:00:00"/>
        <d v="2015-06-10T00:00:00"/>
        <d v="2016-01-22T00:00:00"/>
        <d v="2013-09-11T00:00:00"/>
        <d v="2016-01-08T00:00:00"/>
        <d v="2019-12-25T00:00:00"/>
        <d v="2018-09-17T00:00:00"/>
        <d v="2015-01-25T00:00:00"/>
        <d v="2016-04-01T00:00:00"/>
        <d v="2013-05-28T00:00:00"/>
        <d v="2012-02-29T00:00:00"/>
        <d v="2014-12-20T00:00:00"/>
        <d v="2016-11-26T00:00:00"/>
        <d v="2011-01-02T00:00:00"/>
        <d v="2016-12-19T00:00:00"/>
        <d v="2014-04-02T00:00:00"/>
        <d v="2011-09-06T00:00:00"/>
        <d v="2015-10-02T00:00:00"/>
        <d v="2016-02-24T00:00:00"/>
        <d v="2016-08-02T00:00:00"/>
        <d v="2011-11-18T00:00:00"/>
        <d v="2011-10-17T00:00:00"/>
        <d v="2018-11-13T00:00:00"/>
        <d v="2015-03-15T00:00:00"/>
        <d v="2011-11-15T00:00:00"/>
        <d v="2014-07-10T00:00:00"/>
        <d v="2010-07-15T00:00:00"/>
        <d v="2011-01-11T00:00:00"/>
        <d v="2015-06-19T00:00:00"/>
        <d v="2015-09-28T00:00:00"/>
        <d v="2019-12-07T00:00:00"/>
        <d v="2017-11-01T00:00:00"/>
        <d v="2011-03-11T00:00:00"/>
        <d v="2011-12-01T00:00:00"/>
        <d v="2011-08-07T00:00:00"/>
        <d v="2014-02-26T00:00:00"/>
        <d v="2011-04-29T00:00:00"/>
        <d v="2012-02-20T00:00:00"/>
        <d v="2012-04-25T00:00:00"/>
        <d v="2010-03-18T00:00:00"/>
        <d v="2010-11-17T00:00:00"/>
        <d v="2015-07-05T00:00:00"/>
        <d v="2014-12-21T00:00:00"/>
        <d v="2010-07-14T00:00:00"/>
        <d v="2014-05-30T00:00:00"/>
        <d v="2014-03-26T00:00:00"/>
        <d v="2016-06-27T00:00:00"/>
        <d v="2010-03-16T00:00:00"/>
        <d v="2016-03-05T00:00:00"/>
        <d v="2010-06-15T00:00:00"/>
        <d v="2015-02-12T00:00:00"/>
        <d v="2013-07-30T00:00:00"/>
        <d v="2019-04-18T00:00:00"/>
        <d v="2011-01-22T00:00:00"/>
        <d v="2016-03-07T00:00:00"/>
        <d v="2014-03-23T00:00:00"/>
        <d v="2019-01-16T00:00:00"/>
        <d v="2012-12-16T00:00:00"/>
        <d v="2013-07-25T00:00:00"/>
        <d v="2010-10-23T00:00:00"/>
        <d v="2017-08-26T00:00:00"/>
        <d v="2017-01-11T00:00:00"/>
        <d v="2016-04-29T00:00:00"/>
        <d v="2013-09-20T00:00:00"/>
        <d v="2014-06-04T00:00:00"/>
        <d v="2013-05-02T00:00:00"/>
        <d v="2011-05-06T00:00:00"/>
        <d v="2016-07-08T00:00:00"/>
        <d v="2016-09-13T00:00:00"/>
        <d v="2018-04-15T00:00:00"/>
        <d v="2015-07-16T00:00:00"/>
        <d v="2020-01-27T00:00:00"/>
        <d v="2010-09-28T00:00:00"/>
        <d v="2010-06-16T00:00:00"/>
        <d v="2010-10-04T00:00:00"/>
        <d v="2016-07-06T00:00:00"/>
        <d v="2019-05-01T00:00:00"/>
        <d v="2019-03-26T00:00:00"/>
        <d v="2014-11-02T00:00:00"/>
        <d v="2017-03-25T00:00:00"/>
        <d v="2013-02-09T00:00:00"/>
        <d v="2012-01-18T00:00:00"/>
        <d v="2016-11-14T00:00:00"/>
        <d v="2010-07-27T00:00:00"/>
        <d v="2018-07-28T00:00:00"/>
        <d v="2016-01-18T00:00:00"/>
        <d v="2017-02-20T00:00:00"/>
        <d v="2018-12-17T00:00:00"/>
        <d v="2017-03-01T00:00:00"/>
        <d v="2018-12-18T00:00:00"/>
        <d v="2018-09-26T00:00:00"/>
        <d v="2013-03-13T00:00:00"/>
        <d v="2018-04-09T00:00:00"/>
        <d v="2017-07-06T00:00:00"/>
        <d v="2010-10-20T00:00:00"/>
        <d v="2014-07-08T00:00:00"/>
        <d v="2014-02-22T00:00:00"/>
        <d v="2016-08-05T00:00:00"/>
        <d v="2016-04-08T00:00:00"/>
        <d v="2017-03-02T00:00:00"/>
        <d v="2017-12-28T00:00:00"/>
        <d v="2017-12-27T00:00:00"/>
        <d v="2015-08-30T00:00:00"/>
        <d v="2015-08-21T00:00:00"/>
        <d v="2012-03-28T00:00:00"/>
        <d v="2018-12-09T00:00:00"/>
        <d v="2010-10-07T00:00:00"/>
        <d v="2011-07-09T00:00:00"/>
        <d v="2013-08-30T00:00:00"/>
        <d v="2014-09-10T00:00:00"/>
        <d v="2012-08-01T00:00:00"/>
        <d v="2017-06-26T00:00:00"/>
        <d v="2010-07-31T00:00:00"/>
        <d v="2018-03-21T00:00:00"/>
        <d v="2016-04-15T00:00:00"/>
        <d v="2011-08-19T00:00:00"/>
        <d v="2019-09-11T00:00:00"/>
        <d v="2012-09-26T00:00:00"/>
        <d v="2016-07-10T00:00:00"/>
        <d v="2019-10-18T00:00:00"/>
        <d v="2019-12-14T00:00:00"/>
        <d v="2011-12-21T00:00:00"/>
        <d v="2013-12-11T00:00:00"/>
        <d v="2018-09-16T00:00:00"/>
        <d v="2010-06-29T00:00:00"/>
        <d v="2015-08-23T00:00:00"/>
        <d v="2018-03-27T00:00:00"/>
        <d v="2017-03-12T00:00:00"/>
        <d v="2019-01-10T00:00:00"/>
        <d v="2013-10-29T00:00:00"/>
        <d v="2011-11-27T00:00:00"/>
        <d v="2012-10-03T00:00:00"/>
        <d v="2019-07-09T00:00:00"/>
        <d v="2017-10-17T00:00:00"/>
        <d v="2017-11-27T00:00:00"/>
        <d v="2015-11-14T00:00:00"/>
        <d v="2015-04-20T00:00:00"/>
        <d v="2018-03-31T00:00:00"/>
        <d v="2011-11-24T00:00:00"/>
        <d v="2011-03-27T00:00:00"/>
        <d v="2013-07-22T00:00:00"/>
        <d v="2012-04-21T00:00:00"/>
        <d v="2016-07-04T00:00:00"/>
        <d v="2019-01-06T00:00:00"/>
        <d v="2017-05-22T00:00:00"/>
        <d v="2018-07-14T00:00:00"/>
        <d v="2016-08-22T00:00:00"/>
        <d v="2010-08-07T00:00:00"/>
        <d v="2013-07-10T00:00:00"/>
        <d v="2011-08-22T00:00:00"/>
        <d v="2013-06-17T00:00:00"/>
        <d v="2012-05-29T00:00:00"/>
        <d v="2018-02-21T00:00:00"/>
        <d v="2018-04-04T00:00:00"/>
        <d v="2016-03-02T00:00:00"/>
        <d v="2014-10-22T00:00:00"/>
        <d v="2014-11-15T00:00:00"/>
        <d v="2010-10-25T00:00:00"/>
        <d v="2016-05-25T00:00:00"/>
        <d v="2013-02-04T00:00:00"/>
        <d v="2015-05-23T00:00:00"/>
        <d v="2017-07-23T00:00:00"/>
        <d v="2017-03-22T00:00:00"/>
        <d v="2017-01-28T00:00:00"/>
        <d v="2016-03-30T00:00:00"/>
        <d v="2015-02-20T00:00:00"/>
        <d v="2016-11-11T00:00:00"/>
        <d v="2014-11-16T00:00:00"/>
        <d v="2012-06-29T00:00:00"/>
        <d v="2017-02-03T00:00:00"/>
        <d v="2010-05-23T00:00:00"/>
        <d v="2010-01-19T00:00:00"/>
        <d v="2015-10-21T00:00:00"/>
        <d v="2010-05-30T00:00:00"/>
        <d v="2011-10-09T00:00:00"/>
        <d v="2010-09-02T00:00:00"/>
        <d v="2010-03-01T00:00:00"/>
        <d v="2014-10-08T00:00:00"/>
        <d v="2010-07-01T00:00:00"/>
        <d v="2016-03-17T00:00:00"/>
        <d v="2010-08-05T00:00:00"/>
        <d v="2012-10-28T00:00:00"/>
        <d v="2015-01-20T00:00:00"/>
        <d v="2011-05-12T00:00:00"/>
        <d v="2014-10-24T00:00:00"/>
        <d v="2018-02-05T00:00:00"/>
        <d v="2019-08-01T00:00:00"/>
        <d v="2017-07-22T00:00:00"/>
        <d v="2012-11-28T00:00:00"/>
        <d v="2012-05-08T00:00:00"/>
        <d v="2011-05-13T00:00:00"/>
        <d v="2017-04-15T00:00:00"/>
        <d v="2015-10-06T00:00:00"/>
        <d v="2013-08-15T00:00:00"/>
        <d v="2014-04-14T00:00:00"/>
        <d v="2019-01-26T00:00:00"/>
        <d v="2019-02-09T00:00:00"/>
        <d v="2017-04-13T00:00:00"/>
        <d v="2016-05-23T00:00:00"/>
        <d v="2014-11-06T00:00:00"/>
        <d v="2019-07-04T00:00:00"/>
        <d v="2011-08-13T00:00:00"/>
        <d v="2015-08-14T00:00:00"/>
        <d v="2016-07-22T00:00:00"/>
        <d v="2010-10-31T00:00:00"/>
        <d v="2011-03-01T00:00:00"/>
        <d v="2013-12-17T00:00:00"/>
        <d v="2016-03-06T00:00:00"/>
        <d v="2011-05-21T00:00:00"/>
        <d v="2014-05-27T00:00:00"/>
        <d v="2010-02-14T00:00:00"/>
        <d v="2016-12-11T00:00:00"/>
        <d v="2013-06-26T00:00:00"/>
        <d v="2017-12-22T00:00:00"/>
        <d v="2016-11-01T00:00:00"/>
        <d v="2014-08-08T00:00:00"/>
        <d v="2018-12-30T00:00:00"/>
        <d v="2012-05-31T00:00:00"/>
        <d v="2016-01-30T00:00:00"/>
        <d v="2019-12-31T00:00:00"/>
        <d v="2019-01-27T00:00:00"/>
        <d v="2018-01-02T00:00:00"/>
        <d v="2012-03-05T00:00:00"/>
        <d v="2019-10-15T00:00:00"/>
        <d v="2016-05-17T00:00:00"/>
        <d v="2012-08-14T00:00:00"/>
        <d v="2017-11-28T00:00:00"/>
        <d v="2016-01-09T00:00:00"/>
        <d v="2012-08-27T00:00:00"/>
        <d v="2016-05-27T00:00:00"/>
        <d v="2017-11-29T00:00:00"/>
        <d v="2019-05-04T00:00:00"/>
        <d v="2019-01-21T00:00:00"/>
        <d v="2012-11-24T00:00:00"/>
        <d v="2017-02-28T00:00:00"/>
        <d v="2014-02-28T00:00:00"/>
        <d v="2010-06-19T00:00:00"/>
        <d v="2010-12-13T00:00:00"/>
        <d v="2011-05-03T00:00:00"/>
        <d v="2015-06-09T00:00:00"/>
        <d v="2018-01-03T00:00:00"/>
        <d v="2012-03-26T00:00:00"/>
        <d v="2015-10-22T00:00:00"/>
        <d v="2011-02-14T00:00:00"/>
        <d v="2015-02-28T00:00:00"/>
        <d v="2010-02-05T00:00:00"/>
        <d v="2018-09-27T00:00:00"/>
        <d v="2014-03-17T00:00:00"/>
        <d v="2014-07-16T00:00:00"/>
        <d v="2016-02-19T00:00:00"/>
        <d v="2018-06-15T00:00:00"/>
        <d v="2018-08-26T00:00:00"/>
        <d v="2012-01-22T00:00:00"/>
        <d v="2018-05-15T00:00:00"/>
        <d v="2018-07-21T00:00:00"/>
        <d v="2018-01-07T00:00:00"/>
        <d v="2010-06-12T00:00:00"/>
        <d v="2012-02-09T00:00:00"/>
        <d v="2011-11-19T00:00:00"/>
        <d v="2011-07-16T00:00:00"/>
        <d v="2011-06-20T00:00:00"/>
        <d v="2019-11-18T00:00:00"/>
        <d v="2011-06-18T00:00:00"/>
        <d v="2012-04-24T00:00:00"/>
        <d v="2012-02-05T00:00:00"/>
        <d v="2018-04-21T00:00:00"/>
        <d v="2013-03-01T00:00:00"/>
        <d v="2019-02-19T00:00:00"/>
        <d v="2010-03-21T00:00:00"/>
        <d v="2011-08-01T00:00:00"/>
        <d v="2015-06-17T00:00:00"/>
        <d v="2016-08-19T00:00:00"/>
        <d v="2014-09-15T00:00:00"/>
        <d v="2011-05-08T00:00:00"/>
        <d v="2018-10-09T00:00:00"/>
        <d v="2013-10-12T00:00:00"/>
        <d v="2010-06-21T00:00:00"/>
        <d v="2014-01-08T00:00:00"/>
        <d v="2010-04-23T00:00:00"/>
        <d v="2011-01-13T00:00:00"/>
        <d v="2019-06-08T00:00:00"/>
        <d v="2016-07-26T00:00:00"/>
        <d v="2020-01-15T00:00:00"/>
        <d v="2017-02-22T00:00:00"/>
        <d v="2019-07-21T00:00:00"/>
        <d v="2015-01-21T00:00:00"/>
        <d v="2010-05-25T00:00:00"/>
        <d v="2014-05-04T00:00:00"/>
        <d v="2010-06-06T00:00:00"/>
        <d v="2010-08-26T00:00:00"/>
        <d v="2015-07-17T00:00:00"/>
        <d v="2017-04-11T00:00:00"/>
        <d v="2014-03-12T00:00:00"/>
        <d v="2019-06-24T00:00:00"/>
        <d v="2011-12-03T00:00:00"/>
        <d v="2010-05-21T00:00:00"/>
        <d v="2015-06-15T00:00:00"/>
        <d v="2013-07-11T00:00:00"/>
        <d v="2018-02-03T00:00:00"/>
        <d v="2011-07-14T00:00:00"/>
        <d v="2019-12-16T00:00:00"/>
        <d v="2013-10-07T00:00:00"/>
        <d v="2014-09-19T00:00:00"/>
        <d v="2018-07-17T00:00:00"/>
        <d v="2017-05-13T00:00:00"/>
        <d v="2011-04-27T00:00:00"/>
        <d v="2015-01-22T00:00:00"/>
        <d v="2019-09-09T00:00:00"/>
        <d v="2012-09-05T00:00:00"/>
        <d v="2019-05-12T00:00:00"/>
        <d v="2013-08-04T00:00:00"/>
        <d v="2014-12-18T00:00:00"/>
        <d v="2011-06-28T00:00:00"/>
        <d v="2017-10-14T00:00:00"/>
        <d v="2019-02-07T00:00:00"/>
        <d v="2012-02-12T00:00:00"/>
        <d v="2019-10-31T00:00:00"/>
        <d v="2017-09-22T00:00:00"/>
        <d v="2012-07-12T00:00:00"/>
        <d v="2013-12-29T00:00:00"/>
        <d v="2017-05-03T00:00:00"/>
        <d v="2015-02-25T00:00:00"/>
        <d v="2014-06-28T00:00:00"/>
        <d v="2014-03-11T00:00:00"/>
        <d v="2013-04-08T00:00:00"/>
        <d v="2016-02-22T00:00:00"/>
        <d v="2015-07-24T00:00:00"/>
        <d v="2019-07-22T00:00:00"/>
        <d v="2015-11-26T00:00:00"/>
        <d v="2018-06-12T00:00:00"/>
        <d v="2011-05-07T00:00:00"/>
        <d v="2012-12-01T00:00:00"/>
        <d v="2011-01-09T00:00:00"/>
        <d v="2011-01-25T00:00:00"/>
        <d v="2012-04-05T00:00:00"/>
        <d v="2011-06-16T00:00:00"/>
        <d v="2014-09-26T00:00:00"/>
        <d v="2014-12-12T00:00:00"/>
        <d v="2015-04-18T00:00:00"/>
        <d v="2019-04-16T00:00:00"/>
        <d v="2016-12-26T00:00:00"/>
        <d v="2016-08-09T00:00:00"/>
        <d v="2015-12-20T00:00:00"/>
        <d v="2012-11-25T00:00:00"/>
        <d v="2015-12-22T00:00:00"/>
        <d v="2012-02-16T00:00:00"/>
        <d v="2016-02-08T00:00:00"/>
        <d v="2011-02-17T00:00:00"/>
        <d v="2013-11-14T00:00:00"/>
        <d v="2011-03-05T00:00:00"/>
        <d v="2015-05-11T00:00:00"/>
        <d v="2017-06-15T00:00:00"/>
        <d v="2019-12-22T00:00:00"/>
        <d v="2011-05-09T00:00:00"/>
        <d v="2013-10-08T00:00:00"/>
        <d v="2014-06-02T00:00:00"/>
        <d v="2010-12-10T00:00:00"/>
        <d v="2015-11-29T00:00:00"/>
        <d v="2011-01-28T00:00:00"/>
        <d v="2018-02-07T00:00:00"/>
        <d v="2016-11-12T00:00:00"/>
        <d v="2015-10-30T00:00:00"/>
        <d v="2017-12-25T00:00:00"/>
        <d v="2011-07-19T00:00:00"/>
        <d v="2019-08-04T00:00:00"/>
        <d v="2017-04-27T00:00:00"/>
        <d v="2014-09-25T00:00:00"/>
        <d v="2018-05-07T00:00:00"/>
        <d v="2015-12-24T00:00:00"/>
        <d v="2014-10-17T00:00:00"/>
        <d v="2018-11-04T00:00:00"/>
        <d v="2013-01-02T00:00:00"/>
        <d v="2014-01-20T00:00:00"/>
        <d v="2010-02-11T00:00:00"/>
        <d v="2016-06-29T00:00:00"/>
        <m/>
      </sharedItems>
      <fieldGroup par="21" base="11">
        <rangePr groupBy="months" startDate="2010-01-09T00:00:00" endDate="2020-01-28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8/2020"/>
        </groupItems>
      </fieldGroup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164">
      <sharedItems containsNonDate="0" containsDate="1" containsString="0" containsBlank="1" minDate="2010-01-09T00:00:00" maxDate="2020-02-11T00:00:00"/>
    </cacheField>
    <cacheField name="deadline2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1">
        <rangePr groupBy="quarters" startDate="2010-01-09T00:00:00" endDate="2020-01-28T00:00:00"/>
        <groupItems count="6">
          <s v="&lt;1/9/2010"/>
          <s v="Qtr1"/>
          <s v="Qtr2"/>
          <s v="Qtr3"/>
          <s v="Qtr4"/>
          <s v="&gt;1/28/2020"/>
        </groupItems>
      </fieldGroup>
    </cacheField>
    <cacheField name="Years" numFmtId="0" databaseField="0">
      <fieldGroup base="11">
        <rangePr groupBy="years" startDate="2010-01-09T00:00:00" endDate="2020-01-28T00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8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ia Johnson" refreshedDate="45078.711903009258" backgroundQuery="1" createdVersion="8" refreshedVersion="8" minRefreshableVersion="3" recordCount="0" supportSubquery="1" supportAdvancedDrill="1" xr:uid="{BC95F797-77E3-40DE-8DE5-8A777FEA8394}">
  <cacheSource type="external" connectionId="1"/>
  <cacheFields count="5">
    <cacheField name="[Measures].[Count of outcome]" caption="Count of outcome" numFmtId="0" hierarchy="22" level="32767"/>
    <cacheField name="[Range].[outcome].[outcome]" caption="outcome" numFmtId="0" hierarchy="7" level="1">
      <sharedItems count="4">
        <s v="canceled"/>
        <s v="failed"/>
        <s v="live"/>
        <s v="successful"/>
      </sharedItems>
    </cacheField>
    <cacheField name="[Range].[country].[country]" caption="country" numFmtId="0" hierarchy="9" level="1">
      <sharedItems containsSemiMixedTypes="0" containsNonDate="0" containsString="0"/>
    </cacheField>
    <cacheField name="[Range].[sub-category].[sub-category]" caption="sub-category" numFmtId="0" hierarchy="19" level="1">
      <sharedItems count="24">
        <s v="animation"/>
        <s v="audio"/>
        <s v="documentary"/>
        <s v="drama"/>
        <s v="electric music"/>
        <s v="fiction"/>
        <s v="food trucks"/>
        <s v="indie rock"/>
        <s v="jazz"/>
        <s v="metal"/>
        <s v="mobile games"/>
        <s v="nonfiction"/>
        <s v="photography books"/>
        <s v="plays"/>
        <s v="radio &amp; podcasts"/>
        <s v="rock"/>
        <s v="science fiction"/>
        <s v="shorts"/>
        <s v="television"/>
        <s v="translations"/>
        <s v="video games"/>
        <s v="wearables"/>
        <s v="web"/>
        <s v="world music"/>
      </sharedItems>
    </cacheField>
    <cacheField name="[Range].[parent category].[parent category]" caption="parent category" numFmtId="0" hierarchy="18" level="1">
      <sharedItems containsSemiMixedTypes="0" containsNonDate="0" containsString="0"/>
    </cacheField>
  </cacheFields>
  <cacheHierarchies count="23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 date]" caption="Launched date" attribute="1" time="1" defaultMemberUniqueName="[Range].[Launched date].[All]" allUniqueName="[Range].[Launched date].[All]" dimensionUniqueName="[Range]" displayFolder="" count="0" memberValueDatatype="7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time="1" defaultMemberUniqueName="[Range].[Deadline].[All]" allUniqueName="[Range].[Deadline].[All]" dimensionUniqueName="[Range]" displayFolder="" count="0" memberValueDatatype="7" unbalanced="0"/>
    <cacheHierarchy uniqueName="[Range].[deadline 2]" caption="deadline 2" attribute="1" defaultMemberUniqueName="[Range].[deadline 2].[All]" allUniqueName="[Range].[deadline 2].[All]" dimensionUniqueName="[Range]" displayFolder="" count="0" memberValueDatatype="20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]" caption="category" attribute="1" defaultMemberUniqueName="[Range].[category].[All]" allUniqueName="[Range].[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4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2" memberValueDatatype="130" unbalanced="0">
      <fieldsUsage count="2">
        <fieldUsage x="-1"/>
        <fieldUsage x="3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s v="Pre-emptive tertiary standardization"/>
    <n v="100"/>
    <n v="0"/>
    <n v="0"/>
    <n v="0"/>
    <x v="0"/>
    <n v="0"/>
    <x v="0"/>
    <s v="CAD"/>
    <x v="0"/>
    <x v="0"/>
    <d v="2015-12-15T00:00:00"/>
    <n v="1450159200"/>
    <b v="0"/>
    <b v="0"/>
    <s v="food/food trucks"/>
    <x v="0"/>
    <s v="food trucks"/>
  </r>
  <r>
    <n v="1"/>
    <x v="1"/>
    <s v="Managed bottom-line architecture"/>
    <n v="1400"/>
    <n v="14560"/>
    <n v="92.151898734177209"/>
    <n v="10.4"/>
    <x v="1"/>
    <n v="158"/>
    <x v="1"/>
    <s v="USD"/>
    <x v="1"/>
    <x v="1"/>
    <d v="2014-08-21T00:00:00"/>
    <n v="1408597200"/>
    <b v="0"/>
    <b v="1"/>
    <s v="music/rock"/>
    <x v="1"/>
    <s v="rock"/>
  </r>
  <r>
    <n v="2"/>
    <x v="2"/>
    <s v="Function-based leadingedge pricing structure"/>
    <n v="108400"/>
    <n v="142523"/>
    <n v="100.01614035087719"/>
    <n v="1.3147878228782288"/>
    <x v="1"/>
    <n v="1425"/>
    <x v="2"/>
    <s v="AUD"/>
    <x v="2"/>
    <x v="2"/>
    <d v="2013-11-19T00:00:00"/>
    <n v="1384840800"/>
    <b v="0"/>
    <b v="0"/>
    <s v="technology/web"/>
    <x v="2"/>
    <s v="web"/>
  </r>
  <r>
    <n v="3"/>
    <x v="3"/>
    <s v="Vision-oriented fresh-thinking conglomeration"/>
    <n v="4200"/>
    <n v="2477"/>
    <n v="103.20833333333333"/>
    <n v="0.58976190476190471"/>
    <x v="0"/>
    <n v="24"/>
    <x v="1"/>
    <s v="USD"/>
    <x v="3"/>
    <x v="3"/>
    <d v="2019-09-20T00:00:00"/>
    <n v="1568955600"/>
    <b v="0"/>
    <b v="0"/>
    <s v="music/rock"/>
    <x v="1"/>
    <s v="rock"/>
  </r>
  <r>
    <n v="4"/>
    <x v="4"/>
    <s v="Proactive foreground core"/>
    <n v="7600"/>
    <n v="5265"/>
    <n v="99.339622641509436"/>
    <n v="0.69276315789473686"/>
    <x v="0"/>
    <n v="53"/>
    <x v="1"/>
    <s v="USD"/>
    <x v="4"/>
    <x v="4"/>
    <d v="2019-01-24T00:00:00"/>
    <n v="1548309600"/>
    <b v="0"/>
    <b v="0"/>
    <s v="theater/plays"/>
    <x v="3"/>
    <s v="plays"/>
  </r>
  <r>
    <n v="5"/>
    <x v="5"/>
    <s v="Open-source optimizing database"/>
    <n v="7600"/>
    <n v="13195"/>
    <n v="75.833333333333329"/>
    <n v="1.7361842105263159"/>
    <x v="1"/>
    <n v="174"/>
    <x v="3"/>
    <s v="DKK"/>
    <x v="5"/>
    <x v="5"/>
    <d v="2012-09-08T00:00:00"/>
    <n v="1347080400"/>
    <b v="0"/>
    <b v="0"/>
    <s v="theater/plays"/>
    <x v="3"/>
    <s v="plays"/>
  </r>
  <r>
    <n v="6"/>
    <x v="6"/>
    <s v="Operative upward-trending algorithm"/>
    <n v="5200"/>
    <n v="1090"/>
    <n v="60.555555555555557"/>
    <n v="0.20961538461538462"/>
    <x v="0"/>
    <n v="18"/>
    <x v="4"/>
    <s v="GBP"/>
    <x v="6"/>
    <x v="6"/>
    <d v="2017-09-14T00:00:00"/>
    <n v="1505365200"/>
    <b v="0"/>
    <b v="0"/>
    <s v="film &amp; video/documentary"/>
    <x v="4"/>
    <s v="documentary"/>
  </r>
  <r>
    <n v="7"/>
    <x v="7"/>
    <s v="Centralized cohesive challenge"/>
    <n v="4500"/>
    <n v="14741"/>
    <n v="64.93832599118943"/>
    <n v="3.2757777777777779"/>
    <x v="1"/>
    <n v="227"/>
    <x v="3"/>
    <s v="DKK"/>
    <x v="7"/>
    <x v="7"/>
    <d v="2015-08-15T00:00:00"/>
    <n v="1439614800"/>
    <b v="0"/>
    <b v="0"/>
    <s v="theater/plays"/>
    <x v="3"/>
    <s v="plays"/>
  </r>
  <r>
    <n v="8"/>
    <x v="8"/>
    <s v="Exclusive attitude-oriented intranet"/>
    <n v="110100"/>
    <n v="21946"/>
    <n v="30.997175141242938"/>
    <n v="0.19932788374205268"/>
    <x v="2"/>
    <n v="708"/>
    <x v="3"/>
    <s v="DKK"/>
    <x v="8"/>
    <x v="8"/>
    <d v="2010-08-11T00:00:00"/>
    <n v="1281502800"/>
    <b v="0"/>
    <b v="0"/>
    <s v="theater/plays"/>
    <x v="3"/>
    <s v="plays"/>
  </r>
  <r>
    <n v="9"/>
    <x v="9"/>
    <s v="Open-source fresh-thinking model"/>
    <n v="6200"/>
    <n v="3208"/>
    <n v="72.909090909090907"/>
    <n v="0.51741935483870971"/>
    <x v="0"/>
    <n v="44"/>
    <x v="1"/>
    <s v="USD"/>
    <x v="9"/>
    <x v="9"/>
    <d v="2013-11-07T00:00:00"/>
    <n v="1383804000"/>
    <b v="0"/>
    <b v="0"/>
    <s v="music/electric music"/>
    <x v="1"/>
    <s v="electric music"/>
  </r>
  <r>
    <n v="10"/>
    <x v="10"/>
    <s v="Monitored empowering installation"/>
    <n v="5200"/>
    <n v="13838"/>
    <n v="62.9"/>
    <n v="2.6611538461538462"/>
    <x v="1"/>
    <n v="220"/>
    <x v="1"/>
    <s v="USD"/>
    <x v="10"/>
    <x v="10"/>
    <d v="2010-10-01T00:00:00"/>
    <n v="1285909200"/>
    <b v="0"/>
    <b v="0"/>
    <s v="film &amp; video/drama"/>
    <x v="4"/>
    <s v="drama"/>
  </r>
  <r>
    <n v="11"/>
    <x v="11"/>
    <s v="Grass-roots zero administration system engine"/>
    <n v="6300"/>
    <n v="3030"/>
    <n v="112.22222222222223"/>
    <n v="0.48095238095238096"/>
    <x v="0"/>
    <n v="27"/>
    <x v="1"/>
    <s v="USD"/>
    <x v="11"/>
    <x v="11"/>
    <d v="2010-09-27T00:00:00"/>
    <n v="1285563600"/>
    <b v="0"/>
    <b v="1"/>
    <s v="theater/plays"/>
    <x v="3"/>
    <s v="plays"/>
  </r>
  <r>
    <n v="12"/>
    <x v="12"/>
    <s v="Assimilated hybrid intranet"/>
    <n v="6300"/>
    <n v="5629"/>
    <n v="102.34545454545454"/>
    <n v="0.89349206349206345"/>
    <x v="0"/>
    <n v="55"/>
    <x v="1"/>
    <s v="USD"/>
    <x v="12"/>
    <x v="12"/>
    <d v="2019-10-30T00:00:00"/>
    <n v="1572411600"/>
    <b v="0"/>
    <b v="0"/>
    <s v="film &amp; video/drama"/>
    <x v="4"/>
    <s v="drama"/>
  </r>
  <r>
    <n v="13"/>
    <x v="13"/>
    <s v="Multi-tiered directional open architecture"/>
    <n v="4200"/>
    <n v="10295"/>
    <n v="105.05102040816327"/>
    <n v="2.4511904761904764"/>
    <x v="1"/>
    <n v="98"/>
    <x v="1"/>
    <s v="USD"/>
    <x v="13"/>
    <x v="13"/>
    <d v="2016-06-23T00:00:00"/>
    <n v="1466658000"/>
    <b v="0"/>
    <b v="0"/>
    <s v="music/indie rock"/>
    <x v="1"/>
    <s v="indie rock"/>
  </r>
  <r>
    <n v="14"/>
    <x v="14"/>
    <s v="Cloned directional synergy"/>
    <n v="28200"/>
    <n v="18829"/>
    <n v="94.144999999999996"/>
    <n v="0.66769503546099296"/>
    <x v="0"/>
    <n v="200"/>
    <x v="1"/>
    <s v="USD"/>
    <x v="14"/>
    <x v="14"/>
    <d v="2012-04-02T00:00:00"/>
    <n v="1333342800"/>
    <b v="0"/>
    <b v="0"/>
    <s v="music/indie rock"/>
    <x v="1"/>
    <s v="indie rock"/>
  </r>
  <r>
    <n v="15"/>
    <x v="15"/>
    <s v="Extended eco-centric pricing structure"/>
    <n v="81200"/>
    <n v="38414"/>
    <n v="84.986725663716811"/>
    <n v="0.47307881773399013"/>
    <x v="0"/>
    <n v="452"/>
    <x v="1"/>
    <s v="USD"/>
    <x v="15"/>
    <x v="15"/>
    <d v="2019-12-14T00:00:00"/>
    <n v="1576303200"/>
    <b v="0"/>
    <b v="0"/>
    <s v="technology/wearables"/>
    <x v="2"/>
    <s v="wearables"/>
  </r>
  <r>
    <n v="16"/>
    <x v="16"/>
    <s v="Cross-platform systemic adapter"/>
    <n v="1700"/>
    <n v="11041"/>
    <n v="110.41"/>
    <n v="6.4947058823529416"/>
    <x v="1"/>
    <n v="100"/>
    <x v="1"/>
    <s v="USD"/>
    <x v="16"/>
    <x v="16"/>
    <d v="2014-02-13T00:00:00"/>
    <n v="1392271200"/>
    <b v="0"/>
    <b v="0"/>
    <s v="publishing/nonfiction"/>
    <x v="5"/>
    <s v="nonfiction"/>
  </r>
  <r>
    <n v="17"/>
    <x v="17"/>
    <s v="Seamless 4thgeneration methodology"/>
    <n v="84600"/>
    <n v="134845"/>
    <n v="107.96236989591674"/>
    <n v="1.5939125295508274"/>
    <x v="1"/>
    <n v="1249"/>
    <x v="1"/>
    <s v="USD"/>
    <x v="17"/>
    <x v="17"/>
    <d v="2011-01-13T00:00:00"/>
    <n v="1294898400"/>
    <b v="0"/>
    <b v="0"/>
    <s v="film &amp; video/animation"/>
    <x v="4"/>
    <s v="animation"/>
  </r>
  <r>
    <n v="18"/>
    <x v="18"/>
    <s v="Exclusive needs-based adapter"/>
    <n v="9100"/>
    <n v="6089"/>
    <n v="45.103703703703701"/>
    <n v="0.66912087912087914"/>
    <x v="3"/>
    <n v="135"/>
    <x v="1"/>
    <s v="USD"/>
    <x v="18"/>
    <x v="18"/>
    <d v="2018-09-16T00:00:00"/>
    <n v="1537074000"/>
    <b v="0"/>
    <b v="0"/>
    <s v="theater/plays"/>
    <x v="3"/>
    <s v="plays"/>
  </r>
  <r>
    <n v="19"/>
    <x v="19"/>
    <s v="Down-sized cohesive archive"/>
    <n v="62500"/>
    <n v="30331"/>
    <n v="45.001483679525222"/>
    <n v="0.48529600000000001"/>
    <x v="0"/>
    <n v="674"/>
    <x v="1"/>
    <s v="USD"/>
    <x v="19"/>
    <x v="19"/>
    <d v="2019-03-25T00:00:00"/>
    <n v="1553490000"/>
    <b v="0"/>
    <b v="1"/>
    <s v="theater/plays"/>
    <x v="3"/>
    <s v="plays"/>
  </r>
  <r>
    <n v="20"/>
    <x v="20"/>
    <s v="Proactive composite alliance"/>
    <n v="131800"/>
    <n v="147936"/>
    <n v="105.97134670487107"/>
    <n v="1.1224279210925645"/>
    <x v="1"/>
    <n v="1396"/>
    <x v="1"/>
    <s v="USD"/>
    <x v="20"/>
    <x v="20"/>
    <d v="2014-07-28T00:00:00"/>
    <n v="1406523600"/>
    <b v="0"/>
    <b v="0"/>
    <s v="film &amp; video/drama"/>
    <x v="4"/>
    <s v="drama"/>
  </r>
  <r>
    <n v="21"/>
    <x v="21"/>
    <s v="Re-engineered intangible definition"/>
    <n v="94000"/>
    <n v="38533"/>
    <n v="69.055555555555557"/>
    <n v="0.40992553191489361"/>
    <x v="0"/>
    <n v="558"/>
    <x v="1"/>
    <s v="USD"/>
    <x v="21"/>
    <x v="21"/>
    <d v="2011-09-18T00:00:00"/>
    <n v="1316322000"/>
    <b v="0"/>
    <b v="0"/>
    <s v="theater/plays"/>
    <x v="3"/>
    <s v="plays"/>
  </r>
  <r>
    <n v="22"/>
    <x v="22"/>
    <s v="Enhanced dynamic definition"/>
    <n v="59100"/>
    <n v="75690"/>
    <n v="85.044943820224717"/>
    <n v="1.2807106598984772"/>
    <x v="1"/>
    <n v="890"/>
    <x v="1"/>
    <s v="USD"/>
    <x v="22"/>
    <x v="22"/>
    <d v="2018-04-18T00:00:00"/>
    <n v="1524027600"/>
    <b v="0"/>
    <b v="0"/>
    <s v="theater/plays"/>
    <x v="3"/>
    <s v="plays"/>
  </r>
  <r>
    <n v="23"/>
    <x v="23"/>
    <s v="Devolved next generation adapter"/>
    <n v="4500"/>
    <n v="14942"/>
    <n v="105.22535211267606"/>
    <n v="3.3204444444444445"/>
    <x v="1"/>
    <n v="142"/>
    <x v="4"/>
    <s v="GBP"/>
    <x v="23"/>
    <x v="23"/>
    <d v="2019-04-08T00:00:00"/>
    <n v="1554699600"/>
    <b v="0"/>
    <b v="0"/>
    <s v="film &amp; video/documentary"/>
    <x v="4"/>
    <s v="documentary"/>
  </r>
  <r>
    <n v="24"/>
    <x v="24"/>
    <s v="Cross-platform intermediate frame"/>
    <n v="92400"/>
    <n v="104257"/>
    <n v="39.003741114852225"/>
    <n v="1.1283225108225108"/>
    <x v="1"/>
    <n v="2673"/>
    <x v="1"/>
    <s v="USD"/>
    <x v="24"/>
    <x v="24"/>
    <d v="2014-06-23T00:00:00"/>
    <n v="1403499600"/>
    <b v="0"/>
    <b v="0"/>
    <s v="technology/wearables"/>
    <x v="2"/>
    <s v="wearables"/>
  </r>
  <r>
    <n v="25"/>
    <x v="25"/>
    <s v="Monitored impactful analyzer"/>
    <n v="5500"/>
    <n v="11904"/>
    <n v="73.030674846625772"/>
    <n v="2.1643636363636363"/>
    <x v="1"/>
    <n v="163"/>
    <x v="1"/>
    <s v="USD"/>
    <x v="25"/>
    <x v="25"/>
    <d v="2011-06-07T00:00:00"/>
    <n v="1307422800"/>
    <b v="0"/>
    <b v="1"/>
    <s v="games/video games"/>
    <x v="6"/>
    <s v="video games"/>
  </r>
  <r>
    <n v="26"/>
    <x v="26"/>
    <s v="Optional responsive customer loyalty"/>
    <n v="107500"/>
    <n v="51814"/>
    <n v="35.009459459459457"/>
    <n v="0.4819906976744186"/>
    <x v="3"/>
    <n v="1480"/>
    <x v="1"/>
    <s v="USD"/>
    <x v="26"/>
    <x v="26"/>
    <d v="2018-08-27T00:00:00"/>
    <n v="1535346000"/>
    <b v="0"/>
    <b v="0"/>
    <s v="theater/plays"/>
    <x v="3"/>
    <s v="plays"/>
  </r>
  <r>
    <n v="27"/>
    <x v="27"/>
    <s v="Diverse transitional migration"/>
    <n v="2000"/>
    <n v="1599"/>
    <n v="106.6"/>
    <n v="0.79949999999999999"/>
    <x v="0"/>
    <n v="15"/>
    <x v="1"/>
    <s v="USD"/>
    <x v="27"/>
    <x v="27"/>
    <d v="2015-10-11T00:00:00"/>
    <n v="1444539600"/>
    <b v="0"/>
    <b v="0"/>
    <s v="music/rock"/>
    <x v="1"/>
    <s v="rock"/>
  </r>
  <r>
    <n v="28"/>
    <x v="28"/>
    <s v="Synchronized global task-force"/>
    <n v="130800"/>
    <n v="137635"/>
    <n v="61.997747747747745"/>
    <n v="1.0522553516819573"/>
    <x v="1"/>
    <n v="2220"/>
    <x v="1"/>
    <s v="USD"/>
    <x v="28"/>
    <x v="28"/>
    <d v="2010-03-04T00:00:00"/>
    <n v="1267682400"/>
    <b v="0"/>
    <b v="1"/>
    <s v="theater/plays"/>
    <x v="3"/>
    <s v="plays"/>
  </r>
  <r>
    <n v="29"/>
    <x v="29"/>
    <s v="Focused 6thgeneration forecast"/>
    <n v="45900"/>
    <n v="150965"/>
    <n v="94.000622665006233"/>
    <n v="3.2889978213507627"/>
    <x v="1"/>
    <n v="1606"/>
    <x v="5"/>
    <s v="CHF"/>
    <x v="29"/>
    <x v="29"/>
    <d v="2018-08-29T00:00:00"/>
    <n v="1535518800"/>
    <b v="0"/>
    <b v="0"/>
    <s v="film &amp; video/shorts"/>
    <x v="4"/>
    <s v="shorts"/>
  </r>
  <r>
    <n v="30"/>
    <x v="30"/>
    <s v="Down-sized analyzing challenge"/>
    <n v="9000"/>
    <n v="14455"/>
    <n v="112.05426356589147"/>
    <n v="1.606111111111111"/>
    <x v="1"/>
    <n v="129"/>
    <x v="1"/>
    <s v="USD"/>
    <x v="30"/>
    <x v="30"/>
    <d v="2019-05-29T00:00:00"/>
    <n v="1559106000"/>
    <b v="0"/>
    <b v="0"/>
    <s v="film &amp; video/animation"/>
    <x v="4"/>
    <s v="animation"/>
  </r>
  <r>
    <n v="31"/>
    <x v="31"/>
    <s v="Progressive needs-based focus group"/>
    <n v="3500"/>
    <n v="10850"/>
    <n v="48.008849557522126"/>
    <n v="3.1"/>
    <x v="1"/>
    <n v="226"/>
    <x v="4"/>
    <s v="GBP"/>
    <x v="31"/>
    <x v="31"/>
    <d v="2016-02-02T00:00:00"/>
    <n v="1454392800"/>
    <b v="0"/>
    <b v="0"/>
    <s v="games/video games"/>
    <x v="6"/>
    <s v="video games"/>
  </r>
  <r>
    <n v="32"/>
    <x v="32"/>
    <s v="Ergonomic 6thgeneration success"/>
    <n v="101000"/>
    <n v="87676"/>
    <n v="38.004334633723452"/>
    <n v="0.86807920792079207"/>
    <x v="0"/>
    <n v="2307"/>
    <x v="6"/>
    <s v="EUR"/>
    <x v="32"/>
    <x v="32"/>
    <d v="2018-02-06T00:00:00"/>
    <n v="1517896800"/>
    <b v="0"/>
    <b v="0"/>
    <s v="film &amp; video/documentary"/>
    <x v="4"/>
    <s v="documentary"/>
  </r>
  <r>
    <n v="33"/>
    <x v="33"/>
    <s v="Exclusive interactive approach"/>
    <n v="50200"/>
    <n v="189666"/>
    <n v="35.000184535892231"/>
    <n v="3.7782071713147412"/>
    <x v="1"/>
    <n v="5419"/>
    <x v="1"/>
    <s v="USD"/>
    <x v="33"/>
    <x v="33"/>
    <d v="2014-11-11T00:00:00"/>
    <n v="1415685600"/>
    <b v="0"/>
    <b v="0"/>
    <s v="theater/plays"/>
    <x v="3"/>
    <s v="plays"/>
  </r>
  <r>
    <n v="34"/>
    <x v="34"/>
    <s v="Reverse-engineered asynchronous archive"/>
    <n v="9300"/>
    <n v="14025"/>
    <n v="85"/>
    <n v="1.5080645161290323"/>
    <x v="1"/>
    <n v="165"/>
    <x v="1"/>
    <s v="USD"/>
    <x v="34"/>
    <x v="34"/>
    <d v="2017-03-28T00:00:00"/>
    <n v="1490677200"/>
    <b v="0"/>
    <b v="0"/>
    <s v="film &amp; video/documentary"/>
    <x v="4"/>
    <s v="documentary"/>
  </r>
  <r>
    <n v="35"/>
    <x v="35"/>
    <s v="Synergized intangible challenge"/>
    <n v="125500"/>
    <n v="188628"/>
    <n v="95.993893129770996"/>
    <n v="1.5030119521912351"/>
    <x v="1"/>
    <n v="1965"/>
    <x v="3"/>
    <s v="DKK"/>
    <x v="35"/>
    <x v="35"/>
    <d v="2019-03-02T00:00:00"/>
    <n v="1551506400"/>
    <b v="0"/>
    <b v="1"/>
    <s v="film &amp; video/drama"/>
    <x v="4"/>
    <s v="drama"/>
  </r>
  <r>
    <n v="36"/>
    <x v="36"/>
    <s v="Monitored multi-state encryption"/>
    <n v="700"/>
    <n v="1101"/>
    <n v="68.8125"/>
    <n v="1.572857142857143"/>
    <x v="1"/>
    <n v="16"/>
    <x v="1"/>
    <s v="USD"/>
    <x v="36"/>
    <x v="36"/>
    <d v="2011-03-23T00:00:00"/>
    <n v="1300856400"/>
    <b v="0"/>
    <b v="0"/>
    <s v="theater/plays"/>
    <x v="3"/>
    <s v="plays"/>
  </r>
  <r>
    <n v="37"/>
    <x v="37"/>
    <s v="Profound attitude-oriented functionalities"/>
    <n v="8100"/>
    <n v="11339"/>
    <n v="105.97196261682242"/>
    <n v="1.3998765432098765"/>
    <x v="1"/>
    <n v="107"/>
    <x v="1"/>
    <s v="USD"/>
    <x v="37"/>
    <x v="37"/>
    <d v="2019-11-08T00:00:00"/>
    <n v="1573192800"/>
    <b v="0"/>
    <b v="1"/>
    <s v="publishing/fiction"/>
    <x v="5"/>
    <s v="fiction"/>
  </r>
  <r>
    <n v="38"/>
    <x v="38"/>
    <s v="Digitized client-driven database"/>
    <n v="3100"/>
    <n v="10085"/>
    <n v="75.261194029850742"/>
    <n v="3.2532258064516131"/>
    <x v="1"/>
    <n v="134"/>
    <x v="1"/>
    <s v="USD"/>
    <x v="38"/>
    <x v="38"/>
    <d v="2010-10-23T00:00:00"/>
    <n v="1287810000"/>
    <b v="0"/>
    <b v="0"/>
    <s v="photography/photography books"/>
    <x v="7"/>
    <s v="photography books"/>
  </r>
  <r>
    <n v="39"/>
    <x v="39"/>
    <s v="Organized bi-directional function"/>
    <n v="9900"/>
    <n v="5027"/>
    <n v="57.125"/>
    <n v="0.50777777777777777"/>
    <x v="0"/>
    <n v="88"/>
    <x v="3"/>
    <s v="DKK"/>
    <x v="39"/>
    <x v="39"/>
    <d v="2013-03-11T00:00:00"/>
    <n v="1362978000"/>
    <b v="0"/>
    <b v="0"/>
    <s v="theater/plays"/>
    <x v="3"/>
    <s v="plays"/>
  </r>
  <r>
    <n v="40"/>
    <x v="40"/>
    <s v="Reduced stable middleware"/>
    <n v="8800"/>
    <n v="14878"/>
    <n v="75.141414141414145"/>
    <n v="1.6906818181818182"/>
    <x v="1"/>
    <n v="198"/>
    <x v="1"/>
    <s v="USD"/>
    <x v="40"/>
    <x v="40"/>
    <d v="2010-06-24T00:00:00"/>
    <n v="1277355600"/>
    <b v="0"/>
    <b v="1"/>
    <s v="technology/wearables"/>
    <x v="2"/>
    <s v="wearables"/>
  </r>
  <r>
    <n v="41"/>
    <x v="41"/>
    <s v="Universal 5thgeneration neural-net"/>
    <n v="5600"/>
    <n v="11924"/>
    <n v="107.42342342342343"/>
    <n v="2.1292857142857144"/>
    <x v="1"/>
    <n v="111"/>
    <x v="6"/>
    <s v="EUR"/>
    <x v="41"/>
    <x v="41"/>
    <d v="2012-09-30T00:00:00"/>
    <n v="1348981200"/>
    <b v="0"/>
    <b v="1"/>
    <s v="music/rock"/>
    <x v="1"/>
    <s v="rock"/>
  </r>
  <r>
    <n v="42"/>
    <x v="42"/>
    <s v="Virtual uniform frame"/>
    <n v="1800"/>
    <n v="7991"/>
    <n v="35.995495495495497"/>
    <n v="4.4394444444444447"/>
    <x v="1"/>
    <n v="222"/>
    <x v="1"/>
    <s v="USD"/>
    <x v="42"/>
    <x v="42"/>
    <d v="2011-07-13T00:00:00"/>
    <n v="1310533200"/>
    <b v="0"/>
    <b v="0"/>
    <s v="food/food trucks"/>
    <x v="0"/>
    <s v="food trucks"/>
  </r>
  <r>
    <n v="43"/>
    <x v="43"/>
    <s v="Profound explicit paradigm"/>
    <n v="90200"/>
    <n v="167717"/>
    <n v="26.998873148744366"/>
    <n v="1.859390243902439"/>
    <x v="1"/>
    <n v="6212"/>
    <x v="1"/>
    <s v="USD"/>
    <x v="43"/>
    <x v="43"/>
    <d v="2014-08-09T00:00:00"/>
    <n v="1407560400"/>
    <b v="0"/>
    <b v="0"/>
    <s v="publishing/radio &amp; podcasts"/>
    <x v="5"/>
    <s v="radio &amp; podcasts"/>
  </r>
  <r>
    <n v="44"/>
    <x v="44"/>
    <s v="Visionary real-time groupware"/>
    <n v="1600"/>
    <n v="10541"/>
    <n v="107.56122448979592"/>
    <n v="6.5881249999999998"/>
    <x v="1"/>
    <n v="98"/>
    <x v="3"/>
    <s v="DKK"/>
    <x v="44"/>
    <x v="44"/>
    <d v="2019-03-18T00:00:00"/>
    <n v="1552885200"/>
    <b v="0"/>
    <b v="0"/>
    <s v="publishing/fiction"/>
    <x v="5"/>
    <s v="fiction"/>
  </r>
  <r>
    <n v="45"/>
    <x v="45"/>
    <s v="Networked tertiary Graphical User Interface"/>
    <n v="9500"/>
    <n v="4530"/>
    <n v="94.375"/>
    <n v="0.4768421052631579"/>
    <x v="0"/>
    <n v="48"/>
    <x v="1"/>
    <s v="USD"/>
    <x v="45"/>
    <x v="45"/>
    <d v="2016-11-17T00:00:00"/>
    <n v="1479362400"/>
    <b v="0"/>
    <b v="1"/>
    <s v="theater/plays"/>
    <x v="3"/>
    <s v="plays"/>
  </r>
  <r>
    <n v="46"/>
    <x v="46"/>
    <s v="Virtual grid-enabled task-force"/>
    <n v="3700"/>
    <n v="4247"/>
    <n v="46.163043478260867"/>
    <n v="1.1478378378378378"/>
    <x v="1"/>
    <n v="92"/>
    <x v="1"/>
    <s v="USD"/>
    <x v="46"/>
    <x v="46"/>
    <d v="2010-07-31T00:00:00"/>
    <n v="1280552400"/>
    <b v="0"/>
    <b v="0"/>
    <s v="music/rock"/>
    <x v="1"/>
    <s v="rock"/>
  </r>
  <r>
    <n v="47"/>
    <x v="47"/>
    <s v="Function-based multi-state software"/>
    <n v="1500"/>
    <n v="7129"/>
    <n v="47.845637583892618"/>
    <n v="4.7526666666666664"/>
    <x v="1"/>
    <n v="149"/>
    <x v="1"/>
    <s v="USD"/>
    <x v="47"/>
    <x v="47"/>
    <d v="2014-04-28T00:00:00"/>
    <n v="1398661200"/>
    <b v="0"/>
    <b v="0"/>
    <s v="theater/plays"/>
    <x v="3"/>
    <s v="plays"/>
  </r>
  <r>
    <n v="48"/>
    <x v="48"/>
    <s v="Optimized leadingedge concept"/>
    <n v="33300"/>
    <n v="128862"/>
    <n v="53.007815713698065"/>
    <n v="3.86972972972973"/>
    <x v="1"/>
    <n v="2431"/>
    <x v="1"/>
    <s v="USD"/>
    <x v="48"/>
    <x v="48"/>
    <d v="2015-07-07T00:00:00"/>
    <n v="1436245200"/>
    <b v="0"/>
    <b v="0"/>
    <s v="theater/plays"/>
    <x v="3"/>
    <s v="plays"/>
  </r>
  <r>
    <n v="49"/>
    <x v="49"/>
    <s v="Sharable holistic interface"/>
    <n v="7200"/>
    <n v="13653"/>
    <n v="45.059405940594061"/>
    <n v="1.89625"/>
    <x v="1"/>
    <n v="303"/>
    <x v="1"/>
    <s v="USD"/>
    <x v="49"/>
    <x v="49"/>
    <d v="2019-12-04T00:00:00"/>
    <n v="1575439200"/>
    <b v="0"/>
    <b v="0"/>
    <s v="music/rock"/>
    <x v="1"/>
    <s v="rock"/>
  </r>
  <r>
    <n v="50"/>
    <x v="50"/>
    <s v="Down-sized system-worthy secured line"/>
    <n v="100"/>
    <n v="2"/>
    <n v="2"/>
    <n v="0.02"/>
    <x v="0"/>
    <n v="1"/>
    <x v="6"/>
    <s v="EUR"/>
    <x v="50"/>
    <x v="50"/>
    <d v="2013-08-29T00:00:00"/>
    <n v="1377752400"/>
    <b v="0"/>
    <b v="0"/>
    <s v="music/metal"/>
    <x v="1"/>
    <s v="metal"/>
  </r>
  <r>
    <n v="51"/>
    <x v="51"/>
    <s v="Inverse secondary infrastructure"/>
    <n v="158100"/>
    <n v="145243"/>
    <n v="99.006816632583508"/>
    <n v="0.91867805186590767"/>
    <x v="0"/>
    <n v="1467"/>
    <x v="4"/>
    <s v="GBP"/>
    <x v="51"/>
    <x v="51"/>
    <d v="2012-04-12T00:00:00"/>
    <n v="1334206800"/>
    <b v="0"/>
    <b v="1"/>
    <s v="technology/wearables"/>
    <x v="2"/>
    <s v="wearables"/>
  </r>
  <r>
    <n v="52"/>
    <x v="52"/>
    <s v="Organic foreground leverage"/>
    <n v="7200"/>
    <n v="2459"/>
    <n v="32.786666666666669"/>
    <n v="0.34152777777777776"/>
    <x v="0"/>
    <n v="75"/>
    <x v="1"/>
    <s v="USD"/>
    <x v="52"/>
    <x v="52"/>
    <d v="2010-09-19T00:00:00"/>
    <n v="1284872400"/>
    <b v="0"/>
    <b v="0"/>
    <s v="theater/plays"/>
    <x v="3"/>
    <s v="plays"/>
  </r>
  <r>
    <n v="53"/>
    <x v="53"/>
    <s v="Reverse-engineered static concept"/>
    <n v="8800"/>
    <n v="12356"/>
    <n v="59.119617224880386"/>
    <n v="1.4040909090909091"/>
    <x v="1"/>
    <n v="209"/>
    <x v="1"/>
    <s v="USD"/>
    <x v="53"/>
    <x v="53"/>
    <d v="2014-06-28T00:00:00"/>
    <n v="1403931600"/>
    <b v="0"/>
    <b v="0"/>
    <s v="film &amp; video/drama"/>
    <x v="4"/>
    <s v="drama"/>
  </r>
  <r>
    <n v="54"/>
    <x v="54"/>
    <s v="Multi-channeled neutral customer loyalty"/>
    <n v="6000"/>
    <n v="5392"/>
    <n v="44.93333333333333"/>
    <n v="0.89866666666666661"/>
    <x v="0"/>
    <n v="120"/>
    <x v="1"/>
    <s v="USD"/>
    <x v="54"/>
    <x v="54"/>
    <d v="2018-03-17T00:00:00"/>
    <n v="1521262800"/>
    <b v="0"/>
    <b v="0"/>
    <s v="technology/wearables"/>
    <x v="2"/>
    <s v="wearables"/>
  </r>
  <r>
    <n v="55"/>
    <x v="55"/>
    <s v="Reverse-engineered bifurcated strategy"/>
    <n v="6600"/>
    <n v="11746"/>
    <n v="89.664122137404576"/>
    <n v="1.7796969696969698"/>
    <x v="1"/>
    <n v="131"/>
    <x v="1"/>
    <s v="USD"/>
    <x v="55"/>
    <x v="55"/>
    <d v="2018-08-04T00:00:00"/>
    <n v="1533358800"/>
    <b v="0"/>
    <b v="0"/>
    <s v="music/jazz"/>
    <x v="1"/>
    <s v="jazz"/>
  </r>
  <r>
    <n v="56"/>
    <x v="56"/>
    <s v="Horizontal context-sensitive knowledge user"/>
    <n v="8000"/>
    <n v="11493"/>
    <n v="70.079268292682926"/>
    <n v="1.436625"/>
    <x v="1"/>
    <n v="164"/>
    <x v="1"/>
    <s v="USD"/>
    <x v="56"/>
    <x v="56"/>
    <d v="2015-01-17T00:00:00"/>
    <n v="1421474400"/>
    <b v="0"/>
    <b v="0"/>
    <s v="technology/wearables"/>
    <x v="2"/>
    <s v="wearables"/>
  </r>
  <r>
    <n v="57"/>
    <x v="57"/>
    <s v="Cross-group multi-state task-force"/>
    <n v="2900"/>
    <n v="6243"/>
    <n v="31.059701492537314"/>
    <n v="2.1527586206896552"/>
    <x v="1"/>
    <n v="201"/>
    <x v="1"/>
    <s v="USD"/>
    <x v="57"/>
    <x v="57"/>
    <d v="2017-09-13T00:00:00"/>
    <n v="1505278800"/>
    <b v="0"/>
    <b v="0"/>
    <s v="games/video games"/>
    <x v="6"/>
    <s v="video games"/>
  </r>
  <r>
    <n v="58"/>
    <x v="58"/>
    <s v="Expanded 3rdgeneration strategy"/>
    <n v="2700"/>
    <n v="6132"/>
    <n v="29.061611374407583"/>
    <n v="2.2711111111111113"/>
    <x v="1"/>
    <n v="211"/>
    <x v="1"/>
    <s v="USD"/>
    <x v="58"/>
    <x v="58"/>
    <d v="2015-10-04T00:00:00"/>
    <n v="1443934800"/>
    <b v="0"/>
    <b v="0"/>
    <s v="theater/plays"/>
    <x v="3"/>
    <s v="plays"/>
  </r>
  <r>
    <n v="59"/>
    <x v="59"/>
    <s v="Assimilated real-time support"/>
    <n v="1400"/>
    <n v="3851"/>
    <n v="30.0859375"/>
    <n v="2.7507142857142859"/>
    <x v="1"/>
    <n v="128"/>
    <x v="1"/>
    <s v="USD"/>
    <x v="59"/>
    <x v="59"/>
    <d v="2017-06-27T00:00:00"/>
    <n v="1498539600"/>
    <b v="0"/>
    <b v="1"/>
    <s v="theater/plays"/>
    <x v="3"/>
    <s v="plays"/>
  </r>
  <r>
    <n v="60"/>
    <x v="60"/>
    <s v="User-centric regional database"/>
    <n v="94200"/>
    <n v="135997"/>
    <n v="84.998125000000002"/>
    <n v="1.4437048832271762"/>
    <x v="1"/>
    <n v="1600"/>
    <x v="0"/>
    <s v="CAD"/>
    <x v="60"/>
    <x v="60"/>
    <d v="2012-07-20T00:00:00"/>
    <n v="1342760400"/>
    <b v="0"/>
    <b v="0"/>
    <s v="theater/plays"/>
    <x v="3"/>
    <s v="plays"/>
  </r>
  <r>
    <n v="61"/>
    <x v="61"/>
    <s v="Open-source zero administration complexity"/>
    <n v="199200"/>
    <n v="184750"/>
    <n v="82.001775410563695"/>
    <n v="0.92745983935742971"/>
    <x v="0"/>
    <n v="2253"/>
    <x v="0"/>
    <s v="CAD"/>
    <x v="61"/>
    <x v="61"/>
    <d v="2011-04-02T00:00:00"/>
    <n v="1301720400"/>
    <b v="0"/>
    <b v="0"/>
    <s v="theater/plays"/>
    <x v="3"/>
    <s v="plays"/>
  </r>
  <r>
    <n v="62"/>
    <x v="62"/>
    <s v="Organized incremental standardization"/>
    <n v="2000"/>
    <n v="14452"/>
    <n v="58.040160642570278"/>
    <n v="7.226"/>
    <x v="1"/>
    <n v="249"/>
    <x v="1"/>
    <s v="USD"/>
    <x v="62"/>
    <x v="62"/>
    <d v="2015-06-06T00:00:00"/>
    <n v="1433566800"/>
    <b v="0"/>
    <b v="0"/>
    <s v="technology/web"/>
    <x v="2"/>
    <s v="web"/>
  </r>
  <r>
    <n v="63"/>
    <x v="63"/>
    <s v="Assimilated didactic open system"/>
    <n v="4700"/>
    <n v="557"/>
    <n v="111.4"/>
    <n v="0.11851063829787234"/>
    <x v="0"/>
    <n v="5"/>
    <x v="1"/>
    <s v="USD"/>
    <x v="63"/>
    <x v="63"/>
    <d v="2017-05-04T00:00:00"/>
    <n v="1493874000"/>
    <b v="0"/>
    <b v="0"/>
    <s v="theater/plays"/>
    <x v="3"/>
    <s v="plays"/>
  </r>
  <r>
    <n v="64"/>
    <x v="64"/>
    <s v="Vision-oriented logistical intranet"/>
    <n v="2800"/>
    <n v="2734"/>
    <n v="71.94736842105263"/>
    <n v="0.97642857142857142"/>
    <x v="0"/>
    <n v="38"/>
    <x v="1"/>
    <s v="USD"/>
    <x v="64"/>
    <x v="64"/>
    <d v="2018-07-17T00:00:00"/>
    <n v="1531803600"/>
    <b v="0"/>
    <b v="1"/>
    <s v="technology/web"/>
    <x v="2"/>
    <s v="web"/>
  </r>
  <r>
    <n v="65"/>
    <x v="65"/>
    <s v="Mandatory incremental projection"/>
    <n v="6100"/>
    <n v="14405"/>
    <n v="61.038135593220339"/>
    <n v="2.3614754098360655"/>
    <x v="1"/>
    <n v="236"/>
    <x v="1"/>
    <s v="USD"/>
    <x v="65"/>
    <x v="65"/>
    <d v="2011-02-03T00:00:00"/>
    <n v="1296712800"/>
    <b v="0"/>
    <b v="0"/>
    <s v="theater/plays"/>
    <x v="3"/>
    <s v="plays"/>
  </r>
  <r>
    <n v="66"/>
    <x v="66"/>
    <s v="Grass-roots needs-based encryption"/>
    <n v="2900"/>
    <n v="1307"/>
    <n v="108.91666666666667"/>
    <n v="0.45068965517241377"/>
    <x v="0"/>
    <n v="12"/>
    <x v="1"/>
    <s v="USD"/>
    <x v="66"/>
    <x v="66"/>
    <d v="2015-04-13T00:00:00"/>
    <n v="1428901200"/>
    <b v="0"/>
    <b v="1"/>
    <s v="theater/plays"/>
    <x v="3"/>
    <s v="plays"/>
  </r>
  <r>
    <n v="67"/>
    <x v="67"/>
    <s v="Team-oriented 6thgeneration middleware"/>
    <n v="72600"/>
    <n v="117892"/>
    <n v="29.001722017220171"/>
    <n v="1.6238567493112948"/>
    <x v="1"/>
    <n v="4065"/>
    <x v="4"/>
    <s v="GBP"/>
    <x v="67"/>
    <x v="67"/>
    <d v="2010-01-30T00:00:00"/>
    <n v="1264831200"/>
    <b v="0"/>
    <b v="1"/>
    <s v="technology/wearables"/>
    <x v="2"/>
    <s v="wearables"/>
  </r>
  <r>
    <n v="68"/>
    <x v="68"/>
    <s v="Inverse multi-tasking installation"/>
    <n v="5700"/>
    <n v="14508"/>
    <n v="58.975609756097562"/>
    <n v="2.5452631578947367"/>
    <x v="1"/>
    <n v="246"/>
    <x v="6"/>
    <s v="EUR"/>
    <x v="68"/>
    <x v="68"/>
    <d v="2017-09-12T00:00:00"/>
    <n v="1505192400"/>
    <b v="0"/>
    <b v="1"/>
    <s v="theater/plays"/>
    <x v="3"/>
    <s v="plays"/>
  </r>
  <r>
    <n v="69"/>
    <x v="69"/>
    <s v="Switchable disintermediate moderator"/>
    <n v="7900"/>
    <n v="1901"/>
    <n v="111.82352941176471"/>
    <n v="0.24063291139240506"/>
    <x v="3"/>
    <n v="17"/>
    <x v="1"/>
    <s v="USD"/>
    <x v="69"/>
    <x v="69"/>
    <d v="2011-01-22T00:00:00"/>
    <n v="1295676000"/>
    <b v="0"/>
    <b v="0"/>
    <s v="theater/plays"/>
    <x v="3"/>
    <s v="plays"/>
  </r>
  <r>
    <n v="70"/>
    <x v="70"/>
    <s v="Re-engineered 24/7 task-force"/>
    <n v="128000"/>
    <n v="158389"/>
    <n v="63.995555555555555"/>
    <n v="1.2374140625000001"/>
    <x v="1"/>
    <n v="2475"/>
    <x v="6"/>
    <s v="EUR"/>
    <x v="70"/>
    <x v="70"/>
    <d v="2010-12-21T00:00:00"/>
    <n v="1292911200"/>
    <b v="0"/>
    <b v="1"/>
    <s v="theater/plays"/>
    <x v="3"/>
    <s v="plays"/>
  </r>
  <r>
    <n v="71"/>
    <x v="71"/>
    <s v="Organic object-oriented budgetary management"/>
    <n v="6000"/>
    <n v="6484"/>
    <n v="85.315789473684205"/>
    <n v="1.0806666666666667"/>
    <x v="1"/>
    <n v="76"/>
    <x v="1"/>
    <s v="USD"/>
    <x v="71"/>
    <x v="71"/>
    <d v="2019-12-04T00:00:00"/>
    <n v="1575439200"/>
    <b v="0"/>
    <b v="0"/>
    <s v="theater/plays"/>
    <x v="3"/>
    <s v="plays"/>
  </r>
  <r>
    <n v="72"/>
    <x v="72"/>
    <s v="Seamless coherent parallelism"/>
    <n v="600"/>
    <n v="4022"/>
    <n v="74.481481481481481"/>
    <n v="6.7033333333333331"/>
    <x v="1"/>
    <n v="54"/>
    <x v="1"/>
    <s v="USD"/>
    <x v="72"/>
    <x v="72"/>
    <d v="2015-08-06T00:00:00"/>
    <n v="1438837200"/>
    <b v="0"/>
    <b v="0"/>
    <s v="film &amp; video/animation"/>
    <x v="4"/>
    <s v="animation"/>
  </r>
  <r>
    <n v="73"/>
    <x v="73"/>
    <s v="Cross-platform even-keeled initiative"/>
    <n v="1400"/>
    <n v="9253"/>
    <n v="105.14772727272727"/>
    <n v="6.609285714285714"/>
    <x v="1"/>
    <n v="88"/>
    <x v="1"/>
    <s v="USD"/>
    <x v="73"/>
    <x v="73"/>
    <d v="2016-11-30T00:00:00"/>
    <n v="1480485600"/>
    <b v="0"/>
    <b v="0"/>
    <s v="music/jazz"/>
    <x v="1"/>
    <s v="jazz"/>
  </r>
  <r>
    <n v="74"/>
    <x v="74"/>
    <s v="Progressive tertiary framework"/>
    <n v="3900"/>
    <n v="4776"/>
    <n v="56.188235294117646"/>
    <n v="1.2246153846153847"/>
    <x v="1"/>
    <n v="85"/>
    <x v="4"/>
    <s v="GBP"/>
    <x v="74"/>
    <x v="74"/>
    <d v="2016-03-28T00:00:00"/>
    <n v="1459141200"/>
    <b v="0"/>
    <b v="0"/>
    <s v="music/metal"/>
    <x v="1"/>
    <s v="metal"/>
  </r>
  <r>
    <n v="75"/>
    <x v="75"/>
    <s v="Multi-layered dynamic protocol"/>
    <n v="9700"/>
    <n v="14606"/>
    <n v="85.917647058823533"/>
    <n v="1.5057731958762886"/>
    <x v="1"/>
    <n v="170"/>
    <x v="1"/>
    <s v="USD"/>
    <x v="75"/>
    <x v="75"/>
    <d v="2018-07-23T00:00:00"/>
    <n v="1532322000"/>
    <b v="0"/>
    <b v="0"/>
    <s v="photography/photography books"/>
    <x v="7"/>
    <s v="photography books"/>
  </r>
  <r>
    <n v="76"/>
    <x v="76"/>
    <s v="Horizontal next generation function"/>
    <n v="122900"/>
    <n v="95993"/>
    <n v="57.00296912114014"/>
    <n v="0.78106590724165992"/>
    <x v="0"/>
    <n v="1684"/>
    <x v="1"/>
    <s v="USD"/>
    <x v="76"/>
    <x v="76"/>
    <d v="2015-03-13T00:00:00"/>
    <n v="1426222800"/>
    <b v="1"/>
    <b v="1"/>
    <s v="theater/plays"/>
    <x v="3"/>
    <s v="plays"/>
  </r>
  <r>
    <n v="77"/>
    <x v="77"/>
    <s v="Pre-emptive impactful model"/>
    <n v="9500"/>
    <n v="4460"/>
    <n v="79.642857142857139"/>
    <n v="0.46947368421052632"/>
    <x v="0"/>
    <n v="56"/>
    <x v="1"/>
    <s v="USD"/>
    <x v="77"/>
    <x v="77"/>
    <d v="2010-10-11T00:00:00"/>
    <n v="1286773200"/>
    <b v="0"/>
    <b v="1"/>
    <s v="film &amp; video/animation"/>
    <x v="4"/>
    <s v="animation"/>
  </r>
  <r>
    <n v="78"/>
    <x v="78"/>
    <s v="User-centric bifurcated knowledge user"/>
    <n v="4500"/>
    <n v="13536"/>
    <n v="41.018181818181816"/>
    <n v="3.008"/>
    <x v="1"/>
    <n v="330"/>
    <x v="1"/>
    <s v="USD"/>
    <x v="78"/>
    <x v="78"/>
    <d v="2018-04-17T00:00:00"/>
    <n v="1523941200"/>
    <b v="0"/>
    <b v="0"/>
    <s v="publishing/translations"/>
    <x v="5"/>
    <s v="translations"/>
  </r>
  <r>
    <n v="79"/>
    <x v="79"/>
    <s v="Triple-buffered reciprocal project"/>
    <n v="57800"/>
    <n v="40228"/>
    <n v="48.004773269689736"/>
    <n v="0.6959861591695502"/>
    <x v="0"/>
    <n v="838"/>
    <x v="1"/>
    <s v="USD"/>
    <x v="79"/>
    <x v="79"/>
    <d v="2018-06-21T00:00:00"/>
    <n v="1529557200"/>
    <b v="0"/>
    <b v="0"/>
    <s v="theater/plays"/>
    <x v="3"/>
    <s v="plays"/>
  </r>
  <r>
    <n v="80"/>
    <x v="80"/>
    <s v="Cross-platform needs-based approach"/>
    <n v="1100"/>
    <n v="7012"/>
    <n v="55.212598425196852"/>
    <n v="6.374545454545455"/>
    <x v="1"/>
    <n v="127"/>
    <x v="1"/>
    <s v="USD"/>
    <x v="80"/>
    <x v="80"/>
    <d v="2017-09-28T00:00:00"/>
    <n v="1506574800"/>
    <b v="0"/>
    <b v="0"/>
    <s v="games/video games"/>
    <x v="6"/>
    <s v="video games"/>
  </r>
  <r>
    <n v="81"/>
    <x v="81"/>
    <s v="User-friendly static contingency"/>
    <n v="16800"/>
    <n v="37857"/>
    <n v="92.109489051094897"/>
    <n v="2.253392857142857"/>
    <x v="1"/>
    <n v="411"/>
    <x v="1"/>
    <s v="USD"/>
    <x v="81"/>
    <x v="81"/>
    <d v="2017-12-18T00:00:00"/>
    <n v="1513576800"/>
    <b v="0"/>
    <b v="0"/>
    <s v="music/rock"/>
    <x v="1"/>
    <s v="rock"/>
  </r>
  <r>
    <n v="82"/>
    <x v="82"/>
    <s v="Reactive content-based framework"/>
    <n v="1000"/>
    <n v="14973"/>
    <n v="83.183333333333337"/>
    <n v="14.973000000000001"/>
    <x v="1"/>
    <n v="180"/>
    <x v="4"/>
    <s v="GBP"/>
    <x v="82"/>
    <x v="82"/>
    <d v="2019-01-24T00:00:00"/>
    <n v="1548309600"/>
    <b v="0"/>
    <b v="1"/>
    <s v="games/video games"/>
    <x v="6"/>
    <s v="video games"/>
  </r>
  <r>
    <n v="83"/>
    <x v="83"/>
    <s v="Realigned user-facing concept"/>
    <n v="106400"/>
    <n v="39996"/>
    <n v="39.996000000000002"/>
    <n v="0.37590225563909774"/>
    <x v="0"/>
    <n v="1000"/>
    <x v="1"/>
    <s v="USD"/>
    <x v="83"/>
    <x v="83"/>
    <d v="2016-08-19T00:00:00"/>
    <n v="1471582800"/>
    <b v="0"/>
    <b v="0"/>
    <s v="music/electric music"/>
    <x v="1"/>
    <s v="electric music"/>
  </r>
  <r>
    <n v="84"/>
    <x v="84"/>
    <s v="Public-key zero tolerance orchestration"/>
    <n v="31400"/>
    <n v="41564"/>
    <n v="111.1336898395722"/>
    <n v="1.3236942675159236"/>
    <x v="1"/>
    <n v="374"/>
    <x v="1"/>
    <s v="USD"/>
    <x v="84"/>
    <x v="84"/>
    <d v="2012-08-07T00:00:00"/>
    <n v="1344315600"/>
    <b v="0"/>
    <b v="0"/>
    <s v="technology/wearables"/>
    <x v="2"/>
    <s v="wearables"/>
  </r>
  <r>
    <n v="85"/>
    <x v="85"/>
    <s v="Multi-tiered eco-centric architecture"/>
    <n v="4900"/>
    <n v="6430"/>
    <n v="90.563380281690144"/>
    <n v="1.3122448979591836"/>
    <x v="1"/>
    <n v="71"/>
    <x v="2"/>
    <s v="AUD"/>
    <x v="85"/>
    <x v="85"/>
    <d v="2011-09-19T00:00:00"/>
    <n v="1316408400"/>
    <b v="0"/>
    <b v="0"/>
    <s v="music/indie rock"/>
    <x v="1"/>
    <s v="indie rock"/>
  </r>
  <r>
    <n v="86"/>
    <x v="86"/>
    <s v="Organic motivating firmware"/>
    <n v="7400"/>
    <n v="12405"/>
    <n v="61.108374384236456"/>
    <n v="1.6763513513513513"/>
    <x v="1"/>
    <n v="203"/>
    <x v="1"/>
    <s v="USD"/>
    <x v="86"/>
    <x v="86"/>
    <d v="2015-05-17T00:00:00"/>
    <n v="1431838800"/>
    <b v="1"/>
    <b v="0"/>
    <s v="theater/plays"/>
    <x v="3"/>
    <s v="plays"/>
  </r>
  <r>
    <n v="87"/>
    <x v="87"/>
    <s v="Synergized 4thgeneration conglomeration"/>
    <n v="198500"/>
    <n v="123040"/>
    <n v="83.022941970310384"/>
    <n v="0.6198488664987406"/>
    <x v="0"/>
    <n v="1482"/>
    <x v="2"/>
    <s v="AUD"/>
    <x v="87"/>
    <x v="87"/>
    <d v="2011-03-19T00:00:00"/>
    <n v="1300510800"/>
    <b v="0"/>
    <b v="1"/>
    <s v="music/rock"/>
    <x v="1"/>
    <s v="rock"/>
  </r>
  <r>
    <n v="88"/>
    <x v="88"/>
    <s v="Grass-roots fault-tolerant policy"/>
    <n v="4800"/>
    <n v="12516"/>
    <n v="110.76106194690266"/>
    <n v="2.6074999999999999"/>
    <x v="1"/>
    <n v="113"/>
    <x v="1"/>
    <s v="USD"/>
    <x v="88"/>
    <x v="88"/>
    <d v="2015-05-08T00:00:00"/>
    <n v="1431061200"/>
    <b v="0"/>
    <b v="0"/>
    <s v="publishing/translations"/>
    <x v="5"/>
    <s v="translations"/>
  </r>
  <r>
    <n v="89"/>
    <x v="89"/>
    <s v="Monitored scalable knowledgebase"/>
    <n v="3400"/>
    <n v="8588"/>
    <n v="89.458333333333329"/>
    <n v="2.5258823529411765"/>
    <x v="1"/>
    <n v="96"/>
    <x v="1"/>
    <s v="USD"/>
    <x v="89"/>
    <x v="89"/>
    <d v="2010-04-17T00:00:00"/>
    <n v="1271480400"/>
    <b v="0"/>
    <b v="0"/>
    <s v="theater/plays"/>
    <x v="3"/>
    <s v="plays"/>
  </r>
  <r>
    <n v="90"/>
    <x v="90"/>
    <s v="Synergistic explicit parallelism"/>
    <n v="7800"/>
    <n v="6132"/>
    <n v="57.849056603773583"/>
    <n v="0.7861538461538462"/>
    <x v="0"/>
    <n v="106"/>
    <x v="1"/>
    <s v="USD"/>
    <x v="90"/>
    <x v="90"/>
    <d v="2016-02-25T00:00:00"/>
    <n v="1456380000"/>
    <b v="0"/>
    <b v="1"/>
    <s v="theater/plays"/>
    <x v="3"/>
    <s v="plays"/>
  </r>
  <r>
    <n v="91"/>
    <x v="91"/>
    <s v="Enhanced systemic analyzer"/>
    <n v="154300"/>
    <n v="74688"/>
    <n v="109.99705449189985"/>
    <n v="0.48404406999351912"/>
    <x v="0"/>
    <n v="679"/>
    <x v="6"/>
    <s v="EUR"/>
    <x v="91"/>
    <x v="91"/>
    <d v="2016-09-03T00:00:00"/>
    <n v="1472878800"/>
    <b v="0"/>
    <b v="0"/>
    <s v="publishing/translations"/>
    <x v="5"/>
    <s v="translations"/>
  </r>
  <r>
    <n v="92"/>
    <x v="92"/>
    <s v="Object-based analyzing knowledge user"/>
    <n v="20000"/>
    <n v="51775"/>
    <n v="103.96586345381526"/>
    <n v="2.5887500000000001"/>
    <x v="1"/>
    <n v="498"/>
    <x v="5"/>
    <s v="CHF"/>
    <x v="92"/>
    <x v="92"/>
    <d v="2010-06-24T00:00:00"/>
    <n v="1277355600"/>
    <b v="0"/>
    <b v="1"/>
    <s v="games/video games"/>
    <x v="6"/>
    <s v="video games"/>
  </r>
  <r>
    <n v="93"/>
    <x v="93"/>
    <s v="Pre-emptive radical architecture"/>
    <n v="108800"/>
    <n v="65877"/>
    <n v="107.99508196721311"/>
    <n v="0.60548713235294116"/>
    <x v="3"/>
    <n v="610"/>
    <x v="1"/>
    <s v="USD"/>
    <x v="93"/>
    <x v="93"/>
    <d v="2012-10-24T00:00:00"/>
    <n v="1351054800"/>
    <b v="0"/>
    <b v="1"/>
    <s v="theater/plays"/>
    <x v="3"/>
    <s v="plays"/>
  </r>
  <r>
    <n v="94"/>
    <x v="94"/>
    <s v="Grass-roots web-enabled contingency"/>
    <n v="2900"/>
    <n v="8807"/>
    <n v="48.927777777777777"/>
    <n v="3.036896551724138"/>
    <x v="1"/>
    <n v="180"/>
    <x v="4"/>
    <s v="GBP"/>
    <x v="94"/>
    <x v="94"/>
    <d v="2019-04-18T00:00:00"/>
    <n v="1555563600"/>
    <b v="0"/>
    <b v="0"/>
    <s v="technology/web"/>
    <x v="2"/>
    <s v="web"/>
  </r>
  <r>
    <n v="95"/>
    <x v="95"/>
    <s v="Stand-alone system-worthy standardization"/>
    <n v="900"/>
    <n v="1017"/>
    <n v="37.666666666666664"/>
    <n v="1.1299999999999999"/>
    <x v="1"/>
    <n v="27"/>
    <x v="1"/>
    <s v="USD"/>
    <x v="95"/>
    <x v="95"/>
    <d v="2019-10-21T00:00:00"/>
    <n v="1571634000"/>
    <b v="0"/>
    <b v="0"/>
    <s v="film &amp; video/documentary"/>
    <x v="4"/>
    <s v="documentary"/>
  </r>
  <r>
    <n v="96"/>
    <x v="96"/>
    <s v="Down-sized systematic policy"/>
    <n v="69700"/>
    <n v="151513"/>
    <n v="64.999141999141997"/>
    <n v="2.1737876614060259"/>
    <x v="1"/>
    <n v="2331"/>
    <x v="1"/>
    <s v="USD"/>
    <x v="96"/>
    <x v="96"/>
    <d v="2011-03-23T00:00:00"/>
    <n v="1300856400"/>
    <b v="0"/>
    <b v="0"/>
    <s v="theater/plays"/>
    <x v="3"/>
    <s v="plays"/>
  </r>
  <r>
    <n v="97"/>
    <x v="97"/>
    <s v="Cloned bi-directional architecture"/>
    <n v="1300"/>
    <n v="12047"/>
    <n v="106.61061946902655"/>
    <n v="9.2669230769230762"/>
    <x v="1"/>
    <n v="113"/>
    <x v="1"/>
    <s v="USD"/>
    <x v="48"/>
    <x v="48"/>
    <d v="2015-08-18T00:00:00"/>
    <n v="1439874000"/>
    <b v="0"/>
    <b v="0"/>
    <s v="food/food trucks"/>
    <x v="0"/>
    <s v="food trucks"/>
  </r>
  <r>
    <n v="98"/>
    <x v="98"/>
    <s v="Seamless transitional portal"/>
    <n v="97800"/>
    <n v="32951"/>
    <n v="27.009016393442622"/>
    <n v="0.33692229038854804"/>
    <x v="0"/>
    <n v="1220"/>
    <x v="2"/>
    <s v="AUD"/>
    <x v="97"/>
    <x v="97"/>
    <d v="2015-07-31T00:00:00"/>
    <n v="1438318800"/>
    <b v="0"/>
    <b v="0"/>
    <s v="games/video games"/>
    <x v="6"/>
    <s v="video games"/>
  </r>
  <r>
    <n v="99"/>
    <x v="99"/>
    <s v="Fully-configurable motivating approach"/>
    <n v="7600"/>
    <n v="14951"/>
    <n v="91.16463414634147"/>
    <n v="1.9672368421052631"/>
    <x v="1"/>
    <n v="164"/>
    <x v="1"/>
    <s v="USD"/>
    <x v="98"/>
    <x v="98"/>
    <d v="2014-12-24T00:00:00"/>
    <n v="1419400800"/>
    <b v="0"/>
    <b v="0"/>
    <s v="theater/plays"/>
    <x v="3"/>
    <s v="plays"/>
  </r>
  <r>
    <n v="100"/>
    <x v="100"/>
    <s v="Upgradable fault-tolerant approach"/>
    <n v="100"/>
    <n v="1"/>
    <n v="1"/>
    <n v="0.01"/>
    <x v="0"/>
    <n v="1"/>
    <x v="1"/>
    <s v="USD"/>
    <x v="99"/>
    <x v="99"/>
    <d v="2011-11-06T00:00:00"/>
    <n v="1320555600"/>
    <b v="0"/>
    <b v="0"/>
    <s v="theater/plays"/>
    <x v="3"/>
    <s v="plays"/>
  </r>
  <r>
    <n v="101"/>
    <x v="101"/>
    <s v="Reduced heuristic moratorium"/>
    <n v="900"/>
    <n v="9193"/>
    <n v="56.054878048780488"/>
    <n v="10.214444444444444"/>
    <x v="1"/>
    <n v="164"/>
    <x v="1"/>
    <s v="USD"/>
    <x v="100"/>
    <x v="100"/>
    <d v="2015-02-28T00:00:00"/>
    <n v="1425103200"/>
    <b v="0"/>
    <b v="1"/>
    <s v="music/electric music"/>
    <x v="1"/>
    <s v="electric music"/>
  </r>
  <r>
    <n v="102"/>
    <x v="102"/>
    <s v="Front-line web-enabled model"/>
    <n v="3700"/>
    <n v="10422"/>
    <n v="31.017857142857142"/>
    <n v="2.8167567567567566"/>
    <x v="1"/>
    <n v="336"/>
    <x v="1"/>
    <s v="USD"/>
    <x v="101"/>
    <x v="101"/>
    <d v="2018-05-21T00:00:00"/>
    <n v="1526878800"/>
    <b v="0"/>
    <b v="1"/>
    <s v="technology/wearables"/>
    <x v="2"/>
    <s v="wearables"/>
  </r>
  <r>
    <n v="103"/>
    <x v="103"/>
    <s v="Polarized incremental emulation"/>
    <n v="10000"/>
    <n v="2461"/>
    <n v="66.513513513513516"/>
    <n v="0.24610000000000001"/>
    <x v="0"/>
    <n v="37"/>
    <x v="6"/>
    <s v="EUR"/>
    <x v="102"/>
    <x v="102"/>
    <d v="2010-11-02T00:00:00"/>
    <n v="1288674000"/>
    <b v="0"/>
    <b v="0"/>
    <s v="music/electric music"/>
    <x v="1"/>
    <s v="electric music"/>
  </r>
  <r>
    <n v="104"/>
    <x v="104"/>
    <s v="Self-enabling grid-enabled initiative"/>
    <n v="119200"/>
    <n v="170623"/>
    <n v="89.005216484089729"/>
    <n v="1.4314010067114094"/>
    <x v="1"/>
    <n v="1917"/>
    <x v="1"/>
    <s v="USD"/>
    <x v="103"/>
    <x v="103"/>
    <d v="2017-05-24T00:00:00"/>
    <n v="1495602000"/>
    <b v="0"/>
    <b v="0"/>
    <s v="music/indie rock"/>
    <x v="1"/>
    <s v="indie rock"/>
  </r>
  <r>
    <n v="105"/>
    <x v="105"/>
    <s v="Total fresh-thinking system engine"/>
    <n v="6800"/>
    <n v="9829"/>
    <n v="103.46315789473684"/>
    <n v="1.4454411764705883"/>
    <x v="1"/>
    <n v="95"/>
    <x v="1"/>
    <s v="USD"/>
    <x v="104"/>
    <x v="104"/>
    <d v="2013-04-20T00:00:00"/>
    <n v="1366434000"/>
    <b v="0"/>
    <b v="0"/>
    <s v="technology/web"/>
    <x v="2"/>
    <s v="web"/>
  </r>
  <r>
    <n v="106"/>
    <x v="106"/>
    <s v="Ameliorated clear-thinking circuit"/>
    <n v="3900"/>
    <n v="14006"/>
    <n v="95.278911564625844"/>
    <n v="3.5912820512820511"/>
    <x v="1"/>
    <n v="147"/>
    <x v="1"/>
    <s v="USD"/>
    <x v="105"/>
    <x v="105"/>
    <d v="2019-09-13T00:00:00"/>
    <n v="1568350800"/>
    <b v="0"/>
    <b v="0"/>
    <s v="theater/plays"/>
    <x v="3"/>
    <s v="plays"/>
  </r>
  <r>
    <n v="107"/>
    <x v="107"/>
    <s v="Multi-layered encompassing installation"/>
    <n v="3500"/>
    <n v="6527"/>
    <n v="75.895348837209298"/>
    <n v="1.8648571428571428"/>
    <x v="1"/>
    <n v="86"/>
    <x v="1"/>
    <s v="USD"/>
    <x v="106"/>
    <x v="106"/>
    <d v="2018-05-10T00:00:00"/>
    <n v="1525928400"/>
    <b v="0"/>
    <b v="1"/>
    <s v="theater/plays"/>
    <x v="3"/>
    <s v="plays"/>
  </r>
  <r>
    <n v="108"/>
    <x v="108"/>
    <s v="Universal encompassing implementation"/>
    <n v="1500"/>
    <n v="8929"/>
    <n v="107.57831325301204"/>
    <n v="5.9526666666666666"/>
    <x v="1"/>
    <n v="83"/>
    <x v="1"/>
    <s v="USD"/>
    <x v="107"/>
    <x v="107"/>
    <d v="2012-05-13T00:00:00"/>
    <n v="1336885200"/>
    <b v="0"/>
    <b v="0"/>
    <s v="film &amp; video/documentary"/>
    <x v="4"/>
    <s v="documentary"/>
  </r>
  <r>
    <n v="109"/>
    <x v="109"/>
    <s v="Object-based client-server application"/>
    <n v="5200"/>
    <n v="3079"/>
    <n v="51.31666666666667"/>
    <n v="0.5921153846153846"/>
    <x v="0"/>
    <n v="60"/>
    <x v="1"/>
    <s v="USD"/>
    <x v="108"/>
    <x v="108"/>
    <d v="2014-01-14T00:00:00"/>
    <n v="1389679200"/>
    <b v="0"/>
    <b v="0"/>
    <s v="film &amp; video/television"/>
    <x v="4"/>
    <s v="television"/>
  </r>
  <r>
    <n v="110"/>
    <x v="110"/>
    <s v="Cross-platform solution-oriented process improvement"/>
    <n v="142400"/>
    <n v="21307"/>
    <n v="71.983108108108112"/>
    <n v="0.14962780898876404"/>
    <x v="0"/>
    <n v="296"/>
    <x v="1"/>
    <s v="USD"/>
    <x v="109"/>
    <x v="109"/>
    <d v="2018-09-30T00:00:00"/>
    <n v="1538283600"/>
    <b v="0"/>
    <b v="0"/>
    <s v="food/food trucks"/>
    <x v="0"/>
    <s v="food trucks"/>
  </r>
  <r>
    <n v="111"/>
    <x v="111"/>
    <s v="Re-engineered user-facing approach"/>
    <n v="61400"/>
    <n v="73653"/>
    <n v="108.95414201183432"/>
    <n v="1.1995602605863191"/>
    <x v="1"/>
    <n v="676"/>
    <x v="1"/>
    <s v="USD"/>
    <x v="110"/>
    <x v="110"/>
    <d v="2012-09-28T00:00:00"/>
    <n v="1348808400"/>
    <b v="0"/>
    <b v="0"/>
    <s v="publishing/radio &amp; podcasts"/>
    <x v="5"/>
    <s v="radio &amp; podcasts"/>
  </r>
  <r>
    <n v="112"/>
    <x v="112"/>
    <s v="Re-engineered client-driven hub"/>
    <n v="4700"/>
    <n v="12635"/>
    <n v="35"/>
    <n v="2.6882978723404256"/>
    <x v="1"/>
    <n v="361"/>
    <x v="2"/>
    <s v="AUD"/>
    <x v="111"/>
    <x v="111"/>
    <d v="2014-09-08T00:00:00"/>
    <n v="1410152400"/>
    <b v="0"/>
    <b v="0"/>
    <s v="technology/web"/>
    <x v="2"/>
    <s v="web"/>
  </r>
  <r>
    <n v="113"/>
    <x v="113"/>
    <s v="User-friendly tertiary array"/>
    <n v="3300"/>
    <n v="12437"/>
    <n v="94.938931297709928"/>
    <n v="3.7687878787878786"/>
    <x v="1"/>
    <n v="131"/>
    <x v="1"/>
    <s v="USD"/>
    <x v="112"/>
    <x v="112"/>
    <d v="2017-09-19T00:00:00"/>
    <n v="1505797200"/>
    <b v="0"/>
    <b v="0"/>
    <s v="food/food trucks"/>
    <x v="0"/>
    <s v="food trucks"/>
  </r>
  <r>
    <n v="114"/>
    <x v="114"/>
    <s v="Robust heuristic encoding"/>
    <n v="1900"/>
    <n v="13816"/>
    <n v="109.65079365079364"/>
    <n v="7.2715789473684209"/>
    <x v="1"/>
    <n v="126"/>
    <x v="1"/>
    <s v="USD"/>
    <x v="113"/>
    <x v="113"/>
    <d v="2019-04-10T00:00:00"/>
    <n v="1554872400"/>
    <b v="0"/>
    <b v="1"/>
    <s v="technology/wearables"/>
    <x v="2"/>
    <s v="wearables"/>
  </r>
  <r>
    <n v="115"/>
    <x v="115"/>
    <s v="Team-oriented clear-thinking capacity"/>
    <n v="166700"/>
    <n v="145382"/>
    <n v="44.001815980629537"/>
    <n v="0.87211757648470301"/>
    <x v="0"/>
    <n v="3304"/>
    <x v="6"/>
    <s v="EUR"/>
    <x v="114"/>
    <x v="114"/>
    <d v="2017-12-22T00:00:00"/>
    <n v="1513922400"/>
    <b v="0"/>
    <b v="0"/>
    <s v="publishing/fiction"/>
    <x v="5"/>
    <s v="fiction"/>
  </r>
  <r>
    <n v="116"/>
    <x v="116"/>
    <s v="De-engineered motivating standardization"/>
    <n v="7200"/>
    <n v="6336"/>
    <n v="86.794520547945211"/>
    <n v="0.88"/>
    <x v="0"/>
    <n v="73"/>
    <x v="1"/>
    <s v="USD"/>
    <x v="115"/>
    <x v="115"/>
    <d v="2015-09-19T00:00:00"/>
    <n v="1442638800"/>
    <b v="0"/>
    <b v="0"/>
    <s v="theater/plays"/>
    <x v="3"/>
    <s v="plays"/>
  </r>
  <r>
    <n v="117"/>
    <x v="117"/>
    <s v="Business-focused 24hour groupware"/>
    <n v="4900"/>
    <n v="8523"/>
    <n v="30.992727272727272"/>
    <n v="1.7393877551020409"/>
    <x v="1"/>
    <n v="275"/>
    <x v="1"/>
    <s v="USD"/>
    <x v="116"/>
    <x v="116"/>
    <d v="2011-09-28T00:00:00"/>
    <n v="1317186000"/>
    <b v="0"/>
    <b v="0"/>
    <s v="film &amp; video/television"/>
    <x v="4"/>
    <s v="television"/>
  </r>
  <r>
    <n v="118"/>
    <x v="118"/>
    <s v="Organic next generation protocol"/>
    <n v="5400"/>
    <n v="6351"/>
    <n v="94.791044776119406"/>
    <n v="1.1761111111111111"/>
    <x v="1"/>
    <n v="67"/>
    <x v="1"/>
    <s v="USD"/>
    <x v="117"/>
    <x v="117"/>
    <d v="2014-02-01T00:00:00"/>
    <n v="1391234400"/>
    <b v="0"/>
    <b v="0"/>
    <s v="photography/photography books"/>
    <x v="7"/>
    <s v="photography books"/>
  </r>
  <r>
    <n v="119"/>
    <x v="119"/>
    <s v="Reverse-engineered full-range Internet solution"/>
    <n v="5000"/>
    <n v="10748"/>
    <n v="69.79220779220779"/>
    <n v="2.1496"/>
    <x v="1"/>
    <n v="154"/>
    <x v="1"/>
    <s v="USD"/>
    <x v="118"/>
    <x v="118"/>
    <d v="2014-07-03T00:00:00"/>
    <n v="1404363600"/>
    <b v="0"/>
    <b v="1"/>
    <s v="film &amp; video/documentary"/>
    <x v="4"/>
    <s v="documentary"/>
  </r>
  <r>
    <n v="120"/>
    <x v="120"/>
    <s v="Synchronized regional synergy"/>
    <n v="75100"/>
    <n v="112272"/>
    <n v="63.003367003367003"/>
    <n v="1.4949667110519307"/>
    <x v="1"/>
    <n v="1782"/>
    <x v="1"/>
    <s v="USD"/>
    <x v="119"/>
    <x v="119"/>
    <d v="2015-04-21T00:00:00"/>
    <n v="1429592400"/>
    <b v="0"/>
    <b v="1"/>
    <s v="games/mobile games"/>
    <x v="6"/>
    <s v="mobile games"/>
  </r>
  <r>
    <n v="121"/>
    <x v="121"/>
    <s v="Multi-lateral homogeneous success"/>
    <n v="45300"/>
    <n v="99361"/>
    <n v="110.0343300110742"/>
    <n v="2.1933995584988963"/>
    <x v="1"/>
    <n v="903"/>
    <x v="1"/>
    <s v="USD"/>
    <x v="33"/>
    <x v="33"/>
    <d v="2014-10-18T00:00:00"/>
    <n v="1413608400"/>
    <b v="0"/>
    <b v="0"/>
    <s v="games/video games"/>
    <x v="6"/>
    <s v="video games"/>
  </r>
  <r>
    <n v="122"/>
    <x v="122"/>
    <s v="Seamless zero-defect solution"/>
    <n v="136800"/>
    <n v="88055"/>
    <n v="25.997933274284026"/>
    <n v="0.64367690058479532"/>
    <x v="0"/>
    <n v="3387"/>
    <x v="1"/>
    <s v="USD"/>
    <x v="120"/>
    <x v="120"/>
    <d v="2014-12-24T00:00:00"/>
    <n v="1419400800"/>
    <b v="0"/>
    <b v="0"/>
    <s v="publishing/fiction"/>
    <x v="5"/>
    <s v="fiction"/>
  </r>
  <r>
    <n v="123"/>
    <x v="123"/>
    <s v="Enhanced scalable concept"/>
    <n v="177700"/>
    <n v="33092"/>
    <n v="49.987915407854985"/>
    <n v="0.18622397298818233"/>
    <x v="0"/>
    <n v="662"/>
    <x v="0"/>
    <s v="CAD"/>
    <x v="121"/>
    <x v="121"/>
    <d v="2015-11-27T00:00:00"/>
    <n v="1448604000"/>
    <b v="1"/>
    <b v="0"/>
    <s v="theater/plays"/>
    <x v="3"/>
    <s v="plays"/>
  </r>
  <r>
    <n v="124"/>
    <x v="124"/>
    <s v="Polarized uniform software"/>
    <n v="2600"/>
    <n v="9562"/>
    <n v="101.72340425531915"/>
    <n v="3.6776923076923076"/>
    <x v="1"/>
    <n v="94"/>
    <x v="6"/>
    <s v="EUR"/>
    <x v="122"/>
    <x v="122"/>
    <d v="2019-07-05T00:00:00"/>
    <n v="1562302800"/>
    <b v="0"/>
    <b v="0"/>
    <s v="photography/photography books"/>
    <x v="7"/>
    <s v="photography books"/>
  </r>
  <r>
    <n v="125"/>
    <x v="125"/>
    <s v="Stand-alone web-enabled moderator"/>
    <n v="5300"/>
    <n v="8475"/>
    <n v="47.083333333333336"/>
    <n v="1.5990566037735849"/>
    <x v="1"/>
    <n v="180"/>
    <x v="1"/>
    <s v="USD"/>
    <x v="123"/>
    <x v="123"/>
    <d v="2018-09-23T00:00:00"/>
    <n v="1537678800"/>
    <b v="0"/>
    <b v="0"/>
    <s v="theater/plays"/>
    <x v="3"/>
    <s v="plays"/>
  </r>
  <r>
    <n v="126"/>
    <x v="126"/>
    <s v="Proactive methodical benchmark"/>
    <n v="180200"/>
    <n v="69617"/>
    <n v="89.944444444444443"/>
    <n v="0.38633185349611543"/>
    <x v="0"/>
    <n v="774"/>
    <x v="1"/>
    <s v="USD"/>
    <x v="124"/>
    <x v="124"/>
    <d v="2016-09-11T00:00:00"/>
    <n v="1473570000"/>
    <b v="0"/>
    <b v="1"/>
    <s v="theater/plays"/>
    <x v="3"/>
    <s v="plays"/>
  </r>
  <r>
    <n v="127"/>
    <x v="127"/>
    <s v="Team-oriented 6thgeneration matrix"/>
    <n v="103200"/>
    <n v="53067"/>
    <n v="78.96875"/>
    <n v="0.51421511627906979"/>
    <x v="0"/>
    <n v="672"/>
    <x v="0"/>
    <s v="CAD"/>
    <x v="125"/>
    <x v="125"/>
    <d v="2010-05-15T00:00:00"/>
    <n v="1273899600"/>
    <b v="0"/>
    <b v="0"/>
    <s v="theater/plays"/>
    <x v="3"/>
    <s v="plays"/>
  </r>
  <r>
    <n v="128"/>
    <x v="128"/>
    <s v="Phased human-resource core"/>
    <n v="70600"/>
    <n v="42596"/>
    <n v="80.067669172932327"/>
    <n v="0.60334277620396604"/>
    <x v="3"/>
    <n v="532"/>
    <x v="1"/>
    <s v="USD"/>
    <x v="126"/>
    <x v="126"/>
    <d v="2010-09-09T00:00:00"/>
    <n v="1284008400"/>
    <b v="0"/>
    <b v="0"/>
    <s v="music/rock"/>
    <x v="1"/>
    <s v="rock"/>
  </r>
  <r>
    <n v="129"/>
    <x v="129"/>
    <s v="Mandatory tertiary implementation"/>
    <n v="148500"/>
    <n v="4756"/>
    <n v="86.472727272727269"/>
    <n v="3.2026936026936029E-2"/>
    <x v="3"/>
    <n v="55"/>
    <x v="2"/>
    <s v="AUD"/>
    <x v="127"/>
    <x v="127"/>
    <d v="2015-02-28T00:00:00"/>
    <n v="1425103200"/>
    <b v="0"/>
    <b v="0"/>
    <s v="food/food trucks"/>
    <x v="0"/>
    <s v="food trucks"/>
  </r>
  <r>
    <n v="130"/>
    <x v="130"/>
    <s v="Secured directional encryption"/>
    <n v="9600"/>
    <n v="14925"/>
    <n v="28.001876172607879"/>
    <n v="1.5546875"/>
    <x v="1"/>
    <n v="533"/>
    <x v="3"/>
    <s v="DKK"/>
    <x v="128"/>
    <x v="128"/>
    <d v="2011-11-11T00:00:00"/>
    <n v="1320991200"/>
    <b v="0"/>
    <b v="0"/>
    <s v="film &amp; video/drama"/>
    <x v="4"/>
    <s v="drama"/>
  </r>
  <r>
    <n v="131"/>
    <x v="131"/>
    <s v="Distributed 5thgeneration implementation"/>
    <n v="164700"/>
    <n v="166116"/>
    <n v="67.996725337699544"/>
    <n v="1.0085974499089254"/>
    <x v="1"/>
    <n v="2443"/>
    <x v="4"/>
    <s v="GBP"/>
    <x v="129"/>
    <x v="129"/>
    <d v="2013-12-12T00:00:00"/>
    <n v="1386828000"/>
    <b v="0"/>
    <b v="0"/>
    <s v="technology/web"/>
    <x v="2"/>
    <s v="web"/>
  </r>
  <r>
    <n v="132"/>
    <x v="132"/>
    <s v="Virtual static core"/>
    <n v="3300"/>
    <n v="3834"/>
    <n v="43.078651685393261"/>
    <n v="1.1618181818181819"/>
    <x v="1"/>
    <n v="89"/>
    <x v="1"/>
    <s v="USD"/>
    <x v="130"/>
    <x v="130"/>
    <d v="2018-01-28T00:00:00"/>
    <n v="1517119200"/>
    <b v="0"/>
    <b v="1"/>
    <s v="theater/plays"/>
    <x v="3"/>
    <s v="plays"/>
  </r>
  <r>
    <n v="133"/>
    <x v="133"/>
    <s v="Secured content-based product"/>
    <n v="4500"/>
    <n v="13985"/>
    <n v="87.95597484276729"/>
    <n v="3.1077777777777778"/>
    <x v="1"/>
    <n v="159"/>
    <x v="1"/>
    <s v="USD"/>
    <x v="131"/>
    <x v="131"/>
    <d v="2011-09-03T00:00:00"/>
    <n v="1315026000"/>
    <b v="0"/>
    <b v="0"/>
    <s v="music/world music"/>
    <x v="1"/>
    <s v="world music"/>
  </r>
  <r>
    <n v="134"/>
    <x v="134"/>
    <s v="Secured executive concept"/>
    <n v="99500"/>
    <n v="89288"/>
    <n v="94.987234042553197"/>
    <n v="0.89736683417085428"/>
    <x v="0"/>
    <n v="940"/>
    <x v="5"/>
    <s v="CHF"/>
    <x v="132"/>
    <x v="132"/>
    <d v="2011-08-07T00:00:00"/>
    <n v="1312693200"/>
    <b v="0"/>
    <b v="1"/>
    <s v="film &amp; video/documentary"/>
    <x v="4"/>
    <s v="documentary"/>
  </r>
  <r>
    <n v="135"/>
    <x v="135"/>
    <s v="Balanced zero-defect software"/>
    <n v="7700"/>
    <n v="5488"/>
    <n v="46.905982905982903"/>
    <n v="0.71272727272727276"/>
    <x v="0"/>
    <n v="117"/>
    <x v="1"/>
    <s v="USD"/>
    <x v="133"/>
    <x v="133"/>
    <d v="2013-03-12T00:00:00"/>
    <n v="1363064400"/>
    <b v="0"/>
    <b v="1"/>
    <s v="theater/plays"/>
    <x v="3"/>
    <s v="plays"/>
  </r>
  <r>
    <n v="136"/>
    <x v="136"/>
    <s v="Distributed context-sensitive flexibility"/>
    <n v="82800"/>
    <n v="2721"/>
    <n v="46.913793103448278"/>
    <n v="3.2862318840579711E-2"/>
    <x v="3"/>
    <n v="58"/>
    <x v="1"/>
    <s v="USD"/>
    <x v="134"/>
    <x v="134"/>
    <d v="2014-06-19T00:00:00"/>
    <n v="1403154000"/>
    <b v="0"/>
    <b v="1"/>
    <s v="film &amp; video/drama"/>
    <x v="4"/>
    <s v="drama"/>
  </r>
  <r>
    <n v="137"/>
    <x v="137"/>
    <s v="Down-sized disintermediate support"/>
    <n v="1800"/>
    <n v="4712"/>
    <n v="94.24"/>
    <n v="2.617777777777778"/>
    <x v="1"/>
    <n v="50"/>
    <x v="1"/>
    <s v="USD"/>
    <x v="135"/>
    <x v="135"/>
    <d v="2010-10-12T00:00:00"/>
    <n v="1286859600"/>
    <b v="0"/>
    <b v="0"/>
    <s v="publishing/nonfiction"/>
    <x v="5"/>
    <s v="nonfiction"/>
  </r>
  <r>
    <n v="138"/>
    <x v="138"/>
    <s v="Stand-alone mission-critical moratorium"/>
    <n v="9600"/>
    <n v="9216"/>
    <n v="80.139130434782615"/>
    <n v="0.96"/>
    <x v="0"/>
    <n v="115"/>
    <x v="1"/>
    <s v="USD"/>
    <x v="136"/>
    <x v="136"/>
    <d v="2012-10-04T00:00:00"/>
    <n v="1349326800"/>
    <b v="0"/>
    <b v="0"/>
    <s v="games/mobile games"/>
    <x v="6"/>
    <s v="mobile games"/>
  </r>
  <r>
    <n v="139"/>
    <x v="139"/>
    <s v="Down-sized empowering protocol"/>
    <n v="92100"/>
    <n v="19246"/>
    <n v="59.036809815950917"/>
    <n v="0.20896851248642778"/>
    <x v="0"/>
    <n v="326"/>
    <x v="1"/>
    <s v="USD"/>
    <x v="137"/>
    <x v="137"/>
    <d v="2015-05-07T00:00:00"/>
    <n v="1430974800"/>
    <b v="0"/>
    <b v="1"/>
    <s v="technology/wearables"/>
    <x v="2"/>
    <s v="wearables"/>
  </r>
  <r>
    <n v="140"/>
    <x v="140"/>
    <s v="Fully-configurable coherent Internet solution"/>
    <n v="5500"/>
    <n v="12274"/>
    <n v="65.989247311827953"/>
    <n v="2.2316363636363636"/>
    <x v="1"/>
    <n v="186"/>
    <x v="1"/>
    <s v="USD"/>
    <x v="138"/>
    <x v="138"/>
    <d v="2018-03-02T00:00:00"/>
    <n v="1519970400"/>
    <b v="0"/>
    <b v="0"/>
    <s v="film &amp; video/documentary"/>
    <x v="4"/>
    <s v="documentary"/>
  </r>
  <r>
    <n v="141"/>
    <x v="141"/>
    <s v="Distributed motivating algorithm"/>
    <n v="64300"/>
    <n v="65323"/>
    <n v="60.992530345471522"/>
    <n v="1.0159097978227061"/>
    <x v="1"/>
    <n v="1071"/>
    <x v="1"/>
    <s v="USD"/>
    <x v="139"/>
    <x v="139"/>
    <d v="2015-06-18T00:00:00"/>
    <n v="1434603600"/>
    <b v="0"/>
    <b v="0"/>
    <s v="technology/web"/>
    <x v="2"/>
    <s v="web"/>
  </r>
  <r>
    <n v="142"/>
    <x v="142"/>
    <s v="Expanded solution-oriented benchmark"/>
    <n v="5000"/>
    <n v="11502"/>
    <n v="98.307692307692307"/>
    <n v="2.3003999999999998"/>
    <x v="1"/>
    <n v="117"/>
    <x v="1"/>
    <s v="USD"/>
    <x v="107"/>
    <x v="107"/>
    <d v="2012-05-17T00:00:00"/>
    <n v="1337230800"/>
    <b v="0"/>
    <b v="0"/>
    <s v="technology/web"/>
    <x v="2"/>
    <s v="web"/>
  </r>
  <r>
    <n v="143"/>
    <x v="143"/>
    <s v="Implemented discrete secured line"/>
    <n v="5400"/>
    <n v="7322"/>
    <n v="104.6"/>
    <n v="1.355925925925926"/>
    <x v="1"/>
    <n v="70"/>
    <x v="1"/>
    <s v="USD"/>
    <x v="140"/>
    <x v="140"/>
    <d v="2010-07-18T00:00:00"/>
    <n v="1279429200"/>
    <b v="0"/>
    <b v="0"/>
    <s v="music/indie rock"/>
    <x v="1"/>
    <s v="indie rock"/>
  </r>
  <r>
    <n v="144"/>
    <x v="144"/>
    <s v="Multi-lateral actuating installation"/>
    <n v="9000"/>
    <n v="11619"/>
    <n v="86.066666666666663"/>
    <n v="1.2909999999999999"/>
    <x v="1"/>
    <n v="135"/>
    <x v="1"/>
    <s v="USD"/>
    <x v="141"/>
    <x v="141"/>
    <d v="2019-06-25T00:00:00"/>
    <n v="1561438800"/>
    <b v="0"/>
    <b v="0"/>
    <s v="theater/plays"/>
    <x v="3"/>
    <s v="plays"/>
  </r>
  <r>
    <n v="145"/>
    <x v="145"/>
    <s v="Secured reciprocal array"/>
    <n v="25000"/>
    <n v="59128"/>
    <n v="76.989583333333329"/>
    <n v="2.3651200000000001"/>
    <x v="1"/>
    <n v="768"/>
    <x v="5"/>
    <s v="CHF"/>
    <x v="142"/>
    <x v="142"/>
    <d v="2014-09-12T00:00:00"/>
    <n v="1410498000"/>
    <b v="0"/>
    <b v="0"/>
    <s v="technology/wearables"/>
    <x v="2"/>
    <s v="wearables"/>
  </r>
  <r>
    <n v="146"/>
    <x v="146"/>
    <s v="Optional bandwidth-monitored middleware"/>
    <n v="8800"/>
    <n v="1518"/>
    <n v="29.764705882352942"/>
    <n v="0.17249999999999999"/>
    <x v="3"/>
    <n v="51"/>
    <x v="1"/>
    <s v="USD"/>
    <x v="143"/>
    <x v="143"/>
    <d v="2011-11-28T00:00:00"/>
    <n v="1322460000"/>
    <b v="0"/>
    <b v="0"/>
    <s v="theater/plays"/>
    <x v="3"/>
    <s v="plays"/>
  </r>
  <r>
    <n v="147"/>
    <x v="147"/>
    <s v="Upgradable upward-trending workforce"/>
    <n v="8300"/>
    <n v="9337"/>
    <n v="46.91959798994975"/>
    <n v="1.1249397590361445"/>
    <x v="1"/>
    <n v="199"/>
    <x v="1"/>
    <s v="USD"/>
    <x v="144"/>
    <x v="144"/>
    <d v="2016-06-19T00:00:00"/>
    <n v="1466312400"/>
    <b v="0"/>
    <b v="1"/>
    <s v="theater/plays"/>
    <x v="3"/>
    <s v="plays"/>
  </r>
  <r>
    <n v="148"/>
    <x v="148"/>
    <s v="Upgradable hybrid capability"/>
    <n v="9300"/>
    <n v="11255"/>
    <n v="105.18691588785046"/>
    <n v="1.2102150537634409"/>
    <x v="1"/>
    <n v="107"/>
    <x v="1"/>
    <s v="USD"/>
    <x v="145"/>
    <x v="145"/>
    <d v="2017-08-03T00:00:00"/>
    <n v="1501736400"/>
    <b v="0"/>
    <b v="0"/>
    <s v="technology/wearables"/>
    <x v="2"/>
    <s v="wearables"/>
  </r>
  <r>
    <n v="149"/>
    <x v="149"/>
    <s v="Managed fresh-thinking flexibility"/>
    <n v="6200"/>
    <n v="13632"/>
    <n v="69.907692307692301"/>
    <n v="2.1987096774193549"/>
    <x v="1"/>
    <n v="195"/>
    <x v="1"/>
    <s v="USD"/>
    <x v="146"/>
    <x v="146"/>
    <d v="2013-02-22T00:00:00"/>
    <n v="1361512800"/>
    <b v="0"/>
    <b v="0"/>
    <s v="music/indie rock"/>
    <x v="1"/>
    <s v="indie rock"/>
  </r>
  <r>
    <n v="150"/>
    <x v="150"/>
    <s v="Networked stable workforce"/>
    <n v="100"/>
    <n v="1"/>
    <n v="1"/>
    <n v="0.01"/>
    <x v="0"/>
    <n v="1"/>
    <x v="1"/>
    <s v="USD"/>
    <x v="147"/>
    <x v="147"/>
    <d v="2018-12-17T00:00:00"/>
    <n v="1545026400"/>
    <b v="0"/>
    <b v="0"/>
    <s v="music/rock"/>
    <x v="1"/>
    <s v="rock"/>
  </r>
  <r>
    <n v="151"/>
    <x v="151"/>
    <s v="Customizable intermediate extranet"/>
    <n v="137200"/>
    <n v="88037"/>
    <n v="60.011588275391958"/>
    <n v="0.64166909620991253"/>
    <x v="0"/>
    <n v="1467"/>
    <x v="1"/>
    <s v="USD"/>
    <x v="148"/>
    <x v="148"/>
    <d v="2014-07-30T00:00:00"/>
    <n v="1406696400"/>
    <b v="0"/>
    <b v="0"/>
    <s v="music/electric music"/>
    <x v="1"/>
    <s v="electric music"/>
  </r>
  <r>
    <n v="152"/>
    <x v="152"/>
    <s v="User-centric fault-tolerant task-force"/>
    <n v="41500"/>
    <n v="175573"/>
    <n v="52.006220379146917"/>
    <n v="4.2306746987951804"/>
    <x v="1"/>
    <n v="3376"/>
    <x v="1"/>
    <s v="USD"/>
    <x v="149"/>
    <x v="149"/>
    <d v="2017-02-24T00:00:00"/>
    <n v="1487916000"/>
    <b v="0"/>
    <b v="0"/>
    <s v="music/indie rock"/>
    <x v="1"/>
    <s v="indie rock"/>
  </r>
  <r>
    <n v="153"/>
    <x v="153"/>
    <s v="Multi-tiered radical definition"/>
    <n v="189400"/>
    <n v="176112"/>
    <n v="31.000176025347649"/>
    <n v="0.92984160506863778"/>
    <x v="0"/>
    <n v="5681"/>
    <x v="1"/>
    <s v="USD"/>
    <x v="150"/>
    <x v="150"/>
    <d v="2012-10-25T00:00:00"/>
    <n v="1351141200"/>
    <b v="0"/>
    <b v="0"/>
    <s v="theater/plays"/>
    <x v="3"/>
    <s v="plays"/>
  </r>
  <r>
    <n v="154"/>
    <x v="154"/>
    <s v="Devolved foreground benchmark"/>
    <n v="171300"/>
    <n v="100650"/>
    <n v="95.042492917847028"/>
    <n v="0.58756567425569173"/>
    <x v="0"/>
    <n v="1059"/>
    <x v="1"/>
    <s v="USD"/>
    <x v="151"/>
    <x v="151"/>
    <d v="2016-06-04T00:00:00"/>
    <n v="1465016400"/>
    <b v="0"/>
    <b v="1"/>
    <s v="music/indie rock"/>
    <x v="1"/>
    <s v="indie rock"/>
  </r>
  <r>
    <n v="155"/>
    <x v="155"/>
    <s v="Distributed eco-centric methodology"/>
    <n v="139500"/>
    <n v="90706"/>
    <n v="75.968174204355108"/>
    <n v="0.65022222222222226"/>
    <x v="0"/>
    <n v="1194"/>
    <x v="1"/>
    <s v="USD"/>
    <x v="152"/>
    <x v="152"/>
    <d v="2010-04-09T00:00:00"/>
    <n v="1270789200"/>
    <b v="0"/>
    <b v="0"/>
    <s v="theater/plays"/>
    <x v="3"/>
    <s v="plays"/>
  </r>
  <r>
    <n v="156"/>
    <x v="156"/>
    <s v="Streamlined encompassing encryption"/>
    <n v="36400"/>
    <n v="26914"/>
    <n v="71.013192612137203"/>
    <n v="0.73939560439560437"/>
    <x v="3"/>
    <n v="379"/>
    <x v="2"/>
    <s v="AUD"/>
    <x v="153"/>
    <x v="153"/>
    <d v="2019-10-29T00:00:00"/>
    <n v="1572325200"/>
    <b v="0"/>
    <b v="0"/>
    <s v="music/rock"/>
    <x v="1"/>
    <s v="rock"/>
  </r>
  <r>
    <n v="157"/>
    <x v="157"/>
    <s v="User-friendly reciprocal initiative"/>
    <n v="4200"/>
    <n v="2212"/>
    <n v="73.733333333333334"/>
    <n v="0.52666666666666662"/>
    <x v="0"/>
    <n v="30"/>
    <x v="2"/>
    <s v="AUD"/>
    <x v="154"/>
    <x v="154"/>
    <d v="2014-01-11T00:00:00"/>
    <n v="1389420000"/>
    <b v="0"/>
    <b v="0"/>
    <s v="photography/photography books"/>
    <x v="7"/>
    <s v="photography books"/>
  </r>
  <r>
    <n v="158"/>
    <x v="158"/>
    <s v="Ergonomic fresh-thinking installation"/>
    <n v="2100"/>
    <n v="4640"/>
    <n v="113.17073170731707"/>
    <n v="2.2095238095238097"/>
    <x v="1"/>
    <n v="41"/>
    <x v="1"/>
    <s v="USD"/>
    <x v="155"/>
    <x v="155"/>
    <d v="2015-12-09T00:00:00"/>
    <n v="1449640800"/>
    <b v="0"/>
    <b v="0"/>
    <s v="music/rock"/>
    <x v="1"/>
    <s v="rock"/>
  </r>
  <r>
    <n v="159"/>
    <x v="159"/>
    <s v="Robust explicit hardware"/>
    <n v="191200"/>
    <n v="191222"/>
    <n v="105.00933552992861"/>
    <n v="1.0001150627615063"/>
    <x v="1"/>
    <n v="1821"/>
    <x v="1"/>
    <s v="USD"/>
    <x v="156"/>
    <x v="156"/>
    <d v="2019-04-14T00:00:00"/>
    <n v="1555218000"/>
    <b v="0"/>
    <b v="1"/>
    <s v="theater/plays"/>
    <x v="3"/>
    <s v="plays"/>
  </r>
  <r>
    <n v="160"/>
    <x v="160"/>
    <s v="Stand-alone actuating support"/>
    <n v="8000"/>
    <n v="12985"/>
    <n v="79.176829268292678"/>
    <n v="1.6231249999999999"/>
    <x v="1"/>
    <n v="164"/>
    <x v="1"/>
    <s v="USD"/>
    <x v="157"/>
    <x v="157"/>
    <d v="2019-05-13T00:00:00"/>
    <n v="1557723600"/>
    <b v="0"/>
    <b v="0"/>
    <s v="technology/wearables"/>
    <x v="2"/>
    <s v="wearables"/>
  </r>
  <r>
    <n v="161"/>
    <x v="161"/>
    <s v="Cross-platform methodical process improvement"/>
    <n v="5500"/>
    <n v="4300"/>
    <n v="57.333333333333336"/>
    <n v="0.78181818181818186"/>
    <x v="0"/>
    <n v="75"/>
    <x v="1"/>
    <s v="USD"/>
    <x v="158"/>
    <x v="158"/>
    <d v="2015-09-29T00:00:00"/>
    <n v="1443502800"/>
    <b v="0"/>
    <b v="1"/>
    <s v="technology/web"/>
    <x v="2"/>
    <s v="web"/>
  </r>
  <r>
    <n v="162"/>
    <x v="162"/>
    <s v="Extended bottom-line open architecture"/>
    <n v="6100"/>
    <n v="9134"/>
    <n v="58.178343949044589"/>
    <n v="1.4973770491803278"/>
    <x v="1"/>
    <n v="157"/>
    <x v="5"/>
    <s v="CHF"/>
    <x v="159"/>
    <x v="159"/>
    <d v="2019-01-07T00:00:00"/>
    <n v="1546840800"/>
    <b v="0"/>
    <b v="0"/>
    <s v="music/rock"/>
    <x v="1"/>
    <s v="rock"/>
  </r>
  <r>
    <n v="163"/>
    <x v="163"/>
    <s v="Extended reciprocal circuit"/>
    <n v="3500"/>
    <n v="8864"/>
    <n v="36.032520325203251"/>
    <n v="2.5325714285714285"/>
    <x v="1"/>
    <n v="246"/>
    <x v="1"/>
    <s v="USD"/>
    <x v="160"/>
    <x v="160"/>
    <d v="2017-12-08T00:00:00"/>
    <n v="1512712800"/>
    <b v="0"/>
    <b v="1"/>
    <s v="photography/photography books"/>
    <x v="7"/>
    <s v="photography books"/>
  </r>
  <r>
    <n v="164"/>
    <x v="164"/>
    <s v="Polarized human-resource protocol"/>
    <n v="150500"/>
    <n v="150755"/>
    <n v="107.99068767908309"/>
    <n v="1.0016943521594683"/>
    <x v="1"/>
    <n v="1396"/>
    <x v="1"/>
    <s v="USD"/>
    <x v="161"/>
    <x v="161"/>
    <d v="2017-10-09T00:00:00"/>
    <n v="1507525200"/>
    <b v="0"/>
    <b v="0"/>
    <s v="theater/plays"/>
    <x v="3"/>
    <s v="plays"/>
  </r>
  <r>
    <n v="165"/>
    <x v="165"/>
    <s v="Synergized radical product"/>
    <n v="90400"/>
    <n v="110279"/>
    <n v="44.005985634477256"/>
    <n v="1.2199004424778761"/>
    <x v="1"/>
    <n v="2506"/>
    <x v="1"/>
    <s v="USD"/>
    <x v="162"/>
    <x v="162"/>
    <d v="2017-09-02T00:00:00"/>
    <n v="1504328400"/>
    <b v="0"/>
    <b v="0"/>
    <s v="technology/web"/>
    <x v="2"/>
    <s v="web"/>
  </r>
  <r>
    <n v="166"/>
    <x v="166"/>
    <s v="Robust heuristic artificial intelligence"/>
    <n v="9800"/>
    <n v="13439"/>
    <n v="55.077868852459019"/>
    <n v="1.3713265306122449"/>
    <x v="1"/>
    <n v="244"/>
    <x v="1"/>
    <s v="USD"/>
    <x v="163"/>
    <x v="163"/>
    <d v="2010-12-26T00:00:00"/>
    <n v="1293343200"/>
    <b v="0"/>
    <b v="0"/>
    <s v="photography/photography books"/>
    <x v="7"/>
    <s v="photography books"/>
  </r>
  <r>
    <n v="167"/>
    <x v="167"/>
    <s v="Robust content-based emulation"/>
    <n v="2600"/>
    <n v="10804"/>
    <n v="74"/>
    <n v="4.155384615384615"/>
    <x v="1"/>
    <n v="146"/>
    <x v="2"/>
    <s v="AUD"/>
    <x v="164"/>
    <x v="164"/>
    <d v="2013-06-20T00:00:00"/>
    <n v="1371704400"/>
    <b v="0"/>
    <b v="0"/>
    <s v="theater/plays"/>
    <x v="3"/>
    <s v="plays"/>
  </r>
  <r>
    <n v="168"/>
    <x v="168"/>
    <s v="Ergonomic uniform open system"/>
    <n v="128100"/>
    <n v="40107"/>
    <n v="41.996858638743454"/>
    <n v="0.3130913348946136"/>
    <x v="0"/>
    <n v="955"/>
    <x v="3"/>
    <s v="DKK"/>
    <x v="165"/>
    <x v="165"/>
    <d v="2019-03-17T00:00:00"/>
    <n v="1552798800"/>
    <b v="0"/>
    <b v="1"/>
    <s v="music/indie rock"/>
    <x v="1"/>
    <s v="indie rock"/>
  </r>
  <r>
    <n v="169"/>
    <x v="169"/>
    <s v="Profit-focused modular product"/>
    <n v="23300"/>
    <n v="98811"/>
    <n v="77.988161010260455"/>
    <n v="4.240815450643777"/>
    <x v="1"/>
    <n v="1267"/>
    <x v="1"/>
    <s v="USD"/>
    <x v="166"/>
    <x v="166"/>
    <d v="2012-07-15T00:00:00"/>
    <n v="1342328400"/>
    <b v="0"/>
    <b v="1"/>
    <s v="film &amp; video/shorts"/>
    <x v="4"/>
    <s v="shorts"/>
  </r>
  <r>
    <n v="170"/>
    <x v="170"/>
    <s v="Mandatory mobile product"/>
    <n v="188100"/>
    <n v="5528"/>
    <n v="82.507462686567166"/>
    <n v="2.9388623072833599E-2"/>
    <x v="0"/>
    <n v="67"/>
    <x v="1"/>
    <s v="USD"/>
    <x v="167"/>
    <x v="167"/>
    <d v="2017-08-10T00:00:00"/>
    <n v="1502341200"/>
    <b v="0"/>
    <b v="0"/>
    <s v="music/indie rock"/>
    <x v="1"/>
    <s v="indie rock"/>
  </r>
  <r>
    <n v="171"/>
    <x v="171"/>
    <s v="Public-key 3rdgeneration budgetary management"/>
    <n v="4900"/>
    <n v="521"/>
    <n v="104.2"/>
    <n v="0.1063265306122449"/>
    <x v="0"/>
    <n v="5"/>
    <x v="1"/>
    <s v="USD"/>
    <x v="168"/>
    <x v="168"/>
    <d v="2014-04-11T00:00:00"/>
    <n v="1397192400"/>
    <b v="0"/>
    <b v="0"/>
    <s v="publishing/translations"/>
    <x v="5"/>
    <s v="translations"/>
  </r>
  <r>
    <n v="172"/>
    <x v="172"/>
    <s v="Centralized national firmware"/>
    <n v="800"/>
    <n v="663"/>
    <n v="25.5"/>
    <n v="0.82874999999999999"/>
    <x v="0"/>
    <n v="26"/>
    <x v="1"/>
    <s v="USD"/>
    <x v="169"/>
    <x v="169"/>
    <d v="2014-08-03T00:00:00"/>
    <n v="1407042000"/>
    <b v="0"/>
    <b v="1"/>
    <s v="film &amp; video/documentary"/>
    <x v="4"/>
    <s v="documentary"/>
  </r>
  <r>
    <n v="173"/>
    <x v="173"/>
    <s v="Cross-group 4thgeneration middleware"/>
    <n v="96700"/>
    <n v="157635"/>
    <n v="100.98334401024984"/>
    <n v="1.6301447776628748"/>
    <x v="1"/>
    <n v="1561"/>
    <x v="1"/>
    <s v="USD"/>
    <x v="170"/>
    <x v="170"/>
    <d v="2013-05-24T00:00:00"/>
    <n v="1369371600"/>
    <b v="0"/>
    <b v="0"/>
    <s v="theater/plays"/>
    <x v="3"/>
    <s v="plays"/>
  </r>
  <r>
    <n v="174"/>
    <x v="174"/>
    <s v="Pre-emptive scalable access"/>
    <n v="600"/>
    <n v="5368"/>
    <n v="111.83333333333333"/>
    <n v="8.9466666666666672"/>
    <x v="1"/>
    <n v="48"/>
    <x v="1"/>
    <s v="USD"/>
    <x v="171"/>
    <x v="171"/>
    <d v="2015-10-06T00:00:00"/>
    <n v="1444107600"/>
    <b v="0"/>
    <b v="1"/>
    <s v="technology/wearables"/>
    <x v="2"/>
    <s v="wearables"/>
  </r>
  <r>
    <n v="175"/>
    <x v="175"/>
    <s v="Sharable intangible migration"/>
    <n v="181200"/>
    <n v="47459"/>
    <n v="41.999115044247787"/>
    <n v="0.26191501103752757"/>
    <x v="0"/>
    <n v="1130"/>
    <x v="1"/>
    <s v="USD"/>
    <x v="172"/>
    <x v="172"/>
    <d v="2016-09-19T00:00:00"/>
    <n v="1474261200"/>
    <b v="0"/>
    <b v="0"/>
    <s v="theater/plays"/>
    <x v="3"/>
    <s v="plays"/>
  </r>
  <r>
    <n v="176"/>
    <x v="176"/>
    <s v="Proactive scalable Graphical User Interface"/>
    <n v="115000"/>
    <n v="86060"/>
    <n v="110.05115089514067"/>
    <n v="0.74834782608695649"/>
    <x v="0"/>
    <n v="782"/>
    <x v="1"/>
    <s v="USD"/>
    <x v="173"/>
    <x v="173"/>
    <d v="2016-09-12T00:00:00"/>
    <n v="1473656400"/>
    <b v="0"/>
    <b v="0"/>
    <s v="theater/plays"/>
    <x v="3"/>
    <s v="plays"/>
  </r>
  <r>
    <n v="177"/>
    <x v="177"/>
    <s v="Digitized solution-oriented product"/>
    <n v="38800"/>
    <n v="161593"/>
    <n v="58.997079225994888"/>
    <n v="4.1647680412371137"/>
    <x v="1"/>
    <n v="2739"/>
    <x v="1"/>
    <s v="USD"/>
    <x v="174"/>
    <x v="174"/>
    <d v="2010-12-10T00:00:00"/>
    <n v="1291960800"/>
    <b v="0"/>
    <b v="0"/>
    <s v="theater/plays"/>
    <x v="3"/>
    <s v="plays"/>
  </r>
  <r>
    <n v="178"/>
    <x v="178"/>
    <s v="Triple-buffered cohesive structure"/>
    <n v="7200"/>
    <n v="6927"/>
    <n v="32.985714285714288"/>
    <n v="0.96208333333333329"/>
    <x v="0"/>
    <n v="210"/>
    <x v="1"/>
    <s v="USD"/>
    <x v="175"/>
    <x v="175"/>
    <d v="2017-09-30T00:00:00"/>
    <n v="1506747600"/>
    <b v="0"/>
    <b v="0"/>
    <s v="food/food trucks"/>
    <x v="0"/>
    <s v="food trucks"/>
  </r>
  <r>
    <n v="179"/>
    <x v="179"/>
    <s v="Realigned human-resource orchestration"/>
    <n v="44500"/>
    <n v="159185"/>
    <n v="45.005654509471306"/>
    <n v="3.5771910112359548"/>
    <x v="1"/>
    <n v="3537"/>
    <x v="0"/>
    <s v="CAD"/>
    <x v="176"/>
    <x v="176"/>
    <d v="2013-03-18T00:00:00"/>
    <n v="1363582800"/>
    <b v="0"/>
    <b v="1"/>
    <s v="theater/plays"/>
    <x v="3"/>
    <s v="plays"/>
  </r>
  <r>
    <n v="180"/>
    <x v="180"/>
    <s v="Optional clear-thinking software"/>
    <n v="56000"/>
    <n v="172736"/>
    <n v="81.98196487897485"/>
    <n v="3.0845714285714285"/>
    <x v="1"/>
    <n v="2107"/>
    <x v="2"/>
    <s v="AUD"/>
    <x v="177"/>
    <x v="177"/>
    <d v="2010-03-27T00:00:00"/>
    <n v="1269666000"/>
    <b v="0"/>
    <b v="0"/>
    <s v="technology/wearables"/>
    <x v="2"/>
    <s v="wearables"/>
  </r>
  <r>
    <n v="181"/>
    <x v="181"/>
    <s v="Centralized global approach"/>
    <n v="8600"/>
    <n v="5315"/>
    <n v="39.080882352941174"/>
    <n v="0.61802325581395345"/>
    <x v="0"/>
    <n v="136"/>
    <x v="1"/>
    <s v="USD"/>
    <x v="178"/>
    <x v="178"/>
    <d v="2017-10-22T00:00:00"/>
    <n v="1508648400"/>
    <b v="0"/>
    <b v="0"/>
    <s v="technology/web"/>
    <x v="2"/>
    <s v="web"/>
  </r>
  <r>
    <n v="182"/>
    <x v="182"/>
    <s v="Reverse-engineered bandwidth-monitored contingency"/>
    <n v="27100"/>
    <n v="195750"/>
    <n v="58.996383363471971"/>
    <n v="7.2232472324723247"/>
    <x v="1"/>
    <n v="3318"/>
    <x v="3"/>
    <s v="DKK"/>
    <x v="179"/>
    <x v="179"/>
    <d v="2019-07-01T00:00:00"/>
    <n v="1561957200"/>
    <b v="0"/>
    <b v="0"/>
    <s v="theater/plays"/>
    <x v="3"/>
    <s v="plays"/>
  </r>
  <r>
    <n v="183"/>
    <x v="183"/>
    <s v="Pre-emptive bandwidth-monitored instruction set"/>
    <n v="5100"/>
    <n v="3525"/>
    <n v="40.988372093023258"/>
    <n v="0.69117647058823528"/>
    <x v="0"/>
    <n v="86"/>
    <x v="0"/>
    <s v="CAD"/>
    <x v="180"/>
    <x v="180"/>
    <d v="2010-09-22T00:00:00"/>
    <n v="1285131600"/>
    <b v="0"/>
    <b v="0"/>
    <s v="music/rock"/>
    <x v="1"/>
    <s v="rock"/>
  </r>
  <r>
    <n v="184"/>
    <x v="184"/>
    <s v="Adaptive asynchronous emulation"/>
    <n v="3600"/>
    <n v="10550"/>
    <n v="31.029411764705884"/>
    <n v="2.9305555555555554"/>
    <x v="1"/>
    <n v="340"/>
    <x v="1"/>
    <s v="USD"/>
    <x v="181"/>
    <x v="181"/>
    <d v="2019-05-04T00:00:00"/>
    <n v="1556946000"/>
    <b v="0"/>
    <b v="0"/>
    <s v="theater/plays"/>
    <x v="3"/>
    <s v="plays"/>
  </r>
  <r>
    <n v="185"/>
    <x v="185"/>
    <s v="Innovative actuating conglomeration"/>
    <n v="1000"/>
    <n v="718"/>
    <n v="37.789473684210527"/>
    <n v="0.71799999999999997"/>
    <x v="0"/>
    <n v="19"/>
    <x v="1"/>
    <s v="USD"/>
    <x v="182"/>
    <x v="182"/>
    <d v="2018-05-24T00:00:00"/>
    <n v="1527138000"/>
    <b v="0"/>
    <b v="0"/>
    <s v="film &amp; video/television"/>
    <x v="4"/>
    <s v="television"/>
  </r>
  <r>
    <n v="186"/>
    <x v="186"/>
    <s v="Grass-roots foreground policy"/>
    <n v="88800"/>
    <n v="28358"/>
    <n v="32.006772009029348"/>
    <n v="0.31934684684684683"/>
    <x v="0"/>
    <n v="886"/>
    <x v="1"/>
    <s v="USD"/>
    <x v="183"/>
    <x v="183"/>
    <d v="2014-06-07T00:00:00"/>
    <n v="1402117200"/>
    <b v="0"/>
    <b v="0"/>
    <s v="theater/plays"/>
    <x v="3"/>
    <s v="plays"/>
  </r>
  <r>
    <n v="187"/>
    <x v="187"/>
    <s v="Horizontal transitional paradigm"/>
    <n v="60200"/>
    <n v="138384"/>
    <n v="95.966712898751737"/>
    <n v="2.2987375415282392"/>
    <x v="1"/>
    <n v="1442"/>
    <x v="0"/>
    <s v="CAD"/>
    <x v="184"/>
    <x v="184"/>
    <d v="2013-03-23T00:00:00"/>
    <n v="1364014800"/>
    <b v="0"/>
    <b v="1"/>
    <s v="film &amp; video/shorts"/>
    <x v="4"/>
    <s v="shorts"/>
  </r>
  <r>
    <n v="188"/>
    <x v="188"/>
    <s v="Networked didactic info-mediaries"/>
    <n v="8200"/>
    <n v="2625"/>
    <n v="75"/>
    <n v="0.3201219512195122"/>
    <x v="0"/>
    <n v="35"/>
    <x v="6"/>
    <s v="EUR"/>
    <x v="185"/>
    <x v="185"/>
    <d v="2014-12-03T00:00:00"/>
    <n v="1417586400"/>
    <b v="0"/>
    <b v="0"/>
    <s v="theater/plays"/>
    <x v="3"/>
    <s v="plays"/>
  </r>
  <r>
    <n v="189"/>
    <x v="189"/>
    <s v="Switchable contextually-based access"/>
    <n v="191300"/>
    <n v="45004"/>
    <n v="102.0498866213152"/>
    <n v="0.23525352848928385"/>
    <x v="3"/>
    <n v="441"/>
    <x v="1"/>
    <s v="USD"/>
    <x v="186"/>
    <x v="186"/>
    <d v="2016-03-04T00:00:00"/>
    <n v="1457071200"/>
    <b v="0"/>
    <b v="0"/>
    <s v="theater/plays"/>
    <x v="3"/>
    <s v="plays"/>
  </r>
  <r>
    <n v="190"/>
    <x v="190"/>
    <s v="Up-sized dynamic throughput"/>
    <n v="3700"/>
    <n v="2538"/>
    <n v="105.75"/>
    <n v="0.68594594594594593"/>
    <x v="0"/>
    <n v="24"/>
    <x v="1"/>
    <s v="USD"/>
    <x v="187"/>
    <x v="187"/>
    <d v="2013-06-05T00:00:00"/>
    <n v="1370408400"/>
    <b v="0"/>
    <b v="1"/>
    <s v="theater/plays"/>
    <x v="3"/>
    <s v="plays"/>
  </r>
  <r>
    <n v="191"/>
    <x v="191"/>
    <s v="Mandatory reciprocal superstructure"/>
    <n v="8400"/>
    <n v="3188"/>
    <n v="37.069767441860463"/>
    <n v="0.37952380952380954"/>
    <x v="0"/>
    <n v="86"/>
    <x v="6"/>
    <s v="EUR"/>
    <x v="188"/>
    <x v="188"/>
    <d v="2019-03-15T00:00:00"/>
    <n v="1552626000"/>
    <b v="0"/>
    <b v="0"/>
    <s v="theater/plays"/>
    <x v="3"/>
    <s v="plays"/>
  </r>
  <r>
    <n v="192"/>
    <x v="192"/>
    <s v="Upgradable 4thgeneration productivity"/>
    <n v="42600"/>
    <n v="8517"/>
    <n v="35.049382716049379"/>
    <n v="0.19992957746478873"/>
    <x v="0"/>
    <n v="243"/>
    <x v="1"/>
    <s v="USD"/>
    <x v="189"/>
    <x v="189"/>
    <d v="2014-07-01T00:00:00"/>
    <n v="1404190800"/>
    <b v="0"/>
    <b v="0"/>
    <s v="music/rock"/>
    <x v="1"/>
    <s v="rock"/>
  </r>
  <r>
    <n v="193"/>
    <x v="193"/>
    <s v="Progressive discrete hub"/>
    <n v="6600"/>
    <n v="3012"/>
    <n v="46.338461538461537"/>
    <n v="0.45636363636363636"/>
    <x v="0"/>
    <n v="65"/>
    <x v="1"/>
    <s v="USD"/>
    <x v="190"/>
    <x v="190"/>
    <d v="2018-04-12T00:00:00"/>
    <n v="1523509200"/>
    <b v="1"/>
    <b v="0"/>
    <s v="music/indie rock"/>
    <x v="1"/>
    <s v="indie rock"/>
  </r>
  <r>
    <n v="194"/>
    <x v="194"/>
    <s v="Assimilated multi-tasking archive"/>
    <n v="7100"/>
    <n v="8716"/>
    <n v="69.174603174603178"/>
    <n v="1.227605633802817"/>
    <x v="1"/>
    <n v="126"/>
    <x v="1"/>
    <s v="USD"/>
    <x v="191"/>
    <x v="191"/>
    <d v="2015-09-30T00:00:00"/>
    <n v="1443589200"/>
    <b v="0"/>
    <b v="0"/>
    <s v="music/metal"/>
    <x v="1"/>
    <s v="metal"/>
  </r>
  <r>
    <n v="195"/>
    <x v="195"/>
    <s v="Upgradable high-level solution"/>
    <n v="15800"/>
    <n v="57157"/>
    <n v="109.07824427480917"/>
    <n v="3.61753164556962"/>
    <x v="1"/>
    <n v="524"/>
    <x v="1"/>
    <s v="USD"/>
    <x v="192"/>
    <x v="192"/>
    <d v="2018-08-05T00:00:00"/>
    <n v="1533445200"/>
    <b v="0"/>
    <b v="0"/>
    <s v="music/electric music"/>
    <x v="1"/>
    <s v="electric music"/>
  </r>
  <r>
    <n v="196"/>
    <x v="196"/>
    <s v="Organic bandwidth-monitored frame"/>
    <n v="8200"/>
    <n v="5178"/>
    <n v="51.78"/>
    <n v="0.63146341463414635"/>
    <x v="0"/>
    <n v="100"/>
    <x v="3"/>
    <s v="DKK"/>
    <x v="173"/>
    <x v="173"/>
    <d v="2016-09-22T00:00:00"/>
    <n v="1474520400"/>
    <b v="0"/>
    <b v="0"/>
    <s v="technology/wearables"/>
    <x v="2"/>
    <s v="wearables"/>
  </r>
  <r>
    <n v="197"/>
    <x v="197"/>
    <s v="Business-focused logistical framework"/>
    <n v="54700"/>
    <n v="163118"/>
    <n v="82.010055304172951"/>
    <n v="2.9820475319926874"/>
    <x v="1"/>
    <n v="1989"/>
    <x v="1"/>
    <s v="USD"/>
    <x v="193"/>
    <x v="193"/>
    <d v="2017-07-07T00:00:00"/>
    <n v="1499403600"/>
    <b v="0"/>
    <b v="0"/>
    <s v="film &amp; video/drama"/>
    <x v="4"/>
    <s v="drama"/>
  </r>
  <r>
    <n v="198"/>
    <x v="198"/>
    <s v="Universal multi-state capability"/>
    <n v="63200"/>
    <n v="6041"/>
    <n v="35.958333333333336"/>
    <n v="9.5585443037974685E-2"/>
    <x v="0"/>
    <n v="168"/>
    <x v="1"/>
    <s v="USD"/>
    <x v="194"/>
    <x v="194"/>
    <d v="2010-09-04T00:00:00"/>
    <n v="1283576400"/>
    <b v="0"/>
    <b v="0"/>
    <s v="music/electric music"/>
    <x v="1"/>
    <s v="electric music"/>
  </r>
  <r>
    <n v="199"/>
    <x v="199"/>
    <s v="Digitized reciprocal infrastructure"/>
    <n v="1800"/>
    <n v="968"/>
    <n v="74.461538461538467"/>
    <n v="0.5377777777777778"/>
    <x v="0"/>
    <n v="13"/>
    <x v="1"/>
    <s v="USD"/>
    <x v="195"/>
    <x v="195"/>
    <d v="2015-07-11T00:00:00"/>
    <n v="1436590800"/>
    <b v="0"/>
    <b v="0"/>
    <s v="music/rock"/>
    <x v="1"/>
    <s v="rock"/>
  </r>
  <r>
    <n v="200"/>
    <x v="200"/>
    <s v="Reduced dedicated capability"/>
    <n v="100"/>
    <n v="2"/>
    <n v="2"/>
    <n v="0.02"/>
    <x v="0"/>
    <n v="1"/>
    <x v="0"/>
    <s v="CAD"/>
    <x v="152"/>
    <x v="152"/>
    <d v="2010-04-05T00:00:00"/>
    <n v="1270443600"/>
    <b v="0"/>
    <b v="0"/>
    <s v="theater/plays"/>
    <x v="3"/>
    <s v="plays"/>
  </r>
  <r>
    <n v="201"/>
    <x v="201"/>
    <s v="Cross-platform bi-directional workforce"/>
    <n v="2100"/>
    <n v="14305"/>
    <n v="91.114649681528661"/>
    <n v="6.8119047619047617"/>
    <x v="1"/>
    <n v="157"/>
    <x v="1"/>
    <s v="USD"/>
    <x v="196"/>
    <x v="196"/>
    <d v="2014-08-12T00:00:00"/>
    <n v="1407819600"/>
    <b v="0"/>
    <b v="0"/>
    <s v="technology/web"/>
    <x v="2"/>
    <s v="web"/>
  </r>
  <r>
    <n v="202"/>
    <x v="202"/>
    <s v="Upgradable scalable methodology"/>
    <n v="8300"/>
    <n v="6543"/>
    <n v="79.792682926829272"/>
    <n v="0.78831325301204824"/>
    <x v="3"/>
    <n v="82"/>
    <x v="1"/>
    <s v="USD"/>
    <x v="197"/>
    <x v="197"/>
    <d v="2011-10-06T00:00:00"/>
    <n v="1317877200"/>
    <b v="0"/>
    <b v="0"/>
    <s v="food/food trucks"/>
    <x v="0"/>
    <s v="food trucks"/>
  </r>
  <r>
    <n v="203"/>
    <x v="203"/>
    <s v="Customer-focused client-server service-desk"/>
    <n v="143900"/>
    <n v="193413"/>
    <n v="42.999777678968428"/>
    <n v="1.3440792216817234"/>
    <x v="1"/>
    <n v="4498"/>
    <x v="2"/>
    <s v="AUD"/>
    <x v="198"/>
    <x v="198"/>
    <d v="2017-01-19T00:00:00"/>
    <n v="1484805600"/>
    <b v="0"/>
    <b v="0"/>
    <s v="theater/plays"/>
    <x v="3"/>
    <s v="plays"/>
  </r>
  <r>
    <n v="204"/>
    <x v="204"/>
    <s v="Mandatory multimedia leverage"/>
    <n v="75000"/>
    <n v="2529"/>
    <n v="63.225000000000001"/>
    <n v="3.372E-2"/>
    <x v="0"/>
    <n v="40"/>
    <x v="1"/>
    <s v="USD"/>
    <x v="199"/>
    <x v="199"/>
    <d v="2011-04-13T00:00:00"/>
    <n v="1302670800"/>
    <b v="0"/>
    <b v="0"/>
    <s v="music/jazz"/>
    <x v="1"/>
    <s v="jazz"/>
  </r>
  <r>
    <n v="205"/>
    <x v="205"/>
    <s v="Focused analyzing circuit"/>
    <n v="1300"/>
    <n v="5614"/>
    <n v="70.174999999999997"/>
    <n v="4.3184615384615386"/>
    <x v="1"/>
    <n v="80"/>
    <x v="1"/>
    <s v="USD"/>
    <x v="200"/>
    <x v="200"/>
    <d v="2018-10-29T00:00:00"/>
    <n v="1540789200"/>
    <b v="1"/>
    <b v="0"/>
    <s v="theater/plays"/>
    <x v="3"/>
    <s v="plays"/>
  </r>
  <r>
    <n v="206"/>
    <x v="206"/>
    <s v="Fundamental grid-enabled strategy"/>
    <n v="9000"/>
    <n v="3496"/>
    <n v="61.333333333333336"/>
    <n v="0.38844444444444443"/>
    <x v="3"/>
    <n v="57"/>
    <x v="1"/>
    <s v="USD"/>
    <x v="201"/>
    <x v="201"/>
    <d v="2010-03-08T00:00:00"/>
    <n v="1268028000"/>
    <b v="0"/>
    <b v="0"/>
    <s v="publishing/fiction"/>
    <x v="5"/>
    <s v="fiction"/>
  </r>
  <r>
    <n v="207"/>
    <x v="207"/>
    <s v="Digitized 5thgeneration knowledgebase"/>
    <n v="1000"/>
    <n v="4257"/>
    <n v="99"/>
    <n v="4.2569999999999997"/>
    <x v="1"/>
    <n v="43"/>
    <x v="1"/>
    <s v="USD"/>
    <x v="202"/>
    <x v="202"/>
    <d v="2018-09-17T00:00:00"/>
    <n v="1537160400"/>
    <b v="0"/>
    <b v="1"/>
    <s v="music/rock"/>
    <x v="1"/>
    <s v="rock"/>
  </r>
  <r>
    <n v="208"/>
    <x v="208"/>
    <s v="Mandatory multi-tasking encryption"/>
    <n v="196900"/>
    <n v="199110"/>
    <n v="96.984900146127615"/>
    <n v="1.0112239715591671"/>
    <x v="1"/>
    <n v="2053"/>
    <x v="1"/>
    <s v="USD"/>
    <x v="203"/>
    <x v="203"/>
    <d v="2017-12-03T00:00:00"/>
    <n v="1512280800"/>
    <b v="0"/>
    <b v="0"/>
    <s v="film &amp; video/documentary"/>
    <x v="4"/>
    <s v="documentary"/>
  </r>
  <r>
    <n v="209"/>
    <x v="209"/>
    <s v="Distributed system-worthy application"/>
    <n v="194500"/>
    <n v="41212"/>
    <n v="51.004950495049506"/>
    <n v="0.21188688946015424"/>
    <x v="2"/>
    <n v="808"/>
    <x v="2"/>
    <s v="AUD"/>
    <x v="204"/>
    <x v="204"/>
    <d v="2016-05-13T00:00:00"/>
    <n v="1463115600"/>
    <b v="0"/>
    <b v="0"/>
    <s v="film &amp; video/documentary"/>
    <x v="4"/>
    <s v="documentary"/>
  </r>
  <r>
    <n v="210"/>
    <x v="210"/>
    <s v="Synergistic tertiary time-frame"/>
    <n v="9400"/>
    <n v="6338"/>
    <n v="28.044247787610619"/>
    <n v="0.67425531914893622"/>
    <x v="0"/>
    <n v="226"/>
    <x v="3"/>
    <s v="DKK"/>
    <x v="205"/>
    <x v="205"/>
    <d v="2017-03-30T00:00:00"/>
    <n v="1490850000"/>
    <b v="0"/>
    <b v="0"/>
    <s v="film &amp; video/science fiction"/>
    <x v="4"/>
    <s v="science fiction"/>
  </r>
  <r>
    <n v="211"/>
    <x v="211"/>
    <s v="Customer-focused impactful benchmark"/>
    <n v="104400"/>
    <n v="99100"/>
    <n v="60.984615384615381"/>
    <n v="0.9492337164750958"/>
    <x v="0"/>
    <n v="1625"/>
    <x v="1"/>
    <s v="USD"/>
    <x v="206"/>
    <x v="206"/>
    <d v="2013-09-20T00:00:00"/>
    <n v="1379653200"/>
    <b v="0"/>
    <b v="0"/>
    <s v="theater/plays"/>
    <x v="3"/>
    <s v="plays"/>
  </r>
  <r>
    <n v="212"/>
    <x v="212"/>
    <s v="Profound next generation infrastructure"/>
    <n v="8100"/>
    <n v="12300"/>
    <n v="73.214285714285708"/>
    <n v="1.5185185185185186"/>
    <x v="1"/>
    <n v="168"/>
    <x v="1"/>
    <s v="USD"/>
    <x v="207"/>
    <x v="207"/>
    <d v="2020-01-30T00:00:00"/>
    <n v="1580364000"/>
    <b v="0"/>
    <b v="0"/>
    <s v="theater/plays"/>
    <x v="3"/>
    <s v="plays"/>
  </r>
  <r>
    <n v="213"/>
    <x v="213"/>
    <s v="Face-to-face encompassing info-mediaries"/>
    <n v="87900"/>
    <n v="171549"/>
    <n v="39.997435299603637"/>
    <n v="1.9516382252559727"/>
    <x v="1"/>
    <n v="4289"/>
    <x v="1"/>
    <s v="USD"/>
    <x v="208"/>
    <x v="208"/>
    <d v="2010-11-14T00:00:00"/>
    <n v="1289714400"/>
    <b v="0"/>
    <b v="1"/>
    <s v="music/indie rock"/>
    <x v="1"/>
    <s v="indie rock"/>
  </r>
  <r>
    <n v="214"/>
    <x v="214"/>
    <s v="Open-source fresh-thinking policy"/>
    <n v="1400"/>
    <n v="14324"/>
    <n v="86.812121212121212"/>
    <n v="10.231428571428571"/>
    <x v="1"/>
    <n v="165"/>
    <x v="1"/>
    <s v="USD"/>
    <x v="209"/>
    <x v="209"/>
    <d v="2010-08-25T00:00:00"/>
    <n v="1282712400"/>
    <b v="0"/>
    <b v="0"/>
    <s v="music/rock"/>
    <x v="1"/>
    <s v="rock"/>
  </r>
  <r>
    <n v="215"/>
    <x v="215"/>
    <s v="Extended 24/7 implementation"/>
    <n v="156800"/>
    <n v="6024"/>
    <n v="42.125874125874127"/>
    <n v="3.8418367346938778E-2"/>
    <x v="0"/>
    <n v="143"/>
    <x v="1"/>
    <s v="USD"/>
    <x v="210"/>
    <x v="210"/>
    <d v="2019-02-15T00:00:00"/>
    <n v="1550210400"/>
    <b v="0"/>
    <b v="0"/>
    <s v="theater/plays"/>
    <x v="3"/>
    <s v="plays"/>
  </r>
  <r>
    <n v="216"/>
    <x v="216"/>
    <s v="Organic dynamic algorithm"/>
    <n v="121700"/>
    <n v="188721"/>
    <n v="103.97851239669421"/>
    <n v="1.5507066557107643"/>
    <x v="1"/>
    <n v="1815"/>
    <x v="1"/>
    <s v="USD"/>
    <x v="211"/>
    <x v="211"/>
    <d v="2011-11-24T00:00:00"/>
    <n v="1322114400"/>
    <b v="0"/>
    <b v="0"/>
    <s v="theater/plays"/>
    <x v="3"/>
    <s v="plays"/>
  </r>
  <r>
    <n v="217"/>
    <x v="217"/>
    <s v="Organic multi-tasking focus group"/>
    <n v="129400"/>
    <n v="57911"/>
    <n v="62.003211991434689"/>
    <n v="0.44753477588871715"/>
    <x v="0"/>
    <n v="934"/>
    <x v="1"/>
    <s v="USD"/>
    <x v="212"/>
    <x v="212"/>
    <d v="2019-05-07T00:00:00"/>
    <n v="1557205200"/>
    <b v="0"/>
    <b v="0"/>
    <s v="film &amp; video/science fiction"/>
    <x v="4"/>
    <s v="science fiction"/>
  </r>
  <r>
    <n v="218"/>
    <x v="218"/>
    <s v="Adaptive logistical initiative"/>
    <n v="5700"/>
    <n v="12309"/>
    <n v="31.005037783375315"/>
    <n v="2.1594736842105262"/>
    <x v="1"/>
    <n v="397"/>
    <x v="4"/>
    <s v="GBP"/>
    <x v="213"/>
    <x v="213"/>
    <d v="2011-12-15T00:00:00"/>
    <n v="1323928800"/>
    <b v="0"/>
    <b v="1"/>
    <s v="film &amp; video/shorts"/>
    <x v="4"/>
    <s v="shorts"/>
  </r>
  <r>
    <n v="219"/>
    <x v="219"/>
    <s v="Stand-alone mobile customer loyalty"/>
    <n v="41700"/>
    <n v="138497"/>
    <n v="89.991552956465242"/>
    <n v="3.3212709832134291"/>
    <x v="1"/>
    <n v="1539"/>
    <x v="1"/>
    <s v="USD"/>
    <x v="214"/>
    <x v="214"/>
    <d v="2012-08-28T00:00:00"/>
    <n v="1346130000"/>
    <b v="0"/>
    <b v="0"/>
    <s v="film &amp; video/animation"/>
    <x v="4"/>
    <s v="animation"/>
  </r>
  <r>
    <n v="220"/>
    <x v="220"/>
    <s v="Focused composite approach"/>
    <n v="7900"/>
    <n v="667"/>
    <n v="39.235294117647058"/>
    <n v="8.4430379746835441E-2"/>
    <x v="0"/>
    <n v="17"/>
    <x v="1"/>
    <s v="USD"/>
    <x v="215"/>
    <x v="215"/>
    <d v="2011-07-19T00:00:00"/>
    <n v="1311051600"/>
    <b v="1"/>
    <b v="0"/>
    <s v="theater/plays"/>
    <x v="3"/>
    <s v="plays"/>
  </r>
  <r>
    <n v="221"/>
    <x v="221"/>
    <s v="Face-to-face clear-thinking Local Area Network"/>
    <n v="121500"/>
    <n v="119830"/>
    <n v="54.993116108306566"/>
    <n v="0.9862551440329218"/>
    <x v="0"/>
    <n v="2179"/>
    <x v="1"/>
    <s v="USD"/>
    <x v="216"/>
    <x v="216"/>
    <d v="2012-06-23T00:00:00"/>
    <n v="1340427600"/>
    <b v="1"/>
    <b v="0"/>
    <s v="food/food trucks"/>
    <x v="0"/>
    <s v="food trucks"/>
  </r>
  <r>
    <n v="222"/>
    <x v="222"/>
    <s v="Cross-group cohesive circuit"/>
    <n v="4800"/>
    <n v="6623"/>
    <n v="47.992753623188406"/>
    <n v="1.3797916666666667"/>
    <x v="1"/>
    <n v="138"/>
    <x v="1"/>
    <s v="USD"/>
    <x v="217"/>
    <x v="217"/>
    <d v="2014-10-03T00:00:00"/>
    <n v="1412312400"/>
    <b v="0"/>
    <b v="0"/>
    <s v="photography/photography books"/>
    <x v="7"/>
    <s v="photography books"/>
  </r>
  <r>
    <n v="223"/>
    <x v="223"/>
    <s v="Synergistic explicit capability"/>
    <n v="87300"/>
    <n v="81897"/>
    <n v="87.966702470461868"/>
    <n v="0.93810996563573879"/>
    <x v="0"/>
    <n v="931"/>
    <x v="1"/>
    <s v="USD"/>
    <x v="218"/>
    <x v="218"/>
    <d v="2016-03-30T00:00:00"/>
    <n v="1459314000"/>
    <b v="0"/>
    <b v="0"/>
    <s v="theater/plays"/>
    <x v="3"/>
    <s v="plays"/>
  </r>
  <r>
    <n v="224"/>
    <x v="224"/>
    <s v="Diverse analyzing definition"/>
    <n v="46300"/>
    <n v="186885"/>
    <n v="51.999165275459099"/>
    <n v="4.0363930885529156"/>
    <x v="1"/>
    <n v="3594"/>
    <x v="1"/>
    <s v="USD"/>
    <x v="219"/>
    <x v="219"/>
    <d v="2014-11-08T00:00:00"/>
    <n v="1415426400"/>
    <b v="0"/>
    <b v="0"/>
    <s v="film &amp; video/science fiction"/>
    <x v="4"/>
    <s v="science fiction"/>
  </r>
  <r>
    <n v="225"/>
    <x v="225"/>
    <s v="Enterprise-wide reciprocal success"/>
    <n v="67800"/>
    <n v="176398"/>
    <n v="29.999659863945578"/>
    <n v="2.6017404129793511"/>
    <x v="1"/>
    <n v="5880"/>
    <x v="1"/>
    <s v="USD"/>
    <x v="220"/>
    <x v="220"/>
    <d v="2014-05-03T00:00:00"/>
    <n v="1399093200"/>
    <b v="1"/>
    <b v="0"/>
    <s v="music/rock"/>
    <x v="1"/>
    <s v="rock"/>
  </r>
  <r>
    <n v="226"/>
    <x v="102"/>
    <s v="Progressive neutral middleware"/>
    <n v="3000"/>
    <n v="10999"/>
    <n v="98.205357142857139"/>
    <n v="3.6663333333333332"/>
    <x v="1"/>
    <n v="112"/>
    <x v="1"/>
    <s v="USD"/>
    <x v="221"/>
    <x v="221"/>
    <d v="2010-05-15T00:00:00"/>
    <n v="1273899600"/>
    <b v="0"/>
    <b v="0"/>
    <s v="photography/photography books"/>
    <x v="7"/>
    <s v="photography books"/>
  </r>
  <r>
    <n v="227"/>
    <x v="226"/>
    <s v="Intuitive exuding process improvement"/>
    <n v="60900"/>
    <n v="102751"/>
    <n v="108.96182396606575"/>
    <n v="1.687208538587849"/>
    <x v="1"/>
    <n v="943"/>
    <x v="1"/>
    <s v="USD"/>
    <x v="222"/>
    <x v="222"/>
    <d v="2015-05-21T00:00:00"/>
    <n v="1432184400"/>
    <b v="0"/>
    <b v="0"/>
    <s v="games/mobile games"/>
    <x v="6"/>
    <s v="mobile games"/>
  </r>
  <r>
    <n v="228"/>
    <x v="227"/>
    <s v="Exclusive real-time protocol"/>
    <n v="137900"/>
    <n v="165352"/>
    <n v="66.998379254457049"/>
    <n v="1.1990717911530093"/>
    <x v="1"/>
    <n v="2468"/>
    <x v="1"/>
    <s v="USD"/>
    <x v="172"/>
    <x v="172"/>
    <d v="2016-09-25T00:00:00"/>
    <n v="1474779600"/>
    <b v="0"/>
    <b v="0"/>
    <s v="film &amp; video/animation"/>
    <x v="4"/>
    <s v="animation"/>
  </r>
  <r>
    <n v="229"/>
    <x v="228"/>
    <s v="Extended encompassing application"/>
    <n v="85600"/>
    <n v="165798"/>
    <n v="64.99333594668758"/>
    <n v="1.936892523364486"/>
    <x v="1"/>
    <n v="2551"/>
    <x v="1"/>
    <s v="USD"/>
    <x v="223"/>
    <x v="223"/>
    <d v="2017-07-19T00:00:00"/>
    <n v="1500440400"/>
    <b v="0"/>
    <b v="1"/>
    <s v="games/mobile games"/>
    <x v="6"/>
    <s v="mobile games"/>
  </r>
  <r>
    <n v="230"/>
    <x v="229"/>
    <s v="Progressive value-added ability"/>
    <n v="2400"/>
    <n v="10084"/>
    <n v="99.841584158415841"/>
    <n v="4.2016666666666671"/>
    <x v="1"/>
    <n v="101"/>
    <x v="1"/>
    <s v="USD"/>
    <x v="224"/>
    <x v="224"/>
    <d v="2019-12-06T00:00:00"/>
    <n v="1575612000"/>
    <b v="0"/>
    <b v="0"/>
    <s v="games/video games"/>
    <x v="6"/>
    <s v="video games"/>
  </r>
  <r>
    <n v="231"/>
    <x v="230"/>
    <s v="Cross-platform uniform hardware"/>
    <n v="7200"/>
    <n v="5523"/>
    <n v="82.432835820895519"/>
    <n v="0.76708333333333334"/>
    <x v="3"/>
    <n v="67"/>
    <x v="1"/>
    <s v="USD"/>
    <x v="225"/>
    <x v="225"/>
    <d v="2013-07-18T00:00:00"/>
    <n v="1374123600"/>
    <b v="0"/>
    <b v="0"/>
    <s v="theater/plays"/>
    <x v="3"/>
    <s v="plays"/>
  </r>
  <r>
    <n v="232"/>
    <x v="231"/>
    <s v="Progressive secondary portal"/>
    <n v="3400"/>
    <n v="5823"/>
    <n v="63.293478260869563"/>
    <n v="1.7126470588235294"/>
    <x v="1"/>
    <n v="92"/>
    <x v="1"/>
    <s v="USD"/>
    <x v="226"/>
    <x v="226"/>
    <d v="2016-07-26T00:00:00"/>
    <n v="1469509200"/>
    <b v="0"/>
    <b v="0"/>
    <s v="theater/plays"/>
    <x v="3"/>
    <s v="plays"/>
  </r>
  <r>
    <n v="233"/>
    <x v="232"/>
    <s v="Multi-lateral national adapter"/>
    <n v="3800"/>
    <n v="6000"/>
    <n v="96.774193548387103"/>
    <n v="1.5789473684210527"/>
    <x v="1"/>
    <n v="62"/>
    <x v="1"/>
    <s v="USD"/>
    <x v="227"/>
    <x v="227"/>
    <d v="2011-06-28T00:00:00"/>
    <n v="1309237200"/>
    <b v="0"/>
    <b v="0"/>
    <s v="film &amp; video/animation"/>
    <x v="4"/>
    <s v="animation"/>
  </r>
  <r>
    <n v="234"/>
    <x v="233"/>
    <s v="Enterprise-wide motivating matrices"/>
    <n v="7500"/>
    <n v="8181"/>
    <n v="54.906040268456373"/>
    <n v="1.0908"/>
    <x v="1"/>
    <n v="149"/>
    <x v="6"/>
    <s v="EUR"/>
    <x v="228"/>
    <x v="228"/>
    <d v="2017-08-29T00:00:00"/>
    <n v="1503982800"/>
    <b v="0"/>
    <b v="1"/>
    <s v="games/video games"/>
    <x v="6"/>
    <s v="video games"/>
  </r>
  <r>
    <n v="235"/>
    <x v="234"/>
    <s v="Polarized upward-trending Local Area Network"/>
    <n v="8600"/>
    <n v="3589"/>
    <n v="39.010869565217391"/>
    <n v="0.41732558139534881"/>
    <x v="0"/>
    <n v="92"/>
    <x v="1"/>
    <s v="USD"/>
    <x v="229"/>
    <x v="229"/>
    <d v="2017-02-18T00:00:00"/>
    <n v="1487397600"/>
    <b v="0"/>
    <b v="0"/>
    <s v="film &amp; video/animation"/>
    <x v="4"/>
    <s v="animation"/>
  </r>
  <r>
    <n v="236"/>
    <x v="235"/>
    <s v="Object-based directional function"/>
    <n v="39500"/>
    <n v="4323"/>
    <n v="75.84210526315789"/>
    <n v="0.10944303797468355"/>
    <x v="0"/>
    <n v="57"/>
    <x v="2"/>
    <s v="AUD"/>
    <x v="230"/>
    <x v="230"/>
    <d v="2019-07-02T00:00:00"/>
    <n v="1562043600"/>
    <b v="0"/>
    <b v="1"/>
    <s v="music/rock"/>
    <x v="1"/>
    <s v="rock"/>
  </r>
  <r>
    <n v="237"/>
    <x v="236"/>
    <s v="Re-contextualized tangible open architecture"/>
    <n v="9300"/>
    <n v="14822"/>
    <n v="45.051671732522799"/>
    <n v="1.593763440860215"/>
    <x v="1"/>
    <n v="329"/>
    <x v="1"/>
    <s v="USD"/>
    <x v="231"/>
    <x v="231"/>
    <d v="2014-04-27T00:00:00"/>
    <n v="1398574800"/>
    <b v="0"/>
    <b v="0"/>
    <s v="film &amp; video/animation"/>
    <x v="4"/>
    <s v="animation"/>
  </r>
  <r>
    <n v="238"/>
    <x v="237"/>
    <s v="Distributed systemic adapter"/>
    <n v="2400"/>
    <n v="10138"/>
    <n v="104.51546391752578"/>
    <n v="4.2241666666666671"/>
    <x v="1"/>
    <n v="97"/>
    <x v="3"/>
    <s v="DKK"/>
    <x v="232"/>
    <x v="232"/>
    <d v="2018-01-08T00:00:00"/>
    <n v="1515391200"/>
    <b v="0"/>
    <b v="1"/>
    <s v="theater/plays"/>
    <x v="3"/>
    <s v="plays"/>
  </r>
  <r>
    <n v="239"/>
    <x v="238"/>
    <s v="Networked web-enabled instruction set"/>
    <n v="3200"/>
    <n v="3127"/>
    <n v="76.268292682926827"/>
    <n v="0.97718749999999999"/>
    <x v="0"/>
    <n v="41"/>
    <x v="1"/>
    <s v="USD"/>
    <x v="233"/>
    <x v="233"/>
    <d v="2015-09-02T00:00:00"/>
    <n v="1441170000"/>
    <b v="0"/>
    <b v="0"/>
    <s v="technology/wearables"/>
    <x v="2"/>
    <s v="wearables"/>
  </r>
  <r>
    <n v="240"/>
    <x v="239"/>
    <s v="Vision-oriented dynamic service-desk"/>
    <n v="29400"/>
    <n v="123124"/>
    <n v="69.015695067264573"/>
    <n v="4.1878911564625847"/>
    <x v="1"/>
    <n v="1784"/>
    <x v="1"/>
    <s v="USD"/>
    <x v="194"/>
    <x v="194"/>
    <d v="2010-08-07T00:00:00"/>
    <n v="1281157200"/>
    <b v="0"/>
    <b v="0"/>
    <s v="theater/plays"/>
    <x v="3"/>
    <s v="plays"/>
  </r>
  <r>
    <n v="241"/>
    <x v="240"/>
    <s v="Vision-oriented actuating open system"/>
    <n v="168500"/>
    <n v="171729"/>
    <n v="101.97684085510689"/>
    <n v="1.0191632047477746"/>
    <x v="1"/>
    <n v="1684"/>
    <x v="2"/>
    <s v="AUD"/>
    <x v="234"/>
    <x v="234"/>
    <d v="2014-04-23T00:00:00"/>
    <n v="1398229200"/>
    <b v="0"/>
    <b v="1"/>
    <s v="publishing/nonfiction"/>
    <x v="5"/>
    <s v="nonfiction"/>
  </r>
  <r>
    <n v="242"/>
    <x v="241"/>
    <s v="Sharable scalable core"/>
    <n v="8400"/>
    <n v="10729"/>
    <n v="42.915999999999997"/>
    <n v="1.2772619047619047"/>
    <x v="1"/>
    <n v="250"/>
    <x v="1"/>
    <s v="USD"/>
    <x v="235"/>
    <x v="235"/>
    <d v="2017-05-20T00:00:00"/>
    <n v="1495256400"/>
    <b v="0"/>
    <b v="1"/>
    <s v="music/rock"/>
    <x v="1"/>
    <s v="rock"/>
  </r>
  <r>
    <n v="243"/>
    <x v="242"/>
    <s v="Customer-focused attitude-oriented function"/>
    <n v="2300"/>
    <n v="10240"/>
    <n v="43.025210084033617"/>
    <n v="4.4521739130434783"/>
    <x v="1"/>
    <n v="238"/>
    <x v="1"/>
    <s v="USD"/>
    <x v="236"/>
    <x v="236"/>
    <d v="2018-03-07T00:00:00"/>
    <n v="1520402400"/>
    <b v="0"/>
    <b v="0"/>
    <s v="theater/plays"/>
    <x v="3"/>
    <s v="plays"/>
  </r>
  <r>
    <n v="244"/>
    <x v="243"/>
    <s v="Reverse-engineered system-worthy extranet"/>
    <n v="700"/>
    <n v="3988"/>
    <n v="75.245283018867923"/>
    <n v="5.6971428571428575"/>
    <x v="1"/>
    <n v="53"/>
    <x v="1"/>
    <s v="USD"/>
    <x v="237"/>
    <x v="237"/>
    <d v="2014-09-04T00:00:00"/>
    <n v="1409806800"/>
    <b v="0"/>
    <b v="0"/>
    <s v="theater/plays"/>
    <x v="3"/>
    <s v="plays"/>
  </r>
  <r>
    <n v="245"/>
    <x v="244"/>
    <s v="Re-engineered systematic monitoring"/>
    <n v="2900"/>
    <n v="14771"/>
    <n v="69.023364485981304"/>
    <n v="5.0934482758620687"/>
    <x v="1"/>
    <n v="214"/>
    <x v="1"/>
    <s v="USD"/>
    <x v="238"/>
    <x v="238"/>
    <d v="2014-04-08T00:00:00"/>
    <n v="1396933200"/>
    <b v="0"/>
    <b v="0"/>
    <s v="theater/plays"/>
    <x v="3"/>
    <s v="plays"/>
  </r>
  <r>
    <n v="246"/>
    <x v="245"/>
    <s v="Seamless value-added standardization"/>
    <n v="4500"/>
    <n v="14649"/>
    <n v="65.986486486486484"/>
    <n v="3.2553333333333332"/>
    <x v="1"/>
    <n v="222"/>
    <x v="1"/>
    <s v="USD"/>
    <x v="239"/>
    <x v="239"/>
    <d v="2013-08-09T00:00:00"/>
    <n v="1376024400"/>
    <b v="0"/>
    <b v="0"/>
    <s v="technology/web"/>
    <x v="2"/>
    <s v="web"/>
  </r>
  <r>
    <n v="247"/>
    <x v="246"/>
    <s v="Triple-buffered fresh-thinking frame"/>
    <n v="19800"/>
    <n v="184658"/>
    <n v="98.013800424628457"/>
    <n v="9.3261616161616168"/>
    <x v="1"/>
    <n v="1884"/>
    <x v="1"/>
    <s v="USD"/>
    <x v="240"/>
    <x v="240"/>
    <d v="2017-01-06T00:00:00"/>
    <n v="1483682400"/>
    <b v="0"/>
    <b v="1"/>
    <s v="publishing/fiction"/>
    <x v="5"/>
    <s v="fiction"/>
  </r>
  <r>
    <n v="248"/>
    <x v="247"/>
    <s v="Streamlined holistic knowledgebase"/>
    <n v="6200"/>
    <n v="13103"/>
    <n v="60.105504587155963"/>
    <n v="2.1133870967741935"/>
    <x v="1"/>
    <n v="218"/>
    <x v="2"/>
    <s v="AUD"/>
    <x v="241"/>
    <x v="241"/>
    <d v="2015-01-05T00:00:00"/>
    <n v="1420437600"/>
    <b v="0"/>
    <b v="0"/>
    <s v="games/mobile games"/>
    <x v="6"/>
    <s v="mobile games"/>
  </r>
  <r>
    <n v="249"/>
    <x v="248"/>
    <s v="Up-sized intermediate website"/>
    <n v="61500"/>
    <n v="168095"/>
    <n v="26.000773395204948"/>
    <n v="2.7332520325203253"/>
    <x v="1"/>
    <n v="6465"/>
    <x v="1"/>
    <s v="USD"/>
    <x v="242"/>
    <x v="242"/>
    <d v="2015-01-09T00:00:00"/>
    <n v="1420783200"/>
    <b v="0"/>
    <b v="0"/>
    <s v="publishing/translations"/>
    <x v="5"/>
    <s v="translations"/>
  </r>
  <r>
    <n v="250"/>
    <x v="249"/>
    <s v="Future-proofed directional synergy"/>
    <n v="100"/>
    <n v="3"/>
    <n v="3"/>
    <n v="0.03"/>
    <x v="0"/>
    <n v="1"/>
    <x v="1"/>
    <s v="USD"/>
    <x v="67"/>
    <x v="67"/>
    <d v="2010-03-01T00:00:00"/>
    <n v="1267423200"/>
    <b v="0"/>
    <b v="0"/>
    <s v="music/rock"/>
    <x v="1"/>
    <s v="rock"/>
  </r>
  <r>
    <n v="251"/>
    <x v="250"/>
    <s v="Enhanced user-facing function"/>
    <n v="7100"/>
    <n v="3840"/>
    <n v="38.019801980198018"/>
    <n v="0.54084507042253516"/>
    <x v="0"/>
    <n v="101"/>
    <x v="1"/>
    <s v="USD"/>
    <x v="243"/>
    <x v="243"/>
    <d v="2012-12-11T00:00:00"/>
    <n v="1355205600"/>
    <b v="0"/>
    <b v="0"/>
    <s v="theater/plays"/>
    <x v="3"/>
    <s v="plays"/>
  </r>
  <r>
    <n v="252"/>
    <x v="251"/>
    <s v="Operative bandwidth-monitored interface"/>
    <n v="1000"/>
    <n v="6263"/>
    <n v="106.15254237288136"/>
    <n v="6.2629999999999999"/>
    <x v="1"/>
    <n v="59"/>
    <x v="1"/>
    <s v="USD"/>
    <x v="244"/>
    <x v="244"/>
    <d v="2013-10-30T00:00:00"/>
    <n v="1383109200"/>
    <b v="0"/>
    <b v="0"/>
    <s v="theater/plays"/>
    <x v="3"/>
    <s v="plays"/>
  </r>
  <r>
    <n v="253"/>
    <x v="252"/>
    <s v="Upgradable multi-state instruction set"/>
    <n v="121500"/>
    <n v="108161"/>
    <n v="81.019475655430711"/>
    <n v="0.8902139917695473"/>
    <x v="0"/>
    <n v="1335"/>
    <x v="0"/>
    <s v="CAD"/>
    <x v="245"/>
    <x v="245"/>
    <d v="2011-04-20T00:00:00"/>
    <n v="1303275600"/>
    <b v="0"/>
    <b v="0"/>
    <s v="film &amp; video/drama"/>
    <x v="4"/>
    <s v="drama"/>
  </r>
  <r>
    <n v="254"/>
    <x v="253"/>
    <s v="De-engineered static Local Area Network"/>
    <n v="4600"/>
    <n v="8505"/>
    <n v="96.647727272727266"/>
    <n v="1.8489130434782608"/>
    <x v="1"/>
    <n v="88"/>
    <x v="1"/>
    <s v="USD"/>
    <x v="246"/>
    <x v="246"/>
    <d v="2017-02-23T00:00:00"/>
    <n v="1487829600"/>
    <b v="0"/>
    <b v="0"/>
    <s v="publishing/nonfiction"/>
    <x v="5"/>
    <s v="nonfiction"/>
  </r>
  <r>
    <n v="255"/>
    <x v="254"/>
    <s v="Upgradable grid-enabled superstructure"/>
    <n v="80500"/>
    <n v="96735"/>
    <n v="57.003535651149086"/>
    <n v="1.2016770186335404"/>
    <x v="1"/>
    <n v="1697"/>
    <x v="1"/>
    <s v="USD"/>
    <x v="247"/>
    <x v="247"/>
    <d v="2011-02-21T00:00:00"/>
    <n v="1298268000"/>
    <b v="0"/>
    <b v="1"/>
    <s v="music/rock"/>
    <x v="1"/>
    <s v="rock"/>
  </r>
  <r>
    <n v="256"/>
    <x v="255"/>
    <s v="Optimized actuating toolset"/>
    <n v="4100"/>
    <n v="959"/>
    <n v="63.93333333333333"/>
    <n v="0.23390243902439026"/>
    <x v="0"/>
    <n v="15"/>
    <x v="4"/>
    <s v="GBP"/>
    <x v="248"/>
    <x v="248"/>
    <d v="2016-03-01T00:00:00"/>
    <n v="1456812000"/>
    <b v="0"/>
    <b v="0"/>
    <s v="music/rock"/>
    <x v="1"/>
    <s v="rock"/>
  </r>
  <r>
    <n v="257"/>
    <x v="256"/>
    <s v="Decentralized exuding strategy"/>
    <n v="5700"/>
    <n v="8322"/>
    <n v="90.456521739130437"/>
    <n v="1.46"/>
    <x v="1"/>
    <n v="92"/>
    <x v="1"/>
    <s v="USD"/>
    <x v="249"/>
    <x v="249"/>
    <d v="2013-03-19T00:00:00"/>
    <n v="1363669200"/>
    <b v="0"/>
    <b v="0"/>
    <s v="theater/plays"/>
    <x v="3"/>
    <s v="plays"/>
  </r>
  <r>
    <n v="258"/>
    <x v="257"/>
    <s v="Assimilated coherent hardware"/>
    <n v="5000"/>
    <n v="13424"/>
    <n v="72.172043010752688"/>
    <n v="2.6848000000000001"/>
    <x v="1"/>
    <n v="186"/>
    <x v="1"/>
    <s v="USD"/>
    <x v="250"/>
    <x v="250"/>
    <d v="2016-12-28T00:00:00"/>
    <n v="1482904800"/>
    <b v="0"/>
    <b v="1"/>
    <s v="theater/plays"/>
    <x v="3"/>
    <s v="plays"/>
  </r>
  <r>
    <n v="259"/>
    <x v="258"/>
    <s v="Multi-channeled responsive implementation"/>
    <n v="1800"/>
    <n v="10755"/>
    <n v="77.934782608695656"/>
    <n v="5.9749999999999996"/>
    <x v="1"/>
    <n v="138"/>
    <x v="1"/>
    <s v="USD"/>
    <x v="251"/>
    <x v="251"/>
    <d v="2012-12-27T00:00:00"/>
    <n v="1356588000"/>
    <b v="1"/>
    <b v="0"/>
    <s v="photography/photography books"/>
    <x v="7"/>
    <s v="photography books"/>
  </r>
  <r>
    <n v="260"/>
    <x v="259"/>
    <s v="Centralized modular initiative"/>
    <n v="6300"/>
    <n v="9935"/>
    <n v="38.065134099616856"/>
    <n v="1.5769841269841269"/>
    <x v="1"/>
    <n v="261"/>
    <x v="1"/>
    <s v="USD"/>
    <x v="136"/>
    <x v="136"/>
    <d v="2012-10-10T00:00:00"/>
    <n v="1349845200"/>
    <b v="0"/>
    <b v="0"/>
    <s v="music/rock"/>
    <x v="1"/>
    <s v="rock"/>
  </r>
  <r>
    <n v="261"/>
    <x v="260"/>
    <s v="Reverse-engineered cohesive migration"/>
    <n v="84300"/>
    <n v="26303"/>
    <n v="57.936123348017624"/>
    <n v="0.31201660735468567"/>
    <x v="0"/>
    <n v="454"/>
    <x v="1"/>
    <s v="USD"/>
    <x v="252"/>
    <x v="252"/>
    <d v="2010-08-29T00:00:00"/>
    <n v="1283058000"/>
    <b v="0"/>
    <b v="1"/>
    <s v="music/rock"/>
    <x v="1"/>
    <s v="rock"/>
  </r>
  <r>
    <n v="262"/>
    <x v="261"/>
    <s v="Compatible multimedia hub"/>
    <n v="1700"/>
    <n v="5328"/>
    <n v="49.794392523364486"/>
    <n v="3.1341176470588237"/>
    <x v="1"/>
    <n v="107"/>
    <x v="1"/>
    <s v="USD"/>
    <x v="253"/>
    <x v="253"/>
    <d v="2011-05-01T00:00:00"/>
    <n v="1304226000"/>
    <b v="0"/>
    <b v="1"/>
    <s v="music/indie rock"/>
    <x v="1"/>
    <s v="indie rock"/>
  </r>
  <r>
    <n v="263"/>
    <x v="262"/>
    <s v="Organic eco-centric success"/>
    <n v="2900"/>
    <n v="10756"/>
    <n v="54.050251256281406"/>
    <n v="3.7089655172413791"/>
    <x v="1"/>
    <n v="199"/>
    <x v="1"/>
    <s v="USD"/>
    <x v="254"/>
    <x v="254"/>
    <d v="2010-01-09T00:00:00"/>
    <n v="1263016800"/>
    <b v="0"/>
    <b v="0"/>
    <s v="photography/photography books"/>
    <x v="7"/>
    <s v="photography books"/>
  </r>
  <r>
    <n v="264"/>
    <x v="263"/>
    <s v="Virtual reciprocal policy"/>
    <n v="45600"/>
    <n v="165375"/>
    <n v="30.002721335268504"/>
    <n v="3.6266447368421053"/>
    <x v="1"/>
    <n v="5512"/>
    <x v="1"/>
    <s v="USD"/>
    <x v="255"/>
    <x v="255"/>
    <d v="2013-02-28T00:00:00"/>
    <n v="1362031200"/>
    <b v="0"/>
    <b v="0"/>
    <s v="theater/plays"/>
    <x v="3"/>
    <s v="plays"/>
  </r>
  <r>
    <n v="265"/>
    <x v="264"/>
    <s v="Persevering interactive emulation"/>
    <n v="4900"/>
    <n v="6031"/>
    <n v="70.127906976744185"/>
    <n v="1.2308163265306122"/>
    <x v="1"/>
    <n v="86"/>
    <x v="1"/>
    <s v="USD"/>
    <x v="256"/>
    <x v="256"/>
    <d v="2016-02-16T00:00:00"/>
    <n v="1455602400"/>
    <b v="0"/>
    <b v="0"/>
    <s v="theater/plays"/>
    <x v="3"/>
    <s v="plays"/>
  </r>
  <r>
    <n v="266"/>
    <x v="265"/>
    <s v="Proactive responsive emulation"/>
    <n v="111900"/>
    <n v="85902"/>
    <n v="26.996228786926462"/>
    <n v="0.76766756032171579"/>
    <x v="0"/>
    <n v="3182"/>
    <x v="6"/>
    <s v="EUR"/>
    <x v="257"/>
    <x v="257"/>
    <d v="2014-12-10T00:00:00"/>
    <n v="1418191200"/>
    <b v="0"/>
    <b v="1"/>
    <s v="music/jazz"/>
    <x v="1"/>
    <s v="jazz"/>
  </r>
  <r>
    <n v="267"/>
    <x v="266"/>
    <s v="Extended eco-centric function"/>
    <n v="61600"/>
    <n v="143910"/>
    <n v="51.990606936416185"/>
    <n v="2.3362012987012988"/>
    <x v="1"/>
    <n v="2768"/>
    <x v="2"/>
    <s v="AUD"/>
    <x v="258"/>
    <x v="258"/>
    <d v="2012-11-09T00:00:00"/>
    <n v="1352440800"/>
    <b v="0"/>
    <b v="0"/>
    <s v="theater/plays"/>
    <x v="3"/>
    <s v="plays"/>
  </r>
  <r>
    <n v="268"/>
    <x v="267"/>
    <s v="Networked optimal productivity"/>
    <n v="1500"/>
    <n v="2708"/>
    <n v="56.416666666666664"/>
    <n v="1.8053333333333332"/>
    <x v="1"/>
    <n v="48"/>
    <x v="1"/>
    <s v="USD"/>
    <x v="259"/>
    <x v="259"/>
    <d v="2012-11-19T00:00:00"/>
    <n v="1353304800"/>
    <b v="0"/>
    <b v="0"/>
    <s v="film &amp; video/documentary"/>
    <x v="4"/>
    <s v="documentary"/>
  </r>
  <r>
    <n v="269"/>
    <x v="268"/>
    <s v="Persistent attitude-oriented approach"/>
    <n v="3500"/>
    <n v="8842"/>
    <n v="101.63218390804597"/>
    <n v="2.5262857142857142"/>
    <x v="1"/>
    <n v="87"/>
    <x v="1"/>
    <s v="USD"/>
    <x v="260"/>
    <x v="260"/>
    <d v="2019-02-21T00:00:00"/>
    <n v="1550728800"/>
    <b v="0"/>
    <b v="0"/>
    <s v="film &amp; video/television"/>
    <x v="4"/>
    <s v="television"/>
  </r>
  <r>
    <n v="270"/>
    <x v="269"/>
    <s v="Triple-buffered 4thgeneration toolset"/>
    <n v="173900"/>
    <n v="47260"/>
    <n v="25.005291005291006"/>
    <n v="0.27176538240368026"/>
    <x v="3"/>
    <n v="1890"/>
    <x v="1"/>
    <s v="USD"/>
    <x v="261"/>
    <x v="261"/>
    <d v="2010-12-04T00:00:00"/>
    <n v="1291442400"/>
    <b v="0"/>
    <b v="0"/>
    <s v="games/video games"/>
    <x v="6"/>
    <s v="video games"/>
  </r>
  <r>
    <n v="271"/>
    <x v="270"/>
    <s v="Progressive zero administration leverage"/>
    <n v="153700"/>
    <n v="1953"/>
    <n v="32.016393442622949"/>
    <n v="1.2706571242680547E-2"/>
    <x v="2"/>
    <n v="61"/>
    <x v="1"/>
    <s v="USD"/>
    <x v="262"/>
    <x v="262"/>
    <d v="2016-01-07T00:00:00"/>
    <n v="1452146400"/>
    <b v="0"/>
    <b v="0"/>
    <s v="photography/photography books"/>
    <x v="7"/>
    <s v="photography books"/>
  </r>
  <r>
    <n v="272"/>
    <x v="271"/>
    <s v="Networked radical neural-net"/>
    <n v="51100"/>
    <n v="155349"/>
    <n v="82.021647307286173"/>
    <n v="3.0400978473581213"/>
    <x v="1"/>
    <n v="1894"/>
    <x v="1"/>
    <s v="USD"/>
    <x v="263"/>
    <x v="263"/>
    <d v="2019-08-04T00:00:00"/>
    <n v="1564894800"/>
    <b v="0"/>
    <b v="1"/>
    <s v="theater/plays"/>
    <x v="3"/>
    <s v="plays"/>
  </r>
  <r>
    <n v="273"/>
    <x v="272"/>
    <s v="Re-engineered heuristic forecast"/>
    <n v="7800"/>
    <n v="10704"/>
    <n v="37.957446808510639"/>
    <n v="1.3723076923076922"/>
    <x v="1"/>
    <n v="282"/>
    <x v="0"/>
    <s v="CAD"/>
    <x v="264"/>
    <x v="264"/>
    <d v="2017-09-20T00:00:00"/>
    <n v="1505883600"/>
    <b v="0"/>
    <b v="0"/>
    <s v="theater/plays"/>
    <x v="3"/>
    <s v="plays"/>
  </r>
  <r>
    <n v="274"/>
    <x v="273"/>
    <s v="Fully-configurable background algorithm"/>
    <n v="2400"/>
    <n v="773"/>
    <n v="51.533333333333331"/>
    <n v="0.32208333333333333"/>
    <x v="0"/>
    <n v="15"/>
    <x v="1"/>
    <s v="USD"/>
    <x v="265"/>
    <x v="265"/>
    <d v="2017-11-11T00:00:00"/>
    <n v="1510380000"/>
    <b v="0"/>
    <b v="0"/>
    <s v="theater/plays"/>
    <x v="3"/>
    <s v="plays"/>
  </r>
  <r>
    <n v="275"/>
    <x v="274"/>
    <s v="Stand-alone discrete Graphical User Interface"/>
    <n v="3900"/>
    <n v="9419"/>
    <n v="81.198275862068968"/>
    <n v="2.4151282051282053"/>
    <x v="1"/>
    <n v="116"/>
    <x v="1"/>
    <s v="USD"/>
    <x v="266"/>
    <x v="266"/>
    <d v="2019-04-14T00:00:00"/>
    <n v="1555218000"/>
    <b v="0"/>
    <b v="0"/>
    <s v="publishing/translations"/>
    <x v="5"/>
    <s v="translations"/>
  </r>
  <r>
    <n v="276"/>
    <x v="275"/>
    <s v="Front-line foreground project"/>
    <n v="5500"/>
    <n v="5324"/>
    <n v="40.030075187969928"/>
    <n v="0.96799999999999997"/>
    <x v="0"/>
    <n v="133"/>
    <x v="1"/>
    <s v="USD"/>
    <x v="267"/>
    <x v="267"/>
    <d v="2012-04-24T00:00:00"/>
    <n v="1335243600"/>
    <b v="0"/>
    <b v="1"/>
    <s v="games/video games"/>
    <x v="6"/>
    <s v="video games"/>
  </r>
  <r>
    <n v="277"/>
    <x v="276"/>
    <s v="Persevering system-worthy info-mediaries"/>
    <n v="700"/>
    <n v="7465"/>
    <n v="89.939759036144579"/>
    <n v="10.664285714285715"/>
    <x v="1"/>
    <n v="83"/>
    <x v="1"/>
    <s v="USD"/>
    <x v="268"/>
    <x v="268"/>
    <d v="2010-07-21T00:00:00"/>
    <n v="1279688400"/>
    <b v="0"/>
    <b v="0"/>
    <s v="theater/plays"/>
    <x v="3"/>
    <s v="plays"/>
  </r>
  <r>
    <n v="278"/>
    <x v="277"/>
    <s v="Distributed multi-tasking strategy"/>
    <n v="2700"/>
    <n v="8799"/>
    <n v="96.692307692307693"/>
    <n v="3.2588888888888889"/>
    <x v="1"/>
    <n v="91"/>
    <x v="1"/>
    <s v="USD"/>
    <x v="269"/>
    <x v="269"/>
    <d v="2012-12-21T00:00:00"/>
    <n v="1356069600"/>
    <b v="0"/>
    <b v="0"/>
    <s v="technology/web"/>
    <x v="2"/>
    <s v="web"/>
  </r>
  <r>
    <n v="279"/>
    <x v="278"/>
    <s v="Vision-oriented methodical application"/>
    <n v="8000"/>
    <n v="13656"/>
    <n v="25.010989010989011"/>
    <n v="1.7070000000000001"/>
    <x v="1"/>
    <n v="546"/>
    <x v="1"/>
    <s v="USD"/>
    <x v="270"/>
    <x v="270"/>
    <d v="2018-09-06T00:00:00"/>
    <n v="1536210000"/>
    <b v="0"/>
    <b v="0"/>
    <s v="theater/plays"/>
    <x v="3"/>
    <s v="plays"/>
  </r>
  <r>
    <n v="280"/>
    <x v="279"/>
    <s v="Function-based high-level infrastructure"/>
    <n v="2500"/>
    <n v="14536"/>
    <n v="36.987277353689571"/>
    <n v="5.8144"/>
    <x v="1"/>
    <n v="393"/>
    <x v="1"/>
    <s v="USD"/>
    <x v="271"/>
    <x v="271"/>
    <d v="2017-11-27T00:00:00"/>
    <n v="1511762400"/>
    <b v="0"/>
    <b v="0"/>
    <s v="film &amp; video/animation"/>
    <x v="4"/>
    <s v="animation"/>
  </r>
  <r>
    <n v="281"/>
    <x v="280"/>
    <s v="Profound object-oriented paradigm"/>
    <n v="164500"/>
    <n v="150552"/>
    <n v="73.012609117361791"/>
    <n v="0.91520972644376897"/>
    <x v="0"/>
    <n v="2062"/>
    <x v="1"/>
    <s v="USD"/>
    <x v="272"/>
    <x v="272"/>
    <d v="2012-04-01T00:00:00"/>
    <n v="1333256400"/>
    <b v="0"/>
    <b v="1"/>
    <s v="theater/plays"/>
    <x v="3"/>
    <s v="plays"/>
  </r>
  <r>
    <n v="282"/>
    <x v="281"/>
    <s v="Virtual contextually-based circuit"/>
    <n v="8400"/>
    <n v="9076"/>
    <n v="68.240601503759393"/>
    <n v="1.0804761904761904"/>
    <x v="1"/>
    <n v="133"/>
    <x v="1"/>
    <s v="USD"/>
    <x v="73"/>
    <x v="73"/>
    <d v="2016-12-03T00:00:00"/>
    <n v="1480744800"/>
    <b v="0"/>
    <b v="1"/>
    <s v="film &amp; video/television"/>
    <x v="4"/>
    <s v="television"/>
  </r>
  <r>
    <n v="283"/>
    <x v="282"/>
    <s v="Business-focused dynamic instruction set"/>
    <n v="8100"/>
    <n v="1517"/>
    <n v="52.310344827586206"/>
    <n v="0.18728395061728395"/>
    <x v="0"/>
    <n v="29"/>
    <x v="3"/>
    <s v="DKK"/>
    <x v="273"/>
    <x v="273"/>
    <d v="2016-06-04T00:00:00"/>
    <n v="1465016400"/>
    <b v="0"/>
    <b v="0"/>
    <s v="music/rock"/>
    <x v="1"/>
    <s v="rock"/>
  </r>
  <r>
    <n v="284"/>
    <x v="283"/>
    <s v="Ameliorated fresh-thinking protocol"/>
    <n v="9800"/>
    <n v="8153"/>
    <n v="61.765151515151516"/>
    <n v="0.83193877551020412"/>
    <x v="0"/>
    <n v="132"/>
    <x v="1"/>
    <s v="USD"/>
    <x v="274"/>
    <x v="274"/>
    <d v="2012-05-06T00:00:00"/>
    <n v="1336280400"/>
    <b v="0"/>
    <b v="0"/>
    <s v="technology/web"/>
    <x v="2"/>
    <s v="web"/>
  </r>
  <r>
    <n v="285"/>
    <x v="284"/>
    <s v="Front-line optimizing emulation"/>
    <n v="900"/>
    <n v="6357"/>
    <n v="25.027559055118111"/>
    <n v="7.0633333333333335"/>
    <x v="1"/>
    <n v="254"/>
    <x v="1"/>
    <s v="USD"/>
    <x v="275"/>
    <x v="275"/>
    <d v="2016-10-18T00:00:00"/>
    <n v="1476766800"/>
    <b v="0"/>
    <b v="0"/>
    <s v="theater/plays"/>
    <x v="3"/>
    <s v="plays"/>
  </r>
  <r>
    <n v="286"/>
    <x v="285"/>
    <s v="Devolved uniform complexity"/>
    <n v="112100"/>
    <n v="19557"/>
    <n v="106.28804347826087"/>
    <n v="0.17446030330062445"/>
    <x v="3"/>
    <n v="184"/>
    <x v="1"/>
    <s v="USD"/>
    <x v="276"/>
    <x v="276"/>
    <d v="2016-11-30T00:00:00"/>
    <n v="1480485600"/>
    <b v="0"/>
    <b v="0"/>
    <s v="theater/plays"/>
    <x v="3"/>
    <s v="plays"/>
  </r>
  <r>
    <n v="287"/>
    <x v="286"/>
    <s v="Public-key intangible superstructure"/>
    <n v="6300"/>
    <n v="13213"/>
    <n v="75.07386363636364"/>
    <n v="2.0973015873015872"/>
    <x v="1"/>
    <n v="176"/>
    <x v="1"/>
    <s v="USD"/>
    <x v="277"/>
    <x v="277"/>
    <d v="2015-04-28T00:00:00"/>
    <n v="1430197200"/>
    <b v="0"/>
    <b v="0"/>
    <s v="music/electric music"/>
    <x v="1"/>
    <s v="electric music"/>
  </r>
  <r>
    <n v="288"/>
    <x v="287"/>
    <s v="Secured global success"/>
    <n v="5600"/>
    <n v="5476"/>
    <n v="39.970802919708028"/>
    <n v="0.97785714285714287"/>
    <x v="0"/>
    <n v="137"/>
    <x v="3"/>
    <s v="DKK"/>
    <x v="278"/>
    <x v="278"/>
    <d v="2012-03-15T00:00:00"/>
    <n v="1331787600"/>
    <b v="0"/>
    <b v="1"/>
    <s v="music/metal"/>
    <x v="1"/>
    <s v="metal"/>
  </r>
  <r>
    <n v="289"/>
    <x v="288"/>
    <s v="Grass-roots mission-critical capability"/>
    <n v="800"/>
    <n v="13474"/>
    <n v="39.982195845697326"/>
    <n v="16.842500000000001"/>
    <x v="1"/>
    <n v="337"/>
    <x v="0"/>
    <s v="CAD"/>
    <x v="279"/>
    <x v="279"/>
    <d v="2015-08-06T00:00:00"/>
    <n v="1438837200"/>
    <b v="0"/>
    <b v="0"/>
    <s v="theater/plays"/>
    <x v="3"/>
    <s v="plays"/>
  </r>
  <r>
    <n v="290"/>
    <x v="289"/>
    <s v="Advanced global data-warehouse"/>
    <n v="168600"/>
    <n v="91722"/>
    <n v="101.01541850220265"/>
    <n v="0.54402135231316728"/>
    <x v="0"/>
    <n v="908"/>
    <x v="1"/>
    <s v="USD"/>
    <x v="280"/>
    <x v="280"/>
    <d v="2013-06-11T00:00:00"/>
    <n v="1370926800"/>
    <b v="0"/>
    <b v="1"/>
    <s v="film &amp; video/documentary"/>
    <x v="4"/>
    <s v="documentary"/>
  </r>
  <r>
    <n v="291"/>
    <x v="290"/>
    <s v="Self-enabling uniform complexity"/>
    <n v="1800"/>
    <n v="8219"/>
    <n v="76.813084112149539"/>
    <n v="4.5661111111111108"/>
    <x v="1"/>
    <n v="107"/>
    <x v="1"/>
    <s v="USD"/>
    <x v="281"/>
    <x v="281"/>
    <d v="2011-10-19T00:00:00"/>
    <n v="1319000400"/>
    <b v="1"/>
    <b v="0"/>
    <s v="technology/web"/>
    <x v="2"/>
    <s v="web"/>
  </r>
  <r>
    <n v="292"/>
    <x v="291"/>
    <s v="Versatile cohesive encoding"/>
    <n v="7300"/>
    <n v="717"/>
    <n v="71.7"/>
    <n v="9.8219178082191785E-2"/>
    <x v="0"/>
    <n v="10"/>
    <x v="1"/>
    <s v="USD"/>
    <x v="282"/>
    <x v="282"/>
    <d v="2012-04-03T00:00:00"/>
    <n v="1333429200"/>
    <b v="0"/>
    <b v="0"/>
    <s v="food/food trucks"/>
    <x v="0"/>
    <s v="food trucks"/>
  </r>
  <r>
    <n v="293"/>
    <x v="292"/>
    <s v="Organized executive solution"/>
    <n v="6500"/>
    <n v="1065"/>
    <n v="33.28125"/>
    <n v="0.16384615384615384"/>
    <x v="3"/>
    <n v="32"/>
    <x v="6"/>
    <s v="EUR"/>
    <x v="283"/>
    <x v="283"/>
    <d v="2010-10-14T00:00:00"/>
    <n v="1287032400"/>
    <b v="0"/>
    <b v="0"/>
    <s v="theater/plays"/>
    <x v="3"/>
    <s v="plays"/>
  </r>
  <r>
    <n v="294"/>
    <x v="293"/>
    <s v="Automated local emulation"/>
    <n v="600"/>
    <n v="8038"/>
    <n v="43.923497267759565"/>
    <n v="13.396666666666667"/>
    <x v="1"/>
    <n v="183"/>
    <x v="1"/>
    <s v="USD"/>
    <x v="284"/>
    <x v="284"/>
    <d v="2018-11-07T00:00:00"/>
    <n v="1541570400"/>
    <b v="0"/>
    <b v="0"/>
    <s v="theater/plays"/>
    <x v="3"/>
    <s v="plays"/>
  </r>
  <r>
    <n v="295"/>
    <x v="294"/>
    <s v="Enterprise-wide intermediate middleware"/>
    <n v="192900"/>
    <n v="68769"/>
    <n v="36.004712041884815"/>
    <n v="0.35650077760497667"/>
    <x v="0"/>
    <n v="1910"/>
    <x v="5"/>
    <s v="CHF"/>
    <x v="285"/>
    <x v="285"/>
    <d v="2013-11-09T00:00:00"/>
    <n v="1383976800"/>
    <b v="0"/>
    <b v="0"/>
    <s v="theater/plays"/>
    <x v="3"/>
    <s v="plays"/>
  </r>
  <r>
    <n v="296"/>
    <x v="295"/>
    <s v="Grass-roots real-time Local Area Network"/>
    <n v="6100"/>
    <n v="3352"/>
    <n v="88.21052631578948"/>
    <n v="0.54950819672131146"/>
    <x v="0"/>
    <n v="38"/>
    <x v="2"/>
    <s v="AUD"/>
    <x v="286"/>
    <x v="286"/>
    <d v="2019-02-19T00:00:00"/>
    <n v="1550556000"/>
    <b v="0"/>
    <b v="0"/>
    <s v="theater/plays"/>
    <x v="3"/>
    <s v="plays"/>
  </r>
  <r>
    <n v="297"/>
    <x v="296"/>
    <s v="Organized client-driven capacity"/>
    <n v="7200"/>
    <n v="6785"/>
    <n v="65.240384615384613"/>
    <n v="0.94236111111111109"/>
    <x v="0"/>
    <n v="104"/>
    <x v="2"/>
    <s v="AUD"/>
    <x v="287"/>
    <x v="287"/>
    <d v="2014-01-23T00:00:00"/>
    <n v="1390456800"/>
    <b v="0"/>
    <b v="1"/>
    <s v="theater/plays"/>
    <x v="3"/>
    <s v="plays"/>
  </r>
  <r>
    <n v="298"/>
    <x v="297"/>
    <s v="Adaptive intangible database"/>
    <n v="3500"/>
    <n v="5037"/>
    <n v="69.958333333333329"/>
    <n v="1.4391428571428571"/>
    <x v="1"/>
    <n v="72"/>
    <x v="1"/>
    <s v="USD"/>
    <x v="288"/>
    <x v="288"/>
    <d v="2016-03-15T00:00:00"/>
    <n v="1458018000"/>
    <b v="0"/>
    <b v="1"/>
    <s v="music/rock"/>
    <x v="1"/>
    <s v="rock"/>
  </r>
  <r>
    <n v="299"/>
    <x v="298"/>
    <s v="Grass-roots contextually-based algorithm"/>
    <n v="3800"/>
    <n v="1954"/>
    <n v="39.877551020408163"/>
    <n v="0.51421052631578945"/>
    <x v="0"/>
    <n v="49"/>
    <x v="1"/>
    <s v="USD"/>
    <x v="289"/>
    <x v="289"/>
    <d v="2016-04-28T00:00:00"/>
    <n v="1461819600"/>
    <b v="0"/>
    <b v="0"/>
    <s v="food/food trucks"/>
    <x v="0"/>
    <s v="food trucks"/>
  </r>
  <r>
    <n v="300"/>
    <x v="299"/>
    <s v="Focused executive core"/>
    <n v="100"/>
    <n v="5"/>
    <n v="5"/>
    <n v="0.05"/>
    <x v="0"/>
    <n v="1"/>
    <x v="3"/>
    <s v="DKK"/>
    <x v="290"/>
    <x v="290"/>
    <d v="2017-08-31T00:00:00"/>
    <n v="1504155600"/>
    <b v="0"/>
    <b v="1"/>
    <s v="publishing/nonfiction"/>
    <x v="5"/>
    <s v="nonfiction"/>
  </r>
  <r>
    <n v="301"/>
    <x v="300"/>
    <s v="Multi-channeled disintermediate policy"/>
    <n v="900"/>
    <n v="12102"/>
    <n v="41.023728813559323"/>
    <n v="13.446666666666667"/>
    <x v="1"/>
    <n v="295"/>
    <x v="1"/>
    <s v="USD"/>
    <x v="291"/>
    <x v="291"/>
    <d v="2015-03-15T00:00:00"/>
    <n v="1426395600"/>
    <b v="0"/>
    <b v="0"/>
    <s v="film &amp; video/documentary"/>
    <x v="4"/>
    <s v="documentary"/>
  </r>
  <r>
    <n v="302"/>
    <x v="301"/>
    <s v="Customizable bi-directional hardware"/>
    <n v="76100"/>
    <n v="24234"/>
    <n v="98.914285714285711"/>
    <n v="0.31844940867279897"/>
    <x v="0"/>
    <n v="245"/>
    <x v="1"/>
    <s v="USD"/>
    <x v="292"/>
    <x v="292"/>
    <d v="2018-09-16T00:00:00"/>
    <n v="1537074000"/>
    <b v="0"/>
    <b v="0"/>
    <s v="theater/plays"/>
    <x v="3"/>
    <s v="plays"/>
  </r>
  <r>
    <n v="303"/>
    <x v="302"/>
    <s v="Networked optimal architecture"/>
    <n v="3400"/>
    <n v="2809"/>
    <n v="87.78125"/>
    <n v="0.82617647058823529"/>
    <x v="0"/>
    <n v="32"/>
    <x v="1"/>
    <s v="USD"/>
    <x v="293"/>
    <x v="293"/>
    <d v="2016-01-12T00:00:00"/>
    <n v="1452578400"/>
    <b v="0"/>
    <b v="0"/>
    <s v="music/indie rock"/>
    <x v="1"/>
    <s v="indie rock"/>
  </r>
  <r>
    <n v="304"/>
    <x v="303"/>
    <s v="User-friendly discrete benchmark"/>
    <n v="2100"/>
    <n v="11469"/>
    <n v="80.767605633802816"/>
    <n v="5.4614285714285717"/>
    <x v="1"/>
    <n v="142"/>
    <x v="1"/>
    <s v="USD"/>
    <x v="294"/>
    <x v="294"/>
    <d v="2016-09-17T00:00:00"/>
    <n v="1474088400"/>
    <b v="0"/>
    <b v="0"/>
    <s v="film &amp; video/documentary"/>
    <x v="4"/>
    <s v="documentary"/>
  </r>
  <r>
    <n v="305"/>
    <x v="304"/>
    <s v="Grass-roots actuating policy"/>
    <n v="2800"/>
    <n v="8014"/>
    <n v="94.28235294117647"/>
    <n v="2.8621428571428571"/>
    <x v="1"/>
    <n v="85"/>
    <x v="1"/>
    <s v="USD"/>
    <x v="295"/>
    <x v="295"/>
    <d v="2016-04-29T00:00:00"/>
    <n v="1461906000"/>
    <b v="0"/>
    <b v="0"/>
    <s v="theater/plays"/>
    <x v="3"/>
    <s v="plays"/>
  </r>
  <r>
    <n v="306"/>
    <x v="305"/>
    <s v="Enterprise-wide 3rdgeneration knowledge user"/>
    <n v="6500"/>
    <n v="514"/>
    <n v="73.428571428571431"/>
    <n v="7.9076923076923072E-2"/>
    <x v="0"/>
    <n v="7"/>
    <x v="1"/>
    <s v="USD"/>
    <x v="296"/>
    <x v="296"/>
    <d v="2017-07-17T00:00:00"/>
    <n v="1500267600"/>
    <b v="0"/>
    <b v="1"/>
    <s v="theater/plays"/>
    <x v="3"/>
    <s v="plays"/>
  </r>
  <r>
    <n v="307"/>
    <x v="306"/>
    <s v="Face-to-face zero tolerance moderator"/>
    <n v="32900"/>
    <n v="43473"/>
    <n v="65.968133535660087"/>
    <n v="1.3213677811550153"/>
    <x v="1"/>
    <n v="659"/>
    <x v="3"/>
    <s v="DKK"/>
    <x v="297"/>
    <x v="297"/>
    <d v="2012-06-26T00:00:00"/>
    <n v="1340686800"/>
    <b v="0"/>
    <b v="1"/>
    <s v="publishing/fiction"/>
    <x v="5"/>
    <s v="fiction"/>
  </r>
  <r>
    <n v="308"/>
    <x v="307"/>
    <s v="Grass-roots optimizing projection"/>
    <n v="118200"/>
    <n v="87560"/>
    <n v="109.04109589041096"/>
    <n v="0.74077834179357027"/>
    <x v="0"/>
    <n v="803"/>
    <x v="1"/>
    <s v="USD"/>
    <x v="298"/>
    <x v="298"/>
    <d v="2011-04-19T00:00:00"/>
    <n v="1303189200"/>
    <b v="0"/>
    <b v="0"/>
    <s v="theater/plays"/>
    <x v="3"/>
    <s v="plays"/>
  </r>
  <r>
    <n v="309"/>
    <x v="308"/>
    <s v="User-centric 6thgeneration attitude"/>
    <n v="4100"/>
    <n v="3087"/>
    <n v="41.16"/>
    <n v="0.75292682926829269"/>
    <x v="3"/>
    <n v="75"/>
    <x v="1"/>
    <s v="USD"/>
    <x v="299"/>
    <x v="299"/>
    <d v="2011-10-11T00:00:00"/>
    <n v="1318309200"/>
    <b v="0"/>
    <b v="1"/>
    <s v="music/indie rock"/>
    <x v="1"/>
    <s v="indie rock"/>
  </r>
  <r>
    <n v="310"/>
    <x v="309"/>
    <s v="Switchable zero tolerance website"/>
    <n v="7800"/>
    <n v="1586"/>
    <n v="99.125"/>
    <n v="0.20333333333333334"/>
    <x v="0"/>
    <n v="16"/>
    <x v="1"/>
    <s v="USD"/>
    <x v="300"/>
    <x v="300"/>
    <d v="2010-04-25T00:00:00"/>
    <n v="1272171600"/>
    <b v="0"/>
    <b v="0"/>
    <s v="games/video games"/>
    <x v="6"/>
    <s v="video games"/>
  </r>
  <r>
    <n v="311"/>
    <x v="310"/>
    <s v="Focused real-time help-desk"/>
    <n v="6300"/>
    <n v="12812"/>
    <n v="105.88429752066116"/>
    <n v="2.0336507936507937"/>
    <x v="1"/>
    <n v="121"/>
    <x v="1"/>
    <s v="USD"/>
    <x v="247"/>
    <x v="247"/>
    <d v="2011-02-28T00:00:00"/>
    <n v="1298872800"/>
    <b v="0"/>
    <b v="0"/>
    <s v="theater/plays"/>
    <x v="3"/>
    <s v="plays"/>
  </r>
  <r>
    <n v="312"/>
    <x v="311"/>
    <s v="Robust impactful approach"/>
    <n v="59100"/>
    <n v="183345"/>
    <n v="48.996525921966864"/>
    <n v="3.1022842639593908"/>
    <x v="1"/>
    <n v="3742"/>
    <x v="1"/>
    <s v="USD"/>
    <x v="244"/>
    <x v="244"/>
    <d v="2013-11-01T00:00:00"/>
    <n v="1383282000"/>
    <b v="0"/>
    <b v="0"/>
    <s v="theater/plays"/>
    <x v="3"/>
    <s v="plays"/>
  </r>
  <r>
    <n v="313"/>
    <x v="312"/>
    <s v="Secured maximized policy"/>
    <n v="2200"/>
    <n v="8697"/>
    <n v="39"/>
    <n v="3.9531818181818181"/>
    <x v="1"/>
    <n v="223"/>
    <x v="1"/>
    <s v="USD"/>
    <x v="301"/>
    <x v="301"/>
    <d v="2012-02-29T00:00:00"/>
    <n v="1330495200"/>
    <b v="0"/>
    <b v="0"/>
    <s v="music/rock"/>
    <x v="1"/>
    <s v="rock"/>
  </r>
  <r>
    <n v="314"/>
    <x v="313"/>
    <s v="Realigned upward-trending strategy"/>
    <n v="1400"/>
    <n v="4126"/>
    <n v="31.022556390977442"/>
    <n v="2.9471428571428571"/>
    <x v="1"/>
    <n v="133"/>
    <x v="1"/>
    <s v="USD"/>
    <x v="188"/>
    <x v="188"/>
    <d v="2019-03-17T00:00:00"/>
    <n v="1552798800"/>
    <b v="0"/>
    <b v="1"/>
    <s v="film &amp; video/documentary"/>
    <x v="4"/>
    <s v="documentary"/>
  </r>
  <r>
    <n v="315"/>
    <x v="314"/>
    <s v="Open-source interactive knowledge user"/>
    <n v="9500"/>
    <n v="3220"/>
    <n v="103.87096774193549"/>
    <n v="0.33894736842105261"/>
    <x v="0"/>
    <n v="31"/>
    <x v="1"/>
    <s v="USD"/>
    <x v="302"/>
    <x v="302"/>
    <d v="2014-06-22T00:00:00"/>
    <n v="1403413200"/>
    <b v="0"/>
    <b v="0"/>
    <s v="theater/plays"/>
    <x v="3"/>
    <s v="plays"/>
  </r>
  <r>
    <n v="316"/>
    <x v="315"/>
    <s v="Configurable demand-driven matrix"/>
    <n v="9600"/>
    <n v="6401"/>
    <n v="59.268518518518519"/>
    <n v="0.66677083333333331"/>
    <x v="0"/>
    <n v="108"/>
    <x v="6"/>
    <s v="EUR"/>
    <x v="303"/>
    <x v="303"/>
    <d v="2019-11-20T00:00:00"/>
    <n v="1574229600"/>
    <b v="0"/>
    <b v="1"/>
    <s v="food/food trucks"/>
    <x v="0"/>
    <s v="food trucks"/>
  </r>
  <r>
    <n v="317"/>
    <x v="316"/>
    <s v="Cross-group coherent hierarchy"/>
    <n v="6600"/>
    <n v="1269"/>
    <n v="42.3"/>
    <n v="0.19227272727272726"/>
    <x v="0"/>
    <n v="30"/>
    <x v="1"/>
    <s v="USD"/>
    <x v="304"/>
    <x v="304"/>
    <d v="2017-05-27T00:00:00"/>
    <n v="1495861200"/>
    <b v="0"/>
    <b v="0"/>
    <s v="theater/plays"/>
    <x v="3"/>
    <s v="plays"/>
  </r>
  <r>
    <n v="318"/>
    <x v="317"/>
    <s v="Decentralized demand-driven open system"/>
    <n v="5700"/>
    <n v="903"/>
    <n v="53.117647058823529"/>
    <n v="0.15842105263157893"/>
    <x v="0"/>
    <n v="17"/>
    <x v="1"/>
    <s v="USD"/>
    <x v="305"/>
    <x v="305"/>
    <d v="2014-02-16T00:00:00"/>
    <n v="1392530400"/>
    <b v="0"/>
    <b v="0"/>
    <s v="music/rock"/>
    <x v="1"/>
    <s v="rock"/>
  </r>
  <r>
    <n v="319"/>
    <x v="318"/>
    <s v="Advanced empowering matrix"/>
    <n v="8400"/>
    <n v="3251"/>
    <n v="50.796875"/>
    <n v="0.38702380952380955"/>
    <x v="3"/>
    <n v="64"/>
    <x v="1"/>
    <s v="USD"/>
    <x v="306"/>
    <x v="306"/>
    <d v="2010-09-05T00:00:00"/>
    <n v="1283662800"/>
    <b v="0"/>
    <b v="0"/>
    <s v="technology/web"/>
    <x v="2"/>
    <s v="web"/>
  </r>
  <r>
    <n v="320"/>
    <x v="319"/>
    <s v="Phased holistic implementation"/>
    <n v="84400"/>
    <n v="8092"/>
    <n v="101.15"/>
    <n v="9.5876777251184833E-2"/>
    <x v="0"/>
    <n v="80"/>
    <x v="1"/>
    <s v="USD"/>
    <x v="307"/>
    <x v="307"/>
    <d v="2011-05-19T00:00:00"/>
    <n v="1305781200"/>
    <b v="0"/>
    <b v="0"/>
    <s v="publishing/fiction"/>
    <x v="5"/>
    <s v="fiction"/>
  </r>
  <r>
    <n v="321"/>
    <x v="320"/>
    <s v="Proactive attitude-oriented knowledge user"/>
    <n v="170400"/>
    <n v="160422"/>
    <n v="65.000810372771468"/>
    <n v="0.94144366197183094"/>
    <x v="0"/>
    <n v="2468"/>
    <x v="1"/>
    <s v="USD"/>
    <x v="308"/>
    <x v="308"/>
    <d v="2011-04-09T00:00:00"/>
    <n v="1302325200"/>
    <b v="0"/>
    <b v="0"/>
    <s v="film &amp; video/shorts"/>
    <x v="4"/>
    <s v="shorts"/>
  </r>
  <r>
    <n v="322"/>
    <x v="321"/>
    <s v="Visionary asymmetric Graphical User Interface"/>
    <n v="117900"/>
    <n v="196377"/>
    <n v="37.998645510835914"/>
    <n v="1.6656234096692113"/>
    <x v="1"/>
    <n v="5168"/>
    <x v="1"/>
    <s v="USD"/>
    <x v="309"/>
    <x v="309"/>
    <d v="2010-12-08T00:00:00"/>
    <n v="1291788000"/>
    <b v="0"/>
    <b v="0"/>
    <s v="theater/plays"/>
    <x v="3"/>
    <s v="plays"/>
  </r>
  <r>
    <n v="323"/>
    <x v="322"/>
    <s v="Integrated zero-defect help-desk"/>
    <n v="8900"/>
    <n v="2148"/>
    <n v="82.615384615384613"/>
    <n v="0.24134831460674158"/>
    <x v="0"/>
    <n v="26"/>
    <x v="4"/>
    <s v="GBP"/>
    <x v="310"/>
    <x v="310"/>
    <d v="2014-03-29T00:00:00"/>
    <n v="1396069200"/>
    <b v="0"/>
    <b v="0"/>
    <s v="film &amp; video/documentary"/>
    <x v="4"/>
    <s v="documentary"/>
  </r>
  <r>
    <n v="324"/>
    <x v="323"/>
    <s v="Inverse analyzing matrices"/>
    <n v="7100"/>
    <n v="11648"/>
    <n v="37.941368078175898"/>
    <n v="1.6405633802816901"/>
    <x v="1"/>
    <n v="307"/>
    <x v="1"/>
    <s v="USD"/>
    <x v="311"/>
    <x v="311"/>
    <d v="2015-07-03T00:00:00"/>
    <n v="1435899600"/>
    <b v="0"/>
    <b v="1"/>
    <s v="theater/plays"/>
    <x v="3"/>
    <s v="plays"/>
  </r>
  <r>
    <n v="325"/>
    <x v="324"/>
    <s v="Programmable systemic implementation"/>
    <n v="6500"/>
    <n v="5897"/>
    <n v="80.780821917808225"/>
    <n v="0.90723076923076929"/>
    <x v="0"/>
    <n v="73"/>
    <x v="1"/>
    <s v="USD"/>
    <x v="79"/>
    <x v="79"/>
    <d v="2018-07-09T00:00:00"/>
    <n v="1531112400"/>
    <b v="0"/>
    <b v="1"/>
    <s v="theater/plays"/>
    <x v="3"/>
    <s v="plays"/>
  </r>
  <r>
    <n v="326"/>
    <x v="325"/>
    <s v="Multi-channeled next generation architecture"/>
    <n v="7200"/>
    <n v="3326"/>
    <n v="25.984375"/>
    <n v="0.46194444444444444"/>
    <x v="0"/>
    <n v="128"/>
    <x v="1"/>
    <s v="USD"/>
    <x v="312"/>
    <x v="312"/>
    <d v="2016-01-01T00:00:00"/>
    <n v="1451628000"/>
    <b v="0"/>
    <b v="0"/>
    <s v="film &amp; video/animation"/>
    <x v="4"/>
    <s v="animation"/>
  </r>
  <r>
    <n v="327"/>
    <x v="326"/>
    <s v="Digitized 3rdgeneration encoding"/>
    <n v="2600"/>
    <n v="1002"/>
    <n v="30.363636363636363"/>
    <n v="0.38538461538461538"/>
    <x v="0"/>
    <n v="33"/>
    <x v="1"/>
    <s v="USD"/>
    <x v="313"/>
    <x v="313"/>
    <d v="2019-09-01T00:00:00"/>
    <n v="1567314000"/>
    <b v="0"/>
    <b v="1"/>
    <s v="theater/plays"/>
    <x v="3"/>
    <s v="plays"/>
  </r>
  <r>
    <n v="328"/>
    <x v="327"/>
    <s v="Innovative well-modulated functionalities"/>
    <n v="98700"/>
    <n v="131826"/>
    <n v="54.004916018025398"/>
    <n v="1.3356231003039514"/>
    <x v="1"/>
    <n v="2441"/>
    <x v="1"/>
    <s v="USD"/>
    <x v="314"/>
    <x v="314"/>
    <d v="2018-12-11T00:00:00"/>
    <n v="1544508000"/>
    <b v="0"/>
    <b v="0"/>
    <s v="music/rock"/>
    <x v="1"/>
    <s v="rock"/>
  </r>
  <r>
    <n v="329"/>
    <x v="328"/>
    <s v="Fundamental incremental database"/>
    <n v="93800"/>
    <n v="21477"/>
    <n v="101.78672985781991"/>
    <n v="0.22896588486140726"/>
    <x v="2"/>
    <n v="211"/>
    <x v="1"/>
    <s v="USD"/>
    <x v="315"/>
    <x v="315"/>
    <d v="2016-12-23T00:00:00"/>
    <n v="1482472800"/>
    <b v="0"/>
    <b v="0"/>
    <s v="games/video games"/>
    <x v="6"/>
    <s v="video games"/>
  </r>
  <r>
    <n v="330"/>
    <x v="329"/>
    <s v="Expanded encompassing open architecture"/>
    <n v="33700"/>
    <n v="62330"/>
    <n v="45.003610108303249"/>
    <n v="1.8495548961424333"/>
    <x v="1"/>
    <n v="1385"/>
    <x v="4"/>
    <s v="GBP"/>
    <x v="316"/>
    <x v="316"/>
    <d v="2017-12-09T00:00:00"/>
    <n v="1512799200"/>
    <b v="0"/>
    <b v="0"/>
    <s v="film &amp; video/documentary"/>
    <x v="4"/>
    <s v="documentary"/>
  </r>
  <r>
    <n v="331"/>
    <x v="330"/>
    <s v="Intuitive static portal"/>
    <n v="3300"/>
    <n v="14643"/>
    <n v="77.068421052631578"/>
    <n v="4.4372727272727275"/>
    <x v="1"/>
    <n v="190"/>
    <x v="1"/>
    <s v="USD"/>
    <x v="317"/>
    <x v="317"/>
    <d v="2011-12-20T00:00:00"/>
    <n v="1324360800"/>
    <b v="0"/>
    <b v="0"/>
    <s v="food/food trucks"/>
    <x v="0"/>
    <s v="food trucks"/>
  </r>
  <r>
    <n v="332"/>
    <x v="331"/>
    <s v="Optional bandwidth-monitored definition"/>
    <n v="20700"/>
    <n v="41396"/>
    <n v="88.076595744680844"/>
    <n v="1.999806763285024"/>
    <x v="1"/>
    <n v="470"/>
    <x v="1"/>
    <s v="USD"/>
    <x v="318"/>
    <x v="318"/>
    <d v="2013-03-29T00:00:00"/>
    <n v="1364533200"/>
    <b v="0"/>
    <b v="0"/>
    <s v="technology/wearables"/>
    <x v="2"/>
    <s v="wearables"/>
  </r>
  <r>
    <n v="333"/>
    <x v="332"/>
    <s v="Persistent well-modulated synergy"/>
    <n v="9600"/>
    <n v="11900"/>
    <n v="47.035573122529641"/>
    <n v="1.2395833333333333"/>
    <x v="1"/>
    <n v="253"/>
    <x v="1"/>
    <s v="USD"/>
    <x v="319"/>
    <x v="319"/>
    <d v="2018-12-18T00:00:00"/>
    <n v="1545112800"/>
    <b v="0"/>
    <b v="0"/>
    <s v="theater/plays"/>
    <x v="3"/>
    <s v="plays"/>
  </r>
  <r>
    <n v="334"/>
    <x v="333"/>
    <s v="Assimilated discrete algorithm"/>
    <n v="66200"/>
    <n v="123538"/>
    <n v="110.99550763701707"/>
    <n v="1.8661329305135952"/>
    <x v="1"/>
    <n v="1113"/>
    <x v="1"/>
    <s v="USD"/>
    <x v="32"/>
    <x v="32"/>
    <d v="2018-01-17T00:00:00"/>
    <n v="1516168800"/>
    <b v="0"/>
    <b v="0"/>
    <s v="music/rock"/>
    <x v="1"/>
    <s v="rock"/>
  </r>
  <r>
    <n v="335"/>
    <x v="334"/>
    <s v="Operative uniform hub"/>
    <n v="173800"/>
    <n v="198628"/>
    <n v="87.003066141042481"/>
    <n v="1.1428538550057536"/>
    <x v="1"/>
    <n v="2283"/>
    <x v="1"/>
    <s v="USD"/>
    <x v="320"/>
    <x v="320"/>
    <d v="2019-11-28T00:00:00"/>
    <n v="1574920800"/>
    <b v="0"/>
    <b v="0"/>
    <s v="music/rock"/>
    <x v="1"/>
    <s v="rock"/>
  </r>
  <r>
    <n v="336"/>
    <x v="335"/>
    <s v="Customizable intangible capability"/>
    <n v="70700"/>
    <n v="68602"/>
    <n v="63.994402985074629"/>
    <n v="0.97032531824611035"/>
    <x v="0"/>
    <n v="1072"/>
    <x v="1"/>
    <s v="USD"/>
    <x v="321"/>
    <x v="321"/>
    <d v="2010-12-16T00:00:00"/>
    <n v="1292479200"/>
    <b v="0"/>
    <b v="1"/>
    <s v="music/rock"/>
    <x v="1"/>
    <s v="rock"/>
  </r>
  <r>
    <n v="337"/>
    <x v="336"/>
    <s v="Innovative didactic analyzer"/>
    <n v="94500"/>
    <n v="116064"/>
    <n v="105.9945205479452"/>
    <n v="1.2281904761904763"/>
    <x v="1"/>
    <n v="1095"/>
    <x v="1"/>
    <s v="USD"/>
    <x v="322"/>
    <x v="322"/>
    <d v="2019-11-12T00:00:00"/>
    <n v="1573538400"/>
    <b v="0"/>
    <b v="0"/>
    <s v="theater/plays"/>
    <x v="3"/>
    <s v="plays"/>
  </r>
  <r>
    <n v="338"/>
    <x v="337"/>
    <s v="Decentralized intangible encoding"/>
    <n v="69800"/>
    <n v="125042"/>
    <n v="73.989349112426041"/>
    <n v="1.7914326647564469"/>
    <x v="1"/>
    <n v="1690"/>
    <x v="1"/>
    <s v="USD"/>
    <x v="323"/>
    <x v="323"/>
    <d v="2011-11-04T00:00:00"/>
    <n v="1320382800"/>
    <b v="0"/>
    <b v="0"/>
    <s v="theater/plays"/>
    <x v="3"/>
    <s v="plays"/>
  </r>
  <r>
    <n v="339"/>
    <x v="338"/>
    <s v="Front-line transitional algorithm"/>
    <n v="136300"/>
    <n v="108974"/>
    <n v="84.02004626060139"/>
    <n v="0.79951577402787966"/>
    <x v="3"/>
    <n v="1297"/>
    <x v="0"/>
    <s v="CAD"/>
    <x v="324"/>
    <x v="324"/>
    <d v="2017-08-16T00:00:00"/>
    <n v="1502859600"/>
    <b v="0"/>
    <b v="0"/>
    <s v="theater/plays"/>
    <x v="3"/>
    <s v="plays"/>
  </r>
  <r>
    <n v="340"/>
    <x v="339"/>
    <s v="Switchable didactic matrices"/>
    <n v="37100"/>
    <n v="34964"/>
    <n v="88.966921119592882"/>
    <n v="0.94242587601078165"/>
    <x v="0"/>
    <n v="393"/>
    <x v="1"/>
    <s v="USD"/>
    <x v="325"/>
    <x v="325"/>
    <d v="2011-12-13T00:00:00"/>
    <n v="1323756000"/>
    <b v="0"/>
    <b v="0"/>
    <s v="photography/photography books"/>
    <x v="7"/>
    <s v="photography books"/>
  </r>
  <r>
    <n v="341"/>
    <x v="340"/>
    <s v="Ameliorated disintermediate utilization"/>
    <n v="114300"/>
    <n v="96777"/>
    <n v="76.990453460620529"/>
    <n v="0.84669291338582675"/>
    <x v="0"/>
    <n v="1257"/>
    <x v="1"/>
    <s v="USD"/>
    <x v="326"/>
    <x v="326"/>
    <d v="2015-09-04T00:00:00"/>
    <n v="1441342800"/>
    <b v="0"/>
    <b v="0"/>
    <s v="music/indie rock"/>
    <x v="1"/>
    <s v="indie rock"/>
  </r>
  <r>
    <n v="342"/>
    <x v="341"/>
    <s v="Visionary foreground middleware"/>
    <n v="47900"/>
    <n v="31864"/>
    <n v="97.146341463414629"/>
    <n v="0.66521920668058454"/>
    <x v="0"/>
    <n v="328"/>
    <x v="1"/>
    <s v="USD"/>
    <x v="327"/>
    <x v="327"/>
    <d v="2013-08-01T00:00:00"/>
    <n v="1375333200"/>
    <b v="0"/>
    <b v="0"/>
    <s v="theater/plays"/>
    <x v="3"/>
    <s v="plays"/>
  </r>
  <r>
    <n v="343"/>
    <x v="342"/>
    <s v="Optional zero-defect task-force"/>
    <n v="9000"/>
    <n v="4853"/>
    <n v="33.013605442176868"/>
    <n v="0.53922222222222227"/>
    <x v="0"/>
    <n v="147"/>
    <x v="1"/>
    <s v="USD"/>
    <x v="328"/>
    <x v="328"/>
    <d v="2014-01-11T00:00:00"/>
    <n v="1389420000"/>
    <b v="0"/>
    <b v="0"/>
    <s v="theater/plays"/>
    <x v="3"/>
    <s v="plays"/>
  </r>
  <r>
    <n v="344"/>
    <x v="343"/>
    <s v="Devolved exuding emulation"/>
    <n v="197600"/>
    <n v="82959"/>
    <n v="99.950602409638549"/>
    <n v="0.41983299595141699"/>
    <x v="0"/>
    <n v="830"/>
    <x v="1"/>
    <s v="USD"/>
    <x v="329"/>
    <x v="329"/>
    <d v="2018-03-03T00:00:00"/>
    <n v="1520056800"/>
    <b v="0"/>
    <b v="0"/>
    <s v="games/video games"/>
    <x v="6"/>
    <s v="video games"/>
  </r>
  <r>
    <n v="345"/>
    <x v="344"/>
    <s v="Open-source neutral task-force"/>
    <n v="157600"/>
    <n v="23159"/>
    <n v="69.966767371601208"/>
    <n v="0.14694796954314721"/>
    <x v="0"/>
    <n v="331"/>
    <x v="4"/>
    <s v="GBP"/>
    <x v="330"/>
    <x v="330"/>
    <d v="2015-07-10T00:00:00"/>
    <n v="1436504400"/>
    <b v="0"/>
    <b v="0"/>
    <s v="film &amp; video/drama"/>
    <x v="4"/>
    <s v="drama"/>
  </r>
  <r>
    <n v="346"/>
    <x v="345"/>
    <s v="Virtual attitude-oriented migration"/>
    <n v="8000"/>
    <n v="2758"/>
    <n v="110.32"/>
    <n v="0.34475"/>
    <x v="0"/>
    <n v="25"/>
    <x v="1"/>
    <s v="USD"/>
    <x v="331"/>
    <x v="331"/>
    <d v="2017-10-18T00:00:00"/>
    <n v="1508302800"/>
    <b v="0"/>
    <b v="1"/>
    <s v="music/indie rock"/>
    <x v="1"/>
    <s v="indie rock"/>
  </r>
  <r>
    <n v="347"/>
    <x v="346"/>
    <s v="Open-source full-range portal"/>
    <n v="900"/>
    <n v="12607"/>
    <n v="66.005235602094245"/>
    <n v="14.007777777777777"/>
    <x v="1"/>
    <n v="191"/>
    <x v="1"/>
    <s v="USD"/>
    <x v="332"/>
    <x v="332"/>
    <d v="2015-03-07T00:00:00"/>
    <n v="1425708000"/>
    <b v="0"/>
    <b v="0"/>
    <s v="technology/web"/>
    <x v="2"/>
    <s v="web"/>
  </r>
  <r>
    <n v="348"/>
    <x v="347"/>
    <s v="Versatile cohesive open system"/>
    <n v="199000"/>
    <n v="142823"/>
    <n v="41.005742176284812"/>
    <n v="0.71770351758793971"/>
    <x v="0"/>
    <n v="3483"/>
    <x v="1"/>
    <s v="USD"/>
    <x v="333"/>
    <x v="333"/>
    <d v="2017-03-01T00:00:00"/>
    <n v="1488348000"/>
    <b v="0"/>
    <b v="0"/>
    <s v="food/food trucks"/>
    <x v="0"/>
    <s v="food trucks"/>
  </r>
  <r>
    <n v="349"/>
    <x v="348"/>
    <s v="Multi-layered bottom-line frame"/>
    <n v="180800"/>
    <n v="95958"/>
    <n v="103.96316359696641"/>
    <n v="0.53074115044247783"/>
    <x v="0"/>
    <n v="923"/>
    <x v="1"/>
    <s v="USD"/>
    <x v="296"/>
    <x v="296"/>
    <d v="2017-08-13T00:00:00"/>
    <n v="1502600400"/>
    <b v="0"/>
    <b v="0"/>
    <s v="theater/plays"/>
    <x v="3"/>
    <s v="plays"/>
  </r>
  <r>
    <n v="350"/>
    <x v="349"/>
    <s v="Pre-emptive neutral capacity"/>
    <n v="100"/>
    <n v="5"/>
    <n v="5"/>
    <n v="0.05"/>
    <x v="0"/>
    <n v="1"/>
    <x v="1"/>
    <s v="USD"/>
    <x v="334"/>
    <x v="334"/>
    <d v="2015-06-07T00:00:00"/>
    <n v="1433653200"/>
    <b v="0"/>
    <b v="1"/>
    <s v="music/jazz"/>
    <x v="1"/>
    <s v="jazz"/>
  </r>
  <r>
    <n v="351"/>
    <x v="350"/>
    <s v="Universal maximized methodology"/>
    <n v="74100"/>
    <n v="94631"/>
    <n v="47.009935419771487"/>
    <n v="1.2770715249662619"/>
    <x v="1"/>
    <n v="2013"/>
    <x v="1"/>
    <s v="USD"/>
    <x v="335"/>
    <x v="335"/>
    <d v="2015-09-07T00:00:00"/>
    <n v="1441602000"/>
    <b v="0"/>
    <b v="0"/>
    <s v="music/rock"/>
    <x v="1"/>
    <s v="rock"/>
  </r>
  <r>
    <n v="352"/>
    <x v="351"/>
    <s v="Expanded hybrid hardware"/>
    <n v="2800"/>
    <n v="977"/>
    <n v="29.606060606060606"/>
    <n v="0.34892857142857142"/>
    <x v="0"/>
    <n v="33"/>
    <x v="0"/>
    <s v="CAD"/>
    <x v="336"/>
    <x v="336"/>
    <d v="2015-11-15T00:00:00"/>
    <n v="1447567200"/>
    <b v="0"/>
    <b v="0"/>
    <s v="theater/plays"/>
    <x v="3"/>
    <s v="plays"/>
  </r>
  <r>
    <n v="353"/>
    <x v="352"/>
    <s v="Profit-focused multi-tasking access"/>
    <n v="33600"/>
    <n v="137961"/>
    <n v="81.010569583088667"/>
    <n v="4.105982142857143"/>
    <x v="1"/>
    <n v="1703"/>
    <x v="1"/>
    <s v="USD"/>
    <x v="337"/>
    <x v="337"/>
    <d v="2019-07-06T00:00:00"/>
    <n v="1562389200"/>
    <b v="0"/>
    <b v="0"/>
    <s v="theater/plays"/>
    <x v="3"/>
    <s v="plays"/>
  </r>
  <r>
    <n v="354"/>
    <x v="353"/>
    <s v="Profit-focused transitional capability"/>
    <n v="6100"/>
    <n v="7548"/>
    <n v="94.35"/>
    <n v="1.2373770491803278"/>
    <x v="1"/>
    <n v="80"/>
    <x v="3"/>
    <s v="DKK"/>
    <x v="338"/>
    <x v="338"/>
    <d v="2013-09-10T00:00:00"/>
    <n v="1378789200"/>
    <b v="0"/>
    <b v="0"/>
    <s v="film &amp; video/documentary"/>
    <x v="4"/>
    <s v="documentary"/>
  </r>
  <r>
    <n v="355"/>
    <x v="354"/>
    <s v="Front-line scalable definition"/>
    <n v="3800"/>
    <n v="2241"/>
    <n v="26.058139534883722"/>
    <n v="0.58973684210526311"/>
    <x v="2"/>
    <n v="86"/>
    <x v="1"/>
    <s v="USD"/>
    <x v="339"/>
    <x v="339"/>
    <d v="2017-03-03T00:00:00"/>
    <n v="1488520800"/>
    <b v="0"/>
    <b v="0"/>
    <s v="technology/wearables"/>
    <x v="2"/>
    <s v="wearables"/>
  </r>
  <r>
    <n v="356"/>
    <x v="355"/>
    <s v="Open-source systematic protocol"/>
    <n v="9300"/>
    <n v="3431"/>
    <n v="85.775000000000006"/>
    <n v="0.36892473118279567"/>
    <x v="0"/>
    <n v="40"/>
    <x v="6"/>
    <s v="EUR"/>
    <x v="340"/>
    <x v="340"/>
    <d v="2012-01-23T00:00:00"/>
    <n v="1327298400"/>
    <b v="0"/>
    <b v="0"/>
    <s v="theater/plays"/>
    <x v="3"/>
    <s v="plays"/>
  </r>
  <r>
    <n v="357"/>
    <x v="356"/>
    <s v="Implemented tangible algorithm"/>
    <n v="2300"/>
    <n v="4253"/>
    <n v="103.73170731707317"/>
    <n v="1.8491304347826087"/>
    <x v="1"/>
    <n v="41"/>
    <x v="1"/>
    <s v="USD"/>
    <x v="341"/>
    <x v="341"/>
    <d v="2015-09-28T00:00:00"/>
    <n v="1443416400"/>
    <b v="0"/>
    <b v="0"/>
    <s v="games/video games"/>
    <x v="6"/>
    <s v="video games"/>
  </r>
  <r>
    <n v="358"/>
    <x v="357"/>
    <s v="Profit-focused 3rdgeneration circuit"/>
    <n v="9700"/>
    <n v="1146"/>
    <n v="49.826086956521742"/>
    <n v="0.11814432989690722"/>
    <x v="0"/>
    <n v="23"/>
    <x v="0"/>
    <s v="CAD"/>
    <x v="342"/>
    <x v="342"/>
    <d v="2018-08-13T00:00:00"/>
    <n v="1534136400"/>
    <b v="1"/>
    <b v="0"/>
    <s v="photography/photography books"/>
    <x v="7"/>
    <s v="photography books"/>
  </r>
  <r>
    <n v="359"/>
    <x v="358"/>
    <s v="Compatible needs-based architecture"/>
    <n v="4000"/>
    <n v="11948"/>
    <n v="63.893048128342244"/>
    <n v="2.9870000000000001"/>
    <x v="1"/>
    <n v="187"/>
    <x v="1"/>
    <s v="USD"/>
    <x v="343"/>
    <x v="343"/>
    <d v="2011-09-03T00:00:00"/>
    <n v="1315026000"/>
    <b v="0"/>
    <b v="0"/>
    <s v="film &amp; video/animation"/>
    <x v="4"/>
    <s v="animation"/>
  </r>
  <r>
    <n v="360"/>
    <x v="359"/>
    <s v="Right-sized zero tolerance migration"/>
    <n v="59700"/>
    <n v="135132"/>
    <n v="47.002434782608695"/>
    <n v="2.2635175879396985"/>
    <x v="1"/>
    <n v="2875"/>
    <x v="4"/>
    <s v="GBP"/>
    <x v="344"/>
    <x v="344"/>
    <d v="2011-01-15T00:00:00"/>
    <n v="1295071200"/>
    <b v="0"/>
    <b v="1"/>
    <s v="theater/plays"/>
    <x v="3"/>
    <s v="plays"/>
  </r>
  <r>
    <n v="361"/>
    <x v="360"/>
    <s v="Quality-focused reciprocal structure"/>
    <n v="5500"/>
    <n v="9546"/>
    <n v="108.47727272727273"/>
    <n v="1.7356363636363636"/>
    <x v="1"/>
    <n v="88"/>
    <x v="1"/>
    <s v="USD"/>
    <x v="345"/>
    <x v="345"/>
    <d v="2017-10-31T00:00:00"/>
    <n v="1509426000"/>
    <b v="0"/>
    <b v="0"/>
    <s v="theater/plays"/>
    <x v="3"/>
    <s v="plays"/>
  </r>
  <r>
    <n v="362"/>
    <x v="361"/>
    <s v="Automated actuating conglomeration"/>
    <n v="3700"/>
    <n v="13755"/>
    <n v="72.015706806282722"/>
    <n v="3.7175675675675675"/>
    <x v="1"/>
    <n v="191"/>
    <x v="1"/>
    <s v="USD"/>
    <x v="65"/>
    <x v="65"/>
    <d v="2011-03-06T00:00:00"/>
    <n v="1299391200"/>
    <b v="0"/>
    <b v="0"/>
    <s v="music/rock"/>
    <x v="1"/>
    <s v="rock"/>
  </r>
  <r>
    <n v="363"/>
    <x v="362"/>
    <s v="Re-contextualized local initiative"/>
    <n v="5200"/>
    <n v="8330"/>
    <n v="59.928057553956833"/>
    <n v="1.601923076923077"/>
    <x v="1"/>
    <n v="139"/>
    <x v="1"/>
    <s v="USD"/>
    <x v="346"/>
    <x v="346"/>
    <d v="2011-12-28T00:00:00"/>
    <n v="1325052000"/>
    <b v="0"/>
    <b v="0"/>
    <s v="music/rock"/>
    <x v="1"/>
    <s v="rock"/>
  </r>
  <r>
    <n v="364"/>
    <x v="363"/>
    <s v="Switchable intangible definition"/>
    <n v="900"/>
    <n v="14547"/>
    <n v="78.209677419354833"/>
    <n v="16.163333333333334"/>
    <x v="1"/>
    <n v="186"/>
    <x v="1"/>
    <s v="USD"/>
    <x v="347"/>
    <x v="347"/>
    <d v="2018-04-04T00:00:00"/>
    <n v="1522818000"/>
    <b v="0"/>
    <b v="0"/>
    <s v="music/indie rock"/>
    <x v="1"/>
    <s v="indie rock"/>
  </r>
  <r>
    <n v="365"/>
    <x v="364"/>
    <s v="Networked bottom-line initiative"/>
    <n v="1600"/>
    <n v="11735"/>
    <n v="104.77678571428571"/>
    <n v="7.3343749999999996"/>
    <x v="1"/>
    <n v="112"/>
    <x v="2"/>
    <s v="AUD"/>
    <x v="348"/>
    <x v="348"/>
    <d v="2017-01-25T00:00:00"/>
    <n v="1485324000"/>
    <b v="0"/>
    <b v="0"/>
    <s v="theater/plays"/>
    <x v="3"/>
    <s v="plays"/>
  </r>
  <r>
    <n v="366"/>
    <x v="365"/>
    <s v="Robust directional system engine"/>
    <n v="1800"/>
    <n v="10658"/>
    <n v="105.52475247524752"/>
    <n v="5.9211111111111112"/>
    <x v="1"/>
    <n v="101"/>
    <x v="1"/>
    <s v="USD"/>
    <x v="349"/>
    <x v="349"/>
    <d v="2011-01-04T00:00:00"/>
    <n v="1294120800"/>
    <b v="0"/>
    <b v="1"/>
    <s v="theater/plays"/>
    <x v="3"/>
    <s v="plays"/>
  </r>
  <r>
    <n v="367"/>
    <x v="366"/>
    <s v="Triple-buffered explicit methodology"/>
    <n v="9900"/>
    <n v="1870"/>
    <n v="24.933333333333334"/>
    <n v="0.18888888888888888"/>
    <x v="0"/>
    <n v="75"/>
    <x v="1"/>
    <s v="USD"/>
    <x v="350"/>
    <x v="350"/>
    <d v="2014-11-11T00:00:00"/>
    <n v="1415685600"/>
    <b v="0"/>
    <b v="1"/>
    <s v="theater/plays"/>
    <x v="3"/>
    <s v="plays"/>
  </r>
  <r>
    <n v="368"/>
    <x v="367"/>
    <s v="Reactive directional capacity"/>
    <n v="5200"/>
    <n v="14394"/>
    <n v="69.873786407766985"/>
    <n v="2.7680769230769231"/>
    <x v="1"/>
    <n v="206"/>
    <x v="4"/>
    <s v="GBP"/>
    <x v="351"/>
    <x v="351"/>
    <d v="2010-11-05T00:00:00"/>
    <n v="1288933200"/>
    <b v="0"/>
    <b v="1"/>
    <s v="film &amp; video/documentary"/>
    <x v="4"/>
    <s v="documentary"/>
  </r>
  <r>
    <n v="369"/>
    <x v="368"/>
    <s v="Polarized needs-based approach"/>
    <n v="5400"/>
    <n v="14743"/>
    <n v="95.733766233766232"/>
    <n v="2.730185185185185"/>
    <x v="1"/>
    <n v="154"/>
    <x v="1"/>
    <s v="USD"/>
    <x v="352"/>
    <x v="352"/>
    <d v="2013-03-14T00:00:00"/>
    <n v="1363237200"/>
    <b v="0"/>
    <b v="1"/>
    <s v="film &amp; video/television"/>
    <x v="4"/>
    <s v="television"/>
  </r>
  <r>
    <n v="370"/>
    <x v="369"/>
    <s v="Intuitive well-modulated middleware"/>
    <n v="112300"/>
    <n v="178965"/>
    <n v="29.997485752598056"/>
    <n v="1.593633125556545"/>
    <x v="1"/>
    <n v="5966"/>
    <x v="1"/>
    <s v="USD"/>
    <x v="353"/>
    <x v="353"/>
    <d v="2019-04-21T00:00:00"/>
    <n v="1555822800"/>
    <b v="0"/>
    <b v="0"/>
    <s v="theater/plays"/>
    <x v="3"/>
    <s v="plays"/>
  </r>
  <r>
    <n v="371"/>
    <x v="370"/>
    <s v="Multi-channeled logistical matrices"/>
    <n v="189200"/>
    <n v="128410"/>
    <n v="59.011948529411768"/>
    <n v="0.67869978858350954"/>
    <x v="0"/>
    <n v="2176"/>
    <x v="1"/>
    <s v="USD"/>
    <x v="354"/>
    <x v="354"/>
    <d v="2015-03-31T00:00:00"/>
    <n v="1427778000"/>
    <b v="0"/>
    <b v="0"/>
    <s v="theater/plays"/>
    <x v="3"/>
    <s v="plays"/>
  </r>
  <r>
    <n v="372"/>
    <x v="371"/>
    <s v="Pre-emptive bifurcated artificial intelligence"/>
    <n v="900"/>
    <n v="14324"/>
    <n v="84.757396449704146"/>
    <n v="15.915555555555555"/>
    <x v="1"/>
    <n v="169"/>
    <x v="1"/>
    <s v="USD"/>
    <x v="355"/>
    <x v="355"/>
    <d v="2015-01-28T00:00:00"/>
    <n v="1422424800"/>
    <b v="0"/>
    <b v="1"/>
    <s v="film &amp; video/documentary"/>
    <x v="4"/>
    <s v="documentary"/>
  </r>
  <r>
    <n v="373"/>
    <x v="372"/>
    <s v="Down-sized coherent toolset"/>
    <n v="22500"/>
    <n v="164291"/>
    <n v="78.010921177587846"/>
    <n v="7.3018222222222224"/>
    <x v="1"/>
    <n v="2106"/>
    <x v="1"/>
    <s v="USD"/>
    <x v="356"/>
    <x v="356"/>
    <d v="2017-08-25T00:00:00"/>
    <n v="1503637200"/>
    <b v="0"/>
    <b v="0"/>
    <s v="theater/plays"/>
    <x v="3"/>
    <s v="plays"/>
  </r>
  <r>
    <n v="374"/>
    <x v="373"/>
    <s v="Open-source multi-tasking data-warehouse"/>
    <n v="167400"/>
    <n v="22073"/>
    <n v="50.05215419501134"/>
    <n v="0.13185782556750297"/>
    <x v="0"/>
    <n v="441"/>
    <x v="1"/>
    <s v="USD"/>
    <x v="357"/>
    <x v="357"/>
    <d v="2019-01-16T00:00:00"/>
    <n v="1547618400"/>
    <b v="0"/>
    <b v="1"/>
    <s v="film &amp; video/documentary"/>
    <x v="4"/>
    <s v="documentary"/>
  </r>
  <r>
    <n v="375"/>
    <x v="374"/>
    <s v="Future-proofed upward-trending contingency"/>
    <n v="2700"/>
    <n v="1479"/>
    <n v="59.16"/>
    <n v="0.54777777777777781"/>
    <x v="0"/>
    <n v="25"/>
    <x v="1"/>
    <s v="USD"/>
    <x v="358"/>
    <x v="358"/>
    <d v="2015-12-12T00:00:00"/>
    <n v="1449900000"/>
    <b v="0"/>
    <b v="0"/>
    <s v="music/indie rock"/>
    <x v="1"/>
    <s v="indie rock"/>
  </r>
  <r>
    <n v="376"/>
    <x v="375"/>
    <s v="Mandatory uniform matrix"/>
    <n v="3400"/>
    <n v="12275"/>
    <n v="93.702290076335885"/>
    <n v="3.6102941176470589"/>
    <x v="1"/>
    <n v="131"/>
    <x v="1"/>
    <s v="USD"/>
    <x v="359"/>
    <x v="359"/>
    <d v="2014-07-12T00:00:00"/>
    <n v="1405141200"/>
    <b v="0"/>
    <b v="0"/>
    <s v="music/rock"/>
    <x v="1"/>
    <s v="rock"/>
  </r>
  <r>
    <n v="377"/>
    <x v="376"/>
    <s v="Phased methodical initiative"/>
    <n v="49700"/>
    <n v="5098"/>
    <n v="40.14173228346457"/>
    <n v="0.10257545271629778"/>
    <x v="0"/>
    <n v="127"/>
    <x v="1"/>
    <s v="USD"/>
    <x v="12"/>
    <x v="12"/>
    <d v="2019-11-05T00:00:00"/>
    <n v="1572933600"/>
    <b v="0"/>
    <b v="0"/>
    <s v="theater/plays"/>
    <x v="3"/>
    <s v="plays"/>
  </r>
  <r>
    <n v="378"/>
    <x v="377"/>
    <s v="Managed stable function"/>
    <n v="178200"/>
    <n v="24882"/>
    <n v="70.090140845070422"/>
    <n v="0.13962962962962963"/>
    <x v="0"/>
    <n v="355"/>
    <x v="1"/>
    <s v="USD"/>
    <x v="360"/>
    <x v="360"/>
    <d v="2018-06-28T00:00:00"/>
    <n v="1530162000"/>
    <b v="0"/>
    <b v="0"/>
    <s v="film &amp; video/documentary"/>
    <x v="4"/>
    <s v="documentary"/>
  </r>
  <r>
    <n v="379"/>
    <x v="378"/>
    <s v="Realigned clear-thinking migration"/>
    <n v="7200"/>
    <n v="2912"/>
    <n v="66.181818181818187"/>
    <n v="0.40444444444444444"/>
    <x v="0"/>
    <n v="44"/>
    <x v="4"/>
    <s v="GBP"/>
    <x v="361"/>
    <x v="361"/>
    <d v="2011-11-10T00:00:00"/>
    <n v="1320904800"/>
    <b v="0"/>
    <b v="0"/>
    <s v="theater/plays"/>
    <x v="3"/>
    <s v="plays"/>
  </r>
  <r>
    <n v="380"/>
    <x v="379"/>
    <s v="Optional clear-thinking process improvement"/>
    <n v="2500"/>
    <n v="4008"/>
    <n v="47.714285714285715"/>
    <n v="1.6032"/>
    <x v="1"/>
    <n v="84"/>
    <x v="1"/>
    <s v="USD"/>
    <x v="362"/>
    <x v="362"/>
    <d v="2013-06-28T00:00:00"/>
    <n v="1372395600"/>
    <b v="0"/>
    <b v="0"/>
    <s v="theater/plays"/>
    <x v="3"/>
    <s v="plays"/>
  </r>
  <r>
    <n v="381"/>
    <x v="380"/>
    <s v="Cross-group global moratorium"/>
    <n v="5300"/>
    <n v="9749"/>
    <n v="62.896774193548389"/>
    <n v="1.8394339622641509"/>
    <x v="1"/>
    <n v="155"/>
    <x v="1"/>
    <s v="USD"/>
    <x v="363"/>
    <x v="363"/>
    <d v="2015-07-24T00:00:00"/>
    <n v="1437714000"/>
    <b v="0"/>
    <b v="0"/>
    <s v="theater/plays"/>
    <x v="3"/>
    <s v="plays"/>
  </r>
  <r>
    <n v="382"/>
    <x v="381"/>
    <s v="Visionary systemic process improvement"/>
    <n v="9100"/>
    <n v="5803"/>
    <n v="86.611940298507463"/>
    <n v="0.63769230769230767"/>
    <x v="0"/>
    <n v="67"/>
    <x v="1"/>
    <s v="USD"/>
    <x v="364"/>
    <x v="364"/>
    <d v="2017-11-04T00:00:00"/>
    <n v="1509771600"/>
    <b v="0"/>
    <b v="0"/>
    <s v="photography/photography books"/>
    <x v="7"/>
    <s v="photography books"/>
  </r>
  <r>
    <n v="383"/>
    <x v="382"/>
    <s v="Progressive intangible flexibility"/>
    <n v="6300"/>
    <n v="14199"/>
    <n v="75.126984126984127"/>
    <n v="2.2538095238095237"/>
    <x v="1"/>
    <n v="189"/>
    <x v="1"/>
    <s v="USD"/>
    <x v="210"/>
    <x v="210"/>
    <d v="2019-02-19T00:00:00"/>
    <n v="1550556000"/>
    <b v="0"/>
    <b v="1"/>
    <s v="food/food trucks"/>
    <x v="0"/>
    <s v="food trucks"/>
  </r>
  <r>
    <n v="384"/>
    <x v="383"/>
    <s v="Reactive real-time software"/>
    <n v="114400"/>
    <n v="196779"/>
    <n v="41.004167534903104"/>
    <n v="1.7200961538461539"/>
    <x v="1"/>
    <n v="4799"/>
    <x v="1"/>
    <s v="USD"/>
    <x v="365"/>
    <x v="365"/>
    <d v="2017-03-09T00:00:00"/>
    <n v="1489039200"/>
    <b v="1"/>
    <b v="1"/>
    <s v="film &amp; video/documentary"/>
    <x v="4"/>
    <s v="documentary"/>
  </r>
  <r>
    <n v="385"/>
    <x v="384"/>
    <s v="Programmable incremental knowledge user"/>
    <n v="38900"/>
    <n v="56859"/>
    <n v="50.007915567282325"/>
    <n v="1.4616709511568124"/>
    <x v="1"/>
    <n v="1137"/>
    <x v="1"/>
    <s v="USD"/>
    <x v="366"/>
    <x v="366"/>
    <d v="2019-04-30T00:00:00"/>
    <n v="1556600400"/>
    <b v="0"/>
    <b v="0"/>
    <s v="publishing/nonfiction"/>
    <x v="5"/>
    <s v="nonfiction"/>
  </r>
  <r>
    <n v="386"/>
    <x v="385"/>
    <s v="Progressive 5thgeneration customer loyalty"/>
    <n v="135500"/>
    <n v="103554"/>
    <n v="96.960674157303373"/>
    <n v="0.76423616236162362"/>
    <x v="0"/>
    <n v="1068"/>
    <x v="1"/>
    <s v="USD"/>
    <x v="367"/>
    <x v="367"/>
    <d v="2010-07-08T00:00:00"/>
    <n v="1278565200"/>
    <b v="0"/>
    <b v="0"/>
    <s v="theater/plays"/>
    <x v="3"/>
    <s v="plays"/>
  </r>
  <r>
    <n v="387"/>
    <x v="386"/>
    <s v="Triple-buffered logistical frame"/>
    <n v="109000"/>
    <n v="42795"/>
    <n v="100.93160377358491"/>
    <n v="0.39261467889908258"/>
    <x v="0"/>
    <n v="424"/>
    <x v="1"/>
    <s v="USD"/>
    <x v="368"/>
    <x v="368"/>
    <d v="2012-06-17T00:00:00"/>
    <n v="1339909200"/>
    <b v="0"/>
    <b v="0"/>
    <s v="technology/wearables"/>
    <x v="2"/>
    <s v="wearables"/>
  </r>
  <r>
    <n v="388"/>
    <x v="387"/>
    <s v="Exclusive dynamic adapter"/>
    <n v="114800"/>
    <n v="12938"/>
    <n v="89.227586206896547"/>
    <n v="0.11270034843205574"/>
    <x v="3"/>
    <n v="145"/>
    <x v="5"/>
    <s v="CHF"/>
    <x v="369"/>
    <x v="369"/>
    <d v="2012-01-06T00:00:00"/>
    <n v="1325829600"/>
    <b v="0"/>
    <b v="0"/>
    <s v="music/indie rock"/>
    <x v="1"/>
    <s v="indie rock"/>
  </r>
  <r>
    <n v="389"/>
    <x v="388"/>
    <s v="Automated systemic hierarchy"/>
    <n v="83000"/>
    <n v="101352"/>
    <n v="87.979166666666671"/>
    <n v="1.2211084337349398"/>
    <x v="1"/>
    <n v="1152"/>
    <x v="1"/>
    <s v="USD"/>
    <x v="370"/>
    <x v="370"/>
    <d v="2010-11-24T00:00:00"/>
    <n v="1290578400"/>
    <b v="0"/>
    <b v="0"/>
    <s v="theater/plays"/>
    <x v="3"/>
    <s v="plays"/>
  </r>
  <r>
    <n v="390"/>
    <x v="389"/>
    <s v="Digitized eco-centric core"/>
    <n v="2400"/>
    <n v="4477"/>
    <n v="89.54"/>
    <n v="1.8654166666666667"/>
    <x v="1"/>
    <n v="50"/>
    <x v="1"/>
    <s v="USD"/>
    <x v="371"/>
    <x v="371"/>
    <d v="2013-09-28T00:00:00"/>
    <n v="1380344400"/>
    <b v="0"/>
    <b v="0"/>
    <s v="photography/photography books"/>
    <x v="7"/>
    <s v="photography books"/>
  </r>
  <r>
    <n v="391"/>
    <x v="390"/>
    <s v="Mandatory uniform strategy"/>
    <n v="60400"/>
    <n v="4393"/>
    <n v="29.09271523178808"/>
    <n v="7.27317880794702E-2"/>
    <x v="0"/>
    <n v="151"/>
    <x v="1"/>
    <s v="USD"/>
    <x v="287"/>
    <x v="287"/>
    <d v="2014-01-16T00:00:00"/>
    <n v="1389852000"/>
    <b v="0"/>
    <b v="0"/>
    <s v="publishing/nonfiction"/>
    <x v="5"/>
    <s v="nonfiction"/>
  </r>
  <r>
    <n v="392"/>
    <x v="391"/>
    <s v="Profit-focused zero administration forecast"/>
    <n v="102900"/>
    <n v="67546"/>
    <n v="42.006218905472636"/>
    <n v="0.65642371234207963"/>
    <x v="0"/>
    <n v="1608"/>
    <x v="1"/>
    <s v="USD"/>
    <x v="372"/>
    <x v="372"/>
    <d v="2011-01-08T00:00:00"/>
    <n v="1294466400"/>
    <b v="0"/>
    <b v="0"/>
    <s v="technology/wearables"/>
    <x v="2"/>
    <s v="wearables"/>
  </r>
  <r>
    <n v="393"/>
    <x v="392"/>
    <s v="De-engineered static orchestration"/>
    <n v="62800"/>
    <n v="143788"/>
    <n v="47.004903563255965"/>
    <n v="2.2896178343949045"/>
    <x v="1"/>
    <n v="3059"/>
    <x v="0"/>
    <s v="CAD"/>
    <x v="373"/>
    <x v="373"/>
    <d v="2017-07-18T00:00:00"/>
    <n v="1500354000"/>
    <b v="0"/>
    <b v="0"/>
    <s v="music/jazz"/>
    <x v="1"/>
    <s v="jazz"/>
  </r>
  <r>
    <n v="394"/>
    <x v="393"/>
    <s v="Customizable dynamic info-mediaries"/>
    <n v="800"/>
    <n v="3755"/>
    <n v="110.44117647058823"/>
    <n v="4.6937499999999996"/>
    <x v="1"/>
    <n v="34"/>
    <x v="1"/>
    <s v="USD"/>
    <x v="374"/>
    <x v="374"/>
    <d v="2013-08-08T00:00:00"/>
    <n v="1375938000"/>
    <b v="0"/>
    <b v="1"/>
    <s v="film &amp; video/documentary"/>
    <x v="4"/>
    <s v="documentary"/>
  </r>
  <r>
    <n v="395"/>
    <x v="122"/>
    <s v="Enhanced incremental budgetary management"/>
    <n v="7100"/>
    <n v="9238"/>
    <n v="41.990909090909092"/>
    <n v="1.3011267605633803"/>
    <x v="1"/>
    <n v="220"/>
    <x v="1"/>
    <s v="USD"/>
    <x v="375"/>
    <x v="375"/>
    <d v="2011-12-09T00:00:00"/>
    <n v="1323410400"/>
    <b v="1"/>
    <b v="0"/>
    <s v="theater/plays"/>
    <x v="3"/>
    <s v="plays"/>
  </r>
  <r>
    <n v="396"/>
    <x v="394"/>
    <s v="Digitized local info-mediaries"/>
    <n v="46100"/>
    <n v="77012"/>
    <n v="48.012468827930178"/>
    <n v="1.6705422993492407"/>
    <x v="1"/>
    <n v="1604"/>
    <x v="2"/>
    <s v="AUD"/>
    <x v="376"/>
    <x v="376"/>
    <d v="2018-10-13T00:00:00"/>
    <n v="1539406800"/>
    <b v="0"/>
    <b v="0"/>
    <s v="film &amp; video/drama"/>
    <x v="4"/>
    <s v="drama"/>
  </r>
  <r>
    <n v="397"/>
    <x v="395"/>
    <s v="Virtual systematic monitoring"/>
    <n v="8100"/>
    <n v="14083"/>
    <n v="31.019823788546255"/>
    <n v="1.738641975308642"/>
    <x v="1"/>
    <n v="454"/>
    <x v="1"/>
    <s v="USD"/>
    <x v="377"/>
    <x v="377"/>
    <d v="2013-05-29T00:00:00"/>
    <n v="1369803600"/>
    <b v="0"/>
    <b v="0"/>
    <s v="music/rock"/>
    <x v="1"/>
    <s v="rock"/>
  </r>
  <r>
    <n v="398"/>
    <x v="396"/>
    <s v="Reactive bottom-line open architecture"/>
    <n v="1700"/>
    <n v="12202"/>
    <n v="99.203252032520325"/>
    <n v="7.1776470588235295"/>
    <x v="1"/>
    <n v="123"/>
    <x v="6"/>
    <s v="EUR"/>
    <x v="378"/>
    <x v="378"/>
    <d v="2018-05-10T00:00:00"/>
    <n v="1525928400"/>
    <b v="0"/>
    <b v="1"/>
    <s v="film &amp; video/animation"/>
    <x v="4"/>
    <s v="animation"/>
  </r>
  <r>
    <n v="399"/>
    <x v="397"/>
    <s v="Pre-emptive interactive model"/>
    <n v="97300"/>
    <n v="62127"/>
    <n v="66.022316684378325"/>
    <n v="0.63850976361767731"/>
    <x v="0"/>
    <n v="941"/>
    <x v="1"/>
    <s v="USD"/>
    <x v="379"/>
    <x v="379"/>
    <d v="2011-02-09T00:00:00"/>
    <n v="1297231200"/>
    <b v="0"/>
    <b v="0"/>
    <s v="music/indie rock"/>
    <x v="1"/>
    <s v="indie rock"/>
  </r>
  <r>
    <n v="400"/>
    <x v="398"/>
    <s v="Ergonomic eco-centric open architecture"/>
    <n v="100"/>
    <n v="2"/>
    <n v="2"/>
    <n v="0.02"/>
    <x v="0"/>
    <n v="1"/>
    <x v="1"/>
    <s v="USD"/>
    <x v="380"/>
    <x v="380"/>
    <d v="2013-09-07T00:00:00"/>
    <n v="1378530000"/>
    <b v="0"/>
    <b v="1"/>
    <s v="photography/photography books"/>
    <x v="7"/>
    <s v="photography books"/>
  </r>
  <r>
    <n v="401"/>
    <x v="399"/>
    <s v="Inverse radical hierarchy"/>
    <n v="900"/>
    <n v="13772"/>
    <n v="46.060200668896321"/>
    <n v="15.302222222222222"/>
    <x v="1"/>
    <n v="299"/>
    <x v="1"/>
    <s v="USD"/>
    <x v="381"/>
    <x v="381"/>
    <d v="2019-10-27T00:00:00"/>
    <n v="1572152400"/>
    <b v="0"/>
    <b v="0"/>
    <s v="theater/plays"/>
    <x v="3"/>
    <s v="plays"/>
  </r>
  <r>
    <n v="402"/>
    <x v="400"/>
    <s v="Team-oriented static interface"/>
    <n v="7300"/>
    <n v="2946"/>
    <n v="73.650000000000006"/>
    <n v="0.40356164383561643"/>
    <x v="0"/>
    <n v="40"/>
    <x v="1"/>
    <s v="USD"/>
    <x v="382"/>
    <x v="382"/>
    <d v="2012-02-22T00:00:00"/>
    <n v="1329890400"/>
    <b v="0"/>
    <b v="1"/>
    <s v="film &amp; video/shorts"/>
    <x v="4"/>
    <s v="shorts"/>
  </r>
  <r>
    <n v="403"/>
    <x v="401"/>
    <s v="Virtual foreground throughput"/>
    <n v="195800"/>
    <n v="168820"/>
    <n v="55.99336650082919"/>
    <n v="0.86220633299284988"/>
    <x v="0"/>
    <n v="3015"/>
    <x v="0"/>
    <s v="CAD"/>
    <x v="125"/>
    <x v="125"/>
    <d v="2010-06-17T00:00:00"/>
    <n v="1276750800"/>
    <b v="0"/>
    <b v="1"/>
    <s v="theater/plays"/>
    <x v="3"/>
    <s v="plays"/>
  </r>
  <r>
    <n v="404"/>
    <x v="402"/>
    <s v="Visionary exuding Internet solution"/>
    <n v="48900"/>
    <n v="154321"/>
    <n v="68.985695127402778"/>
    <n v="3.1558486707566464"/>
    <x v="1"/>
    <n v="2237"/>
    <x v="1"/>
    <s v="USD"/>
    <x v="383"/>
    <x v="383"/>
    <d v="2017-11-17T00:00:00"/>
    <n v="1510898400"/>
    <b v="0"/>
    <b v="0"/>
    <s v="theater/plays"/>
    <x v="3"/>
    <s v="plays"/>
  </r>
  <r>
    <n v="405"/>
    <x v="403"/>
    <s v="Synchronized secondary analyzer"/>
    <n v="29600"/>
    <n v="26527"/>
    <n v="60.981609195402299"/>
    <n v="0.89618243243243245"/>
    <x v="0"/>
    <n v="435"/>
    <x v="1"/>
    <s v="USD"/>
    <x v="384"/>
    <x v="384"/>
    <d v="2018-07-24T00:00:00"/>
    <n v="1532408400"/>
    <b v="0"/>
    <b v="0"/>
    <s v="theater/plays"/>
    <x v="3"/>
    <s v="plays"/>
  </r>
  <r>
    <n v="406"/>
    <x v="404"/>
    <s v="Balanced attitude-oriented parallelism"/>
    <n v="39300"/>
    <n v="71583"/>
    <n v="110.98139534883721"/>
    <n v="1.8214503816793892"/>
    <x v="1"/>
    <n v="645"/>
    <x v="1"/>
    <s v="USD"/>
    <x v="385"/>
    <x v="385"/>
    <d v="2013-02-11T00:00:00"/>
    <n v="1360562400"/>
    <b v="1"/>
    <b v="0"/>
    <s v="film &amp; video/documentary"/>
    <x v="4"/>
    <s v="documentary"/>
  </r>
  <r>
    <n v="407"/>
    <x v="405"/>
    <s v="Organized bandwidth-monitored core"/>
    <n v="3400"/>
    <n v="12100"/>
    <n v="25"/>
    <n v="3.5588235294117645"/>
    <x v="1"/>
    <n v="484"/>
    <x v="3"/>
    <s v="DKK"/>
    <x v="386"/>
    <x v="386"/>
    <d v="2019-10-20T00:00:00"/>
    <n v="1571547600"/>
    <b v="0"/>
    <b v="0"/>
    <s v="theater/plays"/>
    <x v="3"/>
    <s v="plays"/>
  </r>
  <r>
    <n v="408"/>
    <x v="406"/>
    <s v="Cloned leadingedge utilization"/>
    <n v="9200"/>
    <n v="12129"/>
    <n v="78.759740259740255"/>
    <n v="1.3183695652173912"/>
    <x v="1"/>
    <n v="154"/>
    <x v="0"/>
    <s v="CAD"/>
    <x v="387"/>
    <x v="387"/>
    <d v="2016-07-10T00:00:00"/>
    <n v="1468126800"/>
    <b v="0"/>
    <b v="0"/>
    <s v="film &amp; video/documentary"/>
    <x v="4"/>
    <s v="documentary"/>
  </r>
  <r>
    <n v="409"/>
    <x v="97"/>
    <s v="Secured asymmetric projection"/>
    <n v="135600"/>
    <n v="62804"/>
    <n v="87.960784313725483"/>
    <n v="0.46315634218289087"/>
    <x v="0"/>
    <n v="714"/>
    <x v="1"/>
    <s v="USD"/>
    <x v="388"/>
    <x v="388"/>
    <d v="2017-04-22T00:00:00"/>
    <n v="1492837200"/>
    <b v="0"/>
    <b v="0"/>
    <s v="music/rock"/>
    <x v="1"/>
    <s v="rock"/>
  </r>
  <r>
    <n v="410"/>
    <x v="407"/>
    <s v="Advanced cohesive Graphic Interface"/>
    <n v="153700"/>
    <n v="55536"/>
    <n v="49.987398739873989"/>
    <n v="0.36132726089785294"/>
    <x v="2"/>
    <n v="1111"/>
    <x v="1"/>
    <s v="USD"/>
    <x v="277"/>
    <x v="277"/>
    <d v="2015-04-28T00:00:00"/>
    <n v="1430197200"/>
    <b v="0"/>
    <b v="0"/>
    <s v="games/mobile games"/>
    <x v="6"/>
    <s v="mobile games"/>
  </r>
  <r>
    <n v="411"/>
    <x v="408"/>
    <s v="Down-sized maximized function"/>
    <n v="7800"/>
    <n v="8161"/>
    <n v="99.524390243902445"/>
    <n v="1.0462820512820512"/>
    <x v="1"/>
    <n v="82"/>
    <x v="1"/>
    <s v="USD"/>
    <x v="389"/>
    <x v="389"/>
    <d v="2017-05-31T00:00:00"/>
    <n v="1496206800"/>
    <b v="0"/>
    <b v="0"/>
    <s v="theater/plays"/>
    <x v="3"/>
    <s v="plays"/>
  </r>
  <r>
    <n v="412"/>
    <x v="409"/>
    <s v="Realigned zero tolerance software"/>
    <n v="2100"/>
    <n v="14046"/>
    <n v="104.82089552238806"/>
    <n v="6.6885714285714286"/>
    <x v="1"/>
    <n v="134"/>
    <x v="1"/>
    <s v="USD"/>
    <x v="390"/>
    <x v="390"/>
    <d v="2014-01-13T00:00:00"/>
    <n v="1389592800"/>
    <b v="0"/>
    <b v="0"/>
    <s v="publishing/fiction"/>
    <x v="5"/>
    <s v="fiction"/>
  </r>
  <r>
    <n v="413"/>
    <x v="410"/>
    <s v="Persevering analyzing extranet"/>
    <n v="189500"/>
    <n v="117628"/>
    <n v="108.01469237832875"/>
    <n v="0.62072823218997364"/>
    <x v="2"/>
    <n v="1089"/>
    <x v="1"/>
    <s v="USD"/>
    <x v="391"/>
    <x v="391"/>
    <d v="2018-12-24T00:00:00"/>
    <n v="1545631200"/>
    <b v="0"/>
    <b v="0"/>
    <s v="film &amp; video/animation"/>
    <x v="4"/>
    <s v="animation"/>
  </r>
  <r>
    <n v="414"/>
    <x v="411"/>
    <s v="Innovative human-resource migration"/>
    <n v="188200"/>
    <n v="159405"/>
    <n v="28.998544660724033"/>
    <n v="0.84699787460148779"/>
    <x v="0"/>
    <n v="5497"/>
    <x v="1"/>
    <s v="USD"/>
    <x v="392"/>
    <x v="392"/>
    <d v="2010-04-28T00:00:00"/>
    <n v="1272430800"/>
    <b v="0"/>
    <b v="1"/>
    <s v="food/food trucks"/>
    <x v="0"/>
    <s v="food trucks"/>
  </r>
  <r>
    <n v="415"/>
    <x v="412"/>
    <s v="Intuitive needs-based monitoring"/>
    <n v="113500"/>
    <n v="12552"/>
    <n v="30.028708133971293"/>
    <n v="0.11059030837004405"/>
    <x v="0"/>
    <n v="418"/>
    <x v="1"/>
    <s v="USD"/>
    <x v="393"/>
    <x v="393"/>
    <d v="2012-01-30T00:00:00"/>
    <n v="1327903200"/>
    <b v="0"/>
    <b v="0"/>
    <s v="theater/plays"/>
    <x v="3"/>
    <s v="plays"/>
  </r>
  <r>
    <n v="416"/>
    <x v="413"/>
    <s v="Customer-focused disintermediate toolset"/>
    <n v="134600"/>
    <n v="59007"/>
    <n v="41.005559416261292"/>
    <n v="0.43838781575037145"/>
    <x v="0"/>
    <n v="1439"/>
    <x v="1"/>
    <s v="USD"/>
    <x v="394"/>
    <x v="394"/>
    <d v="2011-01-26T00:00:00"/>
    <n v="1296021600"/>
    <b v="0"/>
    <b v="1"/>
    <s v="film &amp; video/documentary"/>
    <x v="4"/>
    <s v="documentary"/>
  </r>
  <r>
    <n v="417"/>
    <x v="414"/>
    <s v="Upgradable 24/7 emulation"/>
    <n v="1700"/>
    <n v="943"/>
    <n v="62.866666666666667"/>
    <n v="0.55470588235294116"/>
    <x v="0"/>
    <n v="15"/>
    <x v="1"/>
    <s v="USD"/>
    <x v="395"/>
    <x v="395"/>
    <d v="2018-11-27T00:00:00"/>
    <n v="1543298400"/>
    <b v="0"/>
    <b v="0"/>
    <s v="theater/plays"/>
    <x v="3"/>
    <s v="plays"/>
  </r>
  <r>
    <n v="418"/>
    <x v="32"/>
    <s v="Quality-focused client-server core"/>
    <n v="163700"/>
    <n v="93963"/>
    <n v="47.005002501250623"/>
    <n v="0.57399511301160655"/>
    <x v="0"/>
    <n v="1999"/>
    <x v="0"/>
    <s v="CAD"/>
    <x v="396"/>
    <x v="396"/>
    <d v="2012-05-07T00:00:00"/>
    <n v="1336366800"/>
    <b v="0"/>
    <b v="0"/>
    <s v="film &amp; video/documentary"/>
    <x v="4"/>
    <s v="documentary"/>
  </r>
  <r>
    <n v="419"/>
    <x v="415"/>
    <s v="Upgradable maximized protocol"/>
    <n v="113800"/>
    <n v="140469"/>
    <n v="26.997693638285604"/>
    <n v="1.2343497363796134"/>
    <x v="1"/>
    <n v="5203"/>
    <x v="1"/>
    <s v="USD"/>
    <x v="397"/>
    <x v="397"/>
    <d v="2011-12-28T00:00:00"/>
    <n v="1325052000"/>
    <b v="0"/>
    <b v="0"/>
    <s v="technology/web"/>
    <x v="2"/>
    <s v="web"/>
  </r>
  <r>
    <n v="420"/>
    <x v="416"/>
    <s v="Cross-platform interactive synergy"/>
    <n v="5000"/>
    <n v="6423"/>
    <n v="68.329787234042556"/>
    <n v="1.2846"/>
    <x v="1"/>
    <n v="94"/>
    <x v="1"/>
    <s v="USD"/>
    <x v="398"/>
    <x v="398"/>
    <d v="2017-07-09T00:00:00"/>
    <n v="1499576400"/>
    <b v="0"/>
    <b v="0"/>
    <s v="theater/plays"/>
    <x v="3"/>
    <s v="plays"/>
  </r>
  <r>
    <n v="421"/>
    <x v="417"/>
    <s v="User-centric fault-tolerant archive"/>
    <n v="9400"/>
    <n v="6015"/>
    <n v="50.974576271186443"/>
    <n v="0.63989361702127656"/>
    <x v="0"/>
    <n v="118"/>
    <x v="1"/>
    <s v="USD"/>
    <x v="399"/>
    <x v="399"/>
    <d v="2017-07-29T00:00:00"/>
    <n v="1501304400"/>
    <b v="0"/>
    <b v="1"/>
    <s v="technology/wearables"/>
    <x v="2"/>
    <s v="wearables"/>
  </r>
  <r>
    <n v="422"/>
    <x v="418"/>
    <s v="Reverse-engineered regional knowledge user"/>
    <n v="8700"/>
    <n v="11075"/>
    <n v="54.024390243902438"/>
    <n v="1.2729885057471264"/>
    <x v="1"/>
    <n v="205"/>
    <x v="1"/>
    <s v="USD"/>
    <x v="400"/>
    <x v="400"/>
    <d v="2010-05-07T00:00:00"/>
    <n v="1273208400"/>
    <b v="0"/>
    <b v="1"/>
    <s v="theater/plays"/>
    <x v="3"/>
    <s v="plays"/>
  </r>
  <r>
    <n v="423"/>
    <x v="419"/>
    <s v="Self-enabling real-time definition"/>
    <n v="147800"/>
    <n v="15723"/>
    <n v="97.055555555555557"/>
    <n v="0.10638024357239513"/>
    <x v="0"/>
    <n v="162"/>
    <x v="1"/>
    <s v="USD"/>
    <x v="116"/>
    <x v="116"/>
    <d v="2011-09-24T00:00:00"/>
    <n v="1316840400"/>
    <b v="0"/>
    <b v="1"/>
    <s v="food/food trucks"/>
    <x v="0"/>
    <s v="food trucks"/>
  </r>
  <r>
    <n v="424"/>
    <x v="420"/>
    <s v="User-centric impactful projection"/>
    <n v="5100"/>
    <n v="2064"/>
    <n v="24.867469879518072"/>
    <n v="0.40470588235294119"/>
    <x v="0"/>
    <n v="83"/>
    <x v="1"/>
    <s v="USD"/>
    <x v="401"/>
    <x v="401"/>
    <d v="2018-04-24T00:00:00"/>
    <n v="1524546000"/>
    <b v="0"/>
    <b v="0"/>
    <s v="music/indie rock"/>
    <x v="1"/>
    <s v="indie rock"/>
  </r>
  <r>
    <n v="425"/>
    <x v="421"/>
    <s v="Vision-oriented actuating hardware"/>
    <n v="2700"/>
    <n v="7767"/>
    <n v="84.423913043478265"/>
    <n v="2.8766666666666665"/>
    <x v="1"/>
    <n v="92"/>
    <x v="1"/>
    <s v="USD"/>
    <x v="402"/>
    <x v="402"/>
    <d v="2015-08-03T00:00:00"/>
    <n v="1438578000"/>
    <b v="0"/>
    <b v="0"/>
    <s v="photography/photography books"/>
    <x v="7"/>
    <s v="photography books"/>
  </r>
  <r>
    <n v="426"/>
    <x v="422"/>
    <s v="Virtual leadingedge framework"/>
    <n v="1800"/>
    <n v="10313"/>
    <n v="47.091324200913242"/>
    <n v="5.7294444444444448"/>
    <x v="1"/>
    <n v="219"/>
    <x v="1"/>
    <s v="USD"/>
    <x v="403"/>
    <x v="403"/>
    <d v="2013-03-06T00:00:00"/>
    <n v="1362549600"/>
    <b v="0"/>
    <b v="0"/>
    <s v="theater/plays"/>
    <x v="3"/>
    <s v="plays"/>
  </r>
  <r>
    <n v="427"/>
    <x v="423"/>
    <s v="Managed discrete framework"/>
    <n v="174500"/>
    <n v="197018"/>
    <n v="77.996041171813147"/>
    <n v="1.1290429799426933"/>
    <x v="1"/>
    <n v="2526"/>
    <x v="1"/>
    <s v="USD"/>
    <x v="404"/>
    <x v="404"/>
    <d v="2014-10-15T00:00:00"/>
    <n v="1413349200"/>
    <b v="0"/>
    <b v="1"/>
    <s v="theater/plays"/>
    <x v="3"/>
    <s v="plays"/>
  </r>
  <r>
    <n v="428"/>
    <x v="424"/>
    <s v="Progressive zero-defect capability"/>
    <n v="101400"/>
    <n v="47037"/>
    <n v="62.967871485943775"/>
    <n v="0.46387573964497042"/>
    <x v="0"/>
    <n v="747"/>
    <x v="1"/>
    <s v="USD"/>
    <x v="405"/>
    <x v="405"/>
    <d v="2011-02-18T00:00:00"/>
    <n v="1298008800"/>
    <b v="0"/>
    <b v="0"/>
    <s v="film &amp; video/animation"/>
    <x v="4"/>
    <s v="animation"/>
  </r>
  <r>
    <n v="429"/>
    <x v="425"/>
    <s v="Right-sized demand-driven adapter"/>
    <n v="191000"/>
    <n v="173191"/>
    <n v="81.006080449017773"/>
    <n v="0.90675916230366493"/>
    <x v="3"/>
    <n v="2138"/>
    <x v="1"/>
    <s v="USD"/>
    <x v="406"/>
    <x v="406"/>
    <d v="2014-03-10T00:00:00"/>
    <n v="1394427600"/>
    <b v="0"/>
    <b v="1"/>
    <s v="photography/photography books"/>
    <x v="7"/>
    <s v="photography books"/>
  </r>
  <r>
    <n v="430"/>
    <x v="426"/>
    <s v="Re-engineered attitude-oriented frame"/>
    <n v="8100"/>
    <n v="5487"/>
    <n v="65.321428571428569"/>
    <n v="0.67740740740740746"/>
    <x v="0"/>
    <n v="84"/>
    <x v="1"/>
    <s v="USD"/>
    <x v="407"/>
    <x v="407"/>
    <d v="2019-11-02T00:00:00"/>
    <n v="1572670800"/>
    <b v="0"/>
    <b v="0"/>
    <s v="theater/plays"/>
    <x v="3"/>
    <s v="plays"/>
  </r>
  <r>
    <n v="431"/>
    <x v="427"/>
    <s v="Compatible multimedia utilization"/>
    <n v="5100"/>
    <n v="9817"/>
    <n v="104.43617021276596"/>
    <n v="1.9249019607843136"/>
    <x v="1"/>
    <n v="94"/>
    <x v="1"/>
    <s v="USD"/>
    <x v="408"/>
    <x v="408"/>
    <d v="2018-07-09T00:00:00"/>
    <n v="1531112400"/>
    <b v="1"/>
    <b v="0"/>
    <s v="theater/plays"/>
    <x v="3"/>
    <s v="plays"/>
  </r>
  <r>
    <n v="432"/>
    <x v="428"/>
    <s v="Re-contextualized dedicated hardware"/>
    <n v="7700"/>
    <n v="6369"/>
    <n v="69.989010989010993"/>
    <n v="0.82714285714285718"/>
    <x v="0"/>
    <n v="91"/>
    <x v="1"/>
    <s v="USD"/>
    <x v="409"/>
    <x v="409"/>
    <d v="2014-05-22T00:00:00"/>
    <n v="1400734800"/>
    <b v="0"/>
    <b v="0"/>
    <s v="theater/plays"/>
    <x v="3"/>
    <s v="plays"/>
  </r>
  <r>
    <n v="433"/>
    <x v="429"/>
    <s v="Decentralized composite paradigm"/>
    <n v="121400"/>
    <n v="65755"/>
    <n v="83.023989898989896"/>
    <n v="0.54163920922570019"/>
    <x v="0"/>
    <n v="792"/>
    <x v="1"/>
    <s v="USD"/>
    <x v="410"/>
    <x v="410"/>
    <d v="2013-12-11T00:00:00"/>
    <n v="1386741600"/>
    <b v="0"/>
    <b v="1"/>
    <s v="film &amp; video/documentary"/>
    <x v="4"/>
    <s v="documentary"/>
  </r>
  <r>
    <n v="434"/>
    <x v="430"/>
    <s v="Cloned transitional hierarchy"/>
    <n v="5400"/>
    <n v="903"/>
    <n v="90.3"/>
    <n v="0.16722222222222222"/>
    <x v="3"/>
    <n v="10"/>
    <x v="0"/>
    <s v="CAD"/>
    <x v="411"/>
    <x v="411"/>
    <d v="2016-12-15T00:00:00"/>
    <n v="1481781600"/>
    <b v="1"/>
    <b v="0"/>
    <s v="theater/plays"/>
    <x v="3"/>
    <s v="plays"/>
  </r>
  <r>
    <n v="435"/>
    <x v="431"/>
    <s v="Advanced discrete leverage"/>
    <n v="152400"/>
    <n v="178120"/>
    <n v="103.98131932282546"/>
    <n v="1.168766404199475"/>
    <x v="1"/>
    <n v="1713"/>
    <x v="6"/>
    <s v="EUR"/>
    <x v="412"/>
    <x v="412"/>
    <d v="2014-12-27T00:00:00"/>
    <n v="1419660000"/>
    <b v="0"/>
    <b v="1"/>
    <s v="theater/plays"/>
    <x v="3"/>
    <s v="plays"/>
  </r>
  <r>
    <n v="436"/>
    <x v="432"/>
    <s v="Open-source incremental throughput"/>
    <n v="1300"/>
    <n v="13678"/>
    <n v="54.931726907630519"/>
    <n v="10.521538461538462"/>
    <x v="1"/>
    <n v="249"/>
    <x v="1"/>
    <s v="USD"/>
    <x v="413"/>
    <x v="413"/>
    <d v="2019-04-21T00:00:00"/>
    <n v="1555822800"/>
    <b v="0"/>
    <b v="0"/>
    <s v="music/jazz"/>
    <x v="1"/>
    <s v="jazz"/>
  </r>
  <r>
    <n v="437"/>
    <x v="433"/>
    <s v="Centralized regional interface"/>
    <n v="8100"/>
    <n v="9969"/>
    <n v="51.921875"/>
    <n v="1.2307407407407407"/>
    <x v="1"/>
    <n v="192"/>
    <x v="1"/>
    <s v="USD"/>
    <x v="414"/>
    <x v="414"/>
    <d v="2015-09-16T00:00:00"/>
    <n v="1442379600"/>
    <b v="0"/>
    <b v="1"/>
    <s v="film &amp; video/animation"/>
    <x v="4"/>
    <s v="animation"/>
  </r>
  <r>
    <n v="438"/>
    <x v="434"/>
    <s v="Streamlined web-enabled knowledgebase"/>
    <n v="8300"/>
    <n v="14827"/>
    <n v="60.02834008097166"/>
    <n v="1.7863855421686747"/>
    <x v="1"/>
    <n v="247"/>
    <x v="1"/>
    <s v="USD"/>
    <x v="415"/>
    <x v="415"/>
    <d v="2013-04-03T00:00:00"/>
    <n v="1364965200"/>
    <b v="0"/>
    <b v="0"/>
    <s v="theater/plays"/>
    <x v="3"/>
    <s v="plays"/>
  </r>
  <r>
    <n v="439"/>
    <x v="435"/>
    <s v="Digitized transitional monitoring"/>
    <n v="28400"/>
    <n v="100900"/>
    <n v="44.003488879197555"/>
    <n v="3.5528169014084505"/>
    <x v="1"/>
    <n v="2293"/>
    <x v="1"/>
    <s v="USD"/>
    <x v="416"/>
    <x v="416"/>
    <d v="2016-11-13T00:00:00"/>
    <n v="1479016800"/>
    <b v="0"/>
    <b v="0"/>
    <s v="film &amp; video/science fiction"/>
    <x v="4"/>
    <s v="science fiction"/>
  </r>
  <r>
    <n v="440"/>
    <x v="436"/>
    <s v="Networked optimal adapter"/>
    <n v="102500"/>
    <n v="165954"/>
    <n v="53.003513254551258"/>
    <n v="1.6190634146341463"/>
    <x v="1"/>
    <n v="3131"/>
    <x v="1"/>
    <s v="USD"/>
    <x v="417"/>
    <x v="417"/>
    <d v="2017-07-10T00:00:00"/>
    <n v="1499662800"/>
    <b v="0"/>
    <b v="0"/>
    <s v="film &amp; video/television"/>
    <x v="4"/>
    <s v="television"/>
  </r>
  <r>
    <n v="441"/>
    <x v="437"/>
    <s v="Automated optimal function"/>
    <n v="7000"/>
    <n v="1744"/>
    <n v="54.5"/>
    <n v="0.24914285714285714"/>
    <x v="0"/>
    <n v="32"/>
    <x v="1"/>
    <s v="USD"/>
    <x v="418"/>
    <x v="418"/>
    <d v="2012-05-24T00:00:00"/>
    <n v="1337835600"/>
    <b v="0"/>
    <b v="0"/>
    <s v="technology/wearables"/>
    <x v="2"/>
    <s v="wearables"/>
  </r>
  <r>
    <n v="442"/>
    <x v="438"/>
    <s v="Devolved system-worthy framework"/>
    <n v="5400"/>
    <n v="10731"/>
    <n v="75.04195804195804"/>
    <n v="1.9872222222222222"/>
    <x v="1"/>
    <n v="143"/>
    <x v="6"/>
    <s v="EUR"/>
    <x v="419"/>
    <x v="419"/>
    <d v="2017-09-18T00:00:00"/>
    <n v="1505710800"/>
    <b v="0"/>
    <b v="0"/>
    <s v="theater/plays"/>
    <x v="3"/>
    <s v="plays"/>
  </r>
  <r>
    <n v="443"/>
    <x v="439"/>
    <s v="Stand-alone user-facing service-desk"/>
    <n v="9300"/>
    <n v="3232"/>
    <n v="35.911111111111111"/>
    <n v="0.34752688172043011"/>
    <x v="3"/>
    <n v="90"/>
    <x v="1"/>
    <s v="USD"/>
    <x v="420"/>
    <x v="420"/>
    <d v="2010-10-19T00:00:00"/>
    <n v="1287464400"/>
    <b v="0"/>
    <b v="0"/>
    <s v="theater/plays"/>
    <x v="3"/>
    <s v="plays"/>
  </r>
  <r>
    <n v="444"/>
    <x v="347"/>
    <s v="Versatile global attitude"/>
    <n v="6200"/>
    <n v="10938"/>
    <n v="36.952702702702702"/>
    <n v="1.7641935483870967"/>
    <x v="1"/>
    <n v="296"/>
    <x v="1"/>
    <s v="USD"/>
    <x v="421"/>
    <x v="421"/>
    <d v="2011-07-26T00:00:00"/>
    <n v="1311656400"/>
    <b v="0"/>
    <b v="1"/>
    <s v="music/indie rock"/>
    <x v="1"/>
    <s v="indie rock"/>
  </r>
  <r>
    <n v="445"/>
    <x v="440"/>
    <s v="Intuitive demand-driven Local Area Network"/>
    <n v="2100"/>
    <n v="10739"/>
    <n v="63.170588235294119"/>
    <n v="5.1138095238095236"/>
    <x v="1"/>
    <n v="170"/>
    <x v="1"/>
    <s v="USD"/>
    <x v="422"/>
    <x v="422"/>
    <d v="2010-12-24T00:00:00"/>
    <n v="1293170400"/>
    <b v="0"/>
    <b v="1"/>
    <s v="theater/plays"/>
    <x v="3"/>
    <s v="plays"/>
  </r>
  <r>
    <n v="446"/>
    <x v="441"/>
    <s v="Assimilated uniform methodology"/>
    <n v="6800"/>
    <n v="5579"/>
    <n v="29.99462365591398"/>
    <n v="0.82044117647058823"/>
    <x v="0"/>
    <n v="186"/>
    <x v="1"/>
    <s v="USD"/>
    <x v="423"/>
    <x v="423"/>
    <d v="2012-12-20T00:00:00"/>
    <n v="1355983200"/>
    <b v="0"/>
    <b v="0"/>
    <s v="technology/wearables"/>
    <x v="2"/>
    <s v="wearables"/>
  </r>
  <r>
    <n v="447"/>
    <x v="442"/>
    <s v="Self-enabling next generation algorithm"/>
    <n v="155200"/>
    <n v="37754"/>
    <n v="86"/>
    <n v="0.24326030927835052"/>
    <x v="3"/>
    <n v="439"/>
    <x v="4"/>
    <s v="GBP"/>
    <x v="424"/>
    <x v="424"/>
    <d v="2018-01-04T00:00:00"/>
    <n v="1515045600"/>
    <b v="0"/>
    <b v="0"/>
    <s v="film &amp; video/television"/>
    <x v="4"/>
    <s v="television"/>
  </r>
  <r>
    <n v="448"/>
    <x v="443"/>
    <s v="Object-based demand-driven strategy"/>
    <n v="89900"/>
    <n v="45384"/>
    <n v="75.014876033057845"/>
    <n v="0.50482758620689661"/>
    <x v="0"/>
    <n v="605"/>
    <x v="1"/>
    <s v="USD"/>
    <x v="425"/>
    <x v="425"/>
    <d v="2013-04-16T00:00:00"/>
    <n v="1366088400"/>
    <b v="0"/>
    <b v="1"/>
    <s v="games/video games"/>
    <x v="6"/>
    <s v="video games"/>
  </r>
  <r>
    <n v="449"/>
    <x v="444"/>
    <s v="Public-key coherent ability"/>
    <n v="900"/>
    <n v="8703"/>
    <n v="101.19767441860465"/>
    <n v="9.67"/>
    <x v="1"/>
    <n v="86"/>
    <x v="3"/>
    <s v="DKK"/>
    <x v="426"/>
    <x v="426"/>
    <d v="2019-03-23T00:00:00"/>
    <n v="1553317200"/>
    <b v="0"/>
    <b v="0"/>
    <s v="games/video games"/>
    <x v="6"/>
    <s v="video games"/>
  </r>
  <r>
    <n v="450"/>
    <x v="445"/>
    <s v="Up-sized composite success"/>
    <n v="100"/>
    <n v="4"/>
    <n v="4"/>
    <n v="0.04"/>
    <x v="0"/>
    <n v="1"/>
    <x v="0"/>
    <s v="CAD"/>
    <x v="427"/>
    <x v="427"/>
    <d v="2018-11-13T00:00:00"/>
    <n v="1542088800"/>
    <b v="0"/>
    <b v="0"/>
    <s v="film &amp; video/animation"/>
    <x v="4"/>
    <s v="animation"/>
  </r>
  <r>
    <n v="451"/>
    <x v="446"/>
    <s v="Innovative exuding matrix"/>
    <n v="148400"/>
    <n v="182302"/>
    <n v="29.001272669424118"/>
    <n v="1.2284501347708894"/>
    <x v="1"/>
    <n v="6286"/>
    <x v="1"/>
    <s v="USD"/>
    <x v="428"/>
    <x v="428"/>
    <d v="2017-08-19T00:00:00"/>
    <n v="1503118800"/>
    <b v="0"/>
    <b v="0"/>
    <s v="music/rock"/>
    <x v="1"/>
    <s v="rock"/>
  </r>
  <r>
    <n v="452"/>
    <x v="447"/>
    <s v="Realigned impactful artificial intelligence"/>
    <n v="4800"/>
    <n v="3045"/>
    <n v="98.225806451612897"/>
    <n v="0.63437500000000002"/>
    <x v="0"/>
    <n v="31"/>
    <x v="1"/>
    <s v="USD"/>
    <x v="429"/>
    <x v="429"/>
    <d v="2010-07-07T00:00:00"/>
    <n v="1278478800"/>
    <b v="0"/>
    <b v="0"/>
    <s v="film &amp; video/drama"/>
    <x v="4"/>
    <s v="drama"/>
  </r>
  <r>
    <n v="453"/>
    <x v="448"/>
    <s v="Multi-layered multi-tasking secured line"/>
    <n v="182400"/>
    <n v="102749"/>
    <n v="87.001693480101608"/>
    <n v="0.56331688596491225"/>
    <x v="0"/>
    <n v="1181"/>
    <x v="1"/>
    <s v="USD"/>
    <x v="411"/>
    <x v="411"/>
    <d v="2017-01-11T00:00:00"/>
    <n v="1484114400"/>
    <b v="0"/>
    <b v="0"/>
    <s v="film &amp; video/science fiction"/>
    <x v="4"/>
    <s v="science fiction"/>
  </r>
  <r>
    <n v="454"/>
    <x v="449"/>
    <s v="Upgradable upward-trending portal"/>
    <n v="4000"/>
    <n v="1763"/>
    <n v="45.205128205128204"/>
    <n v="0.44074999999999998"/>
    <x v="0"/>
    <n v="39"/>
    <x v="1"/>
    <s v="USD"/>
    <x v="430"/>
    <x v="430"/>
    <d v="2013-11-26T00:00:00"/>
    <n v="1385445600"/>
    <b v="0"/>
    <b v="1"/>
    <s v="film &amp; video/drama"/>
    <x v="4"/>
    <s v="drama"/>
  </r>
  <r>
    <n v="455"/>
    <x v="450"/>
    <s v="Profit-focused global product"/>
    <n v="116500"/>
    <n v="137904"/>
    <n v="37.001341561577675"/>
    <n v="1.1837253218884121"/>
    <x v="1"/>
    <n v="3727"/>
    <x v="1"/>
    <s v="USD"/>
    <x v="431"/>
    <x v="431"/>
    <d v="2011-10-16T00:00:00"/>
    <n v="1318741200"/>
    <b v="0"/>
    <b v="0"/>
    <s v="theater/plays"/>
    <x v="3"/>
    <s v="plays"/>
  </r>
  <r>
    <n v="456"/>
    <x v="451"/>
    <s v="Operative well-modulated data-warehouse"/>
    <n v="146400"/>
    <n v="152438"/>
    <n v="94.976947040498445"/>
    <n v="1.041243169398907"/>
    <x v="1"/>
    <n v="1605"/>
    <x v="1"/>
    <s v="USD"/>
    <x v="432"/>
    <x v="432"/>
    <d v="2018-02-10T00:00:00"/>
    <n v="1518242400"/>
    <b v="0"/>
    <b v="1"/>
    <s v="music/indie rock"/>
    <x v="1"/>
    <s v="indie rock"/>
  </r>
  <r>
    <n v="457"/>
    <x v="452"/>
    <s v="Cloned asymmetric functionalities"/>
    <n v="5000"/>
    <n v="1332"/>
    <n v="28.956521739130434"/>
    <n v="0.26640000000000003"/>
    <x v="0"/>
    <n v="46"/>
    <x v="1"/>
    <s v="USD"/>
    <x v="433"/>
    <x v="433"/>
    <d v="2016-10-16T00:00:00"/>
    <n v="1476594000"/>
    <b v="0"/>
    <b v="0"/>
    <s v="theater/plays"/>
    <x v="3"/>
    <s v="plays"/>
  </r>
  <r>
    <n v="458"/>
    <x v="453"/>
    <s v="Pre-emptive neutral portal"/>
    <n v="33800"/>
    <n v="118706"/>
    <n v="55.993396226415094"/>
    <n v="3.5120118343195266"/>
    <x v="1"/>
    <n v="2120"/>
    <x v="1"/>
    <s v="USD"/>
    <x v="434"/>
    <x v="434"/>
    <d v="2010-05-11T00:00:00"/>
    <n v="1273554000"/>
    <b v="0"/>
    <b v="0"/>
    <s v="theater/plays"/>
    <x v="3"/>
    <s v="plays"/>
  </r>
  <r>
    <n v="459"/>
    <x v="454"/>
    <s v="Switchable demand-driven help-desk"/>
    <n v="6300"/>
    <n v="5674"/>
    <n v="54.038095238095238"/>
    <n v="0.90063492063492068"/>
    <x v="0"/>
    <n v="105"/>
    <x v="1"/>
    <s v="USD"/>
    <x v="435"/>
    <x v="435"/>
    <d v="2015-01-22T00:00:00"/>
    <n v="1421906400"/>
    <b v="0"/>
    <b v="0"/>
    <s v="film &amp; video/documentary"/>
    <x v="4"/>
    <s v="documentary"/>
  </r>
  <r>
    <n v="460"/>
    <x v="455"/>
    <s v="Business-focused static ability"/>
    <n v="2400"/>
    <n v="4119"/>
    <n v="82.38"/>
    <n v="1.7162500000000001"/>
    <x v="1"/>
    <n v="50"/>
    <x v="1"/>
    <s v="USD"/>
    <x v="8"/>
    <x v="8"/>
    <d v="2010-08-12T00:00:00"/>
    <n v="1281589200"/>
    <b v="0"/>
    <b v="0"/>
    <s v="theater/plays"/>
    <x v="3"/>
    <s v="plays"/>
  </r>
  <r>
    <n v="461"/>
    <x v="456"/>
    <s v="Networked secondary structure"/>
    <n v="98800"/>
    <n v="139354"/>
    <n v="66.997115384615384"/>
    <n v="1.4104655870445344"/>
    <x v="1"/>
    <n v="2080"/>
    <x v="1"/>
    <s v="USD"/>
    <x v="436"/>
    <x v="436"/>
    <d v="2014-05-18T00:00:00"/>
    <n v="1400389200"/>
    <b v="0"/>
    <b v="0"/>
    <s v="film &amp; video/drama"/>
    <x v="4"/>
    <s v="drama"/>
  </r>
  <r>
    <n v="462"/>
    <x v="457"/>
    <s v="Total multimedia website"/>
    <n v="188800"/>
    <n v="57734"/>
    <n v="107.91401869158878"/>
    <n v="0.30579449152542371"/>
    <x v="0"/>
    <n v="535"/>
    <x v="1"/>
    <s v="USD"/>
    <x v="385"/>
    <x v="385"/>
    <d v="2013-03-09T00:00:00"/>
    <n v="1362808800"/>
    <b v="0"/>
    <b v="0"/>
    <s v="games/mobile games"/>
    <x v="6"/>
    <s v="mobile games"/>
  </r>
  <r>
    <n v="463"/>
    <x v="458"/>
    <s v="Cross-platform upward-trending parallelism"/>
    <n v="134300"/>
    <n v="145265"/>
    <n v="69.009501187648453"/>
    <n v="1.0816455696202532"/>
    <x v="1"/>
    <n v="2105"/>
    <x v="1"/>
    <s v="USD"/>
    <x v="437"/>
    <x v="437"/>
    <d v="2014-01-04T00:00:00"/>
    <n v="1388815200"/>
    <b v="0"/>
    <b v="0"/>
    <s v="film &amp; video/animation"/>
    <x v="4"/>
    <s v="animation"/>
  </r>
  <r>
    <n v="464"/>
    <x v="459"/>
    <s v="Pre-emptive mission-critical hardware"/>
    <n v="71200"/>
    <n v="95020"/>
    <n v="39.006568144499177"/>
    <n v="1.3345505617977529"/>
    <x v="1"/>
    <n v="2436"/>
    <x v="1"/>
    <s v="USD"/>
    <x v="438"/>
    <x v="438"/>
    <d v="2018-02-25T00:00:00"/>
    <n v="1519538400"/>
    <b v="0"/>
    <b v="0"/>
    <s v="theater/plays"/>
    <x v="3"/>
    <s v="plays"/>
  </r>
  <r>
    <n v="465"/>
    <x v="460"/>
    <s v="Up-sized responsive protocol"/>
    <n v="4700"/>
    <n v="8829"/>
    <n v="110.3625"/>
    <n v="1.8785106382978722"/>
    <x v="1"/>
    <n v="80"/>
    <x v="1"/>
    <s v="USD"/>
    <x v="439"/>
    <x v="439"/>
    <d v="2018-02-05T00:00:00"/>
    <n v="1517810400"/>
    <b v="0"/>
    <b v="0"/>
    <s v="publishing/translations"/>
    <x v="5"/>
    <s v="translations"/>
  </r>
  <r>
    <n v="466"/>
    <x v="461"/>
    <s v="Pre-emptive transitional frame"/>
    <n v="1200"/>
    <n v="3984"/>
    <n v="94.857142857142861"/>
    <n v="3.32"/>
    <x v="1"/>
    <n v="42"/>
    <x v="1"/>
    <s v="USD"/>
    <x v="440"/>
    <x v="440"/>
    <d v="2013-06-07T00:00:00"/>
    <n v="1370581200"/>
    <b v="0"/>
    <b v="1"/>
    <s v="technology/wearables"/>
    <x v="2"/>
    <s v="wearables"/>
  </r>
  <r>
    <n v="467"/>
    <x v="462"/>
    <s v="Profit-focused content-based application"/>
    <n v="1400"/>
    <n v="8053"/>
    <n v="57.935251798561154"/>
    <n v="5.7521428571428572"/>
    <x v="1"/>
    <n v="139"/>
    <x v="0"/>
    <s v="CAD"/>
    <x v="441"/>
    <x v="441"/>
    <d v="2015-11-30T00:00:00"/>
    <n v="1448863200"/>
    <b v="0"/>
    <b v="1"/>
    <s v="technology/web"/>
    <x v="2"/>
    <s v="web"/>
  </r>
  <r>
    <n v="468"/>
    <x v="463"/>
    <s v="Streamlined neutral analyzer"/>
    <n v="4000"/>
    <n v="1620"/>
    <n v="101.25"/>
    <n v="0.40500000000000003"/>
    <x v="0"/>
    <n v="16"/>
    <x v="1"/>
    <s v="USD"/>
    <x v="442"/>
    <x v="442"/>
    <d v="2019-04-30T00:00:00"/>
    <n v="1556600400"/>
    <b v="0"/>
    <b v="0"/>
    <s v="theater/plays"/>
    <x v="3"/>
    <s v="plays"/>
  </r>
  <r>
    <n v="469"/>
    <x v="464"/>
    <s v="Assimilated neutral utilization"/>
    <n v="5600"/>
    <n v="10328"/>
    <n v="64.95597484276729"/>
    <n v="1.8442857142857143"/>
    <x v="1"/>
    <n v="159"/>
    <x v="1"/>
    <s v="USD"/>
    <x v="443"/>
    <x v="443"/>
    <d v="2015-05-20T00:00:00"/>
    <n v="1432098000"/>
    <b v="0"/>
    <b v="0"/>
    <s v="film &amp; video/drama"/>
    <x v="4"/>
    <s v="drama"/>
  </r>
  <r>
    <n v="470"/>
    <x v="465"/>
    <s v="Extended dedicated archive"/>
    <n v="3600"/>
    <n v="10289"/>
    <n v="27.00524934383202"/>
    <n v="2.8580555555555556"/>
    <x v="1"/>
    <n v="381"/>
    <x v="1"/>
    <s v="USD"/>
    <x v="315"/>
    <x v="315"/>
    <d v="2016-12-19T00:00:00"/>
    <n v="1482127200"/>
    <b v="0"/>
    <b v="0"/>
    <s v="technology/wearables"/>
    <x v="2"/>
    <s v="wearables"/>
  </r>
  <r>
    <n v="471"/>
    <x v="197"/>
    <s v="Configurable static help-desk"/>
    <n v="3100"/>
    <n v="9889"/>
    <n v="50.97422680412371"/>
    <n v="3.19"/>
    <x v="1"/>
    <n v="194"/>
    <x v="4"/>
    <s v="GBP"/>
    <x v="444"/>
    <x v="444"/>
    <d v="2012-05-02T00:00:00"/>
    <n v="1335934800"/>
    <b v="0"/>
    <b v="1"/>
    <s v="food/food trucks"/>
    <x v="0"/>
    <s v="food trucks"/>
  </r>
  <r>
    <n v="472"/>
    <x v="466"/>
    <s v="Self-enabling clear-thinking framework"/>
    <n v="153800"/>
    <n v="60342"/>
    <n v="104.94260869565217"/>
    <n v="0.39234070221066319"/>
    <x v="0"/>
    <n v="575"/>
    <x v="1"/>
    <s v="USD"/>
    <x v="445"/>
    <x v="445"/>
    <d v="2019-05-04T00:00:00"/>
    <n v="1556946000"/>
    <b v="0"/>
    <b v="0"/>
    <s v="music/rock"/>
    <x v="1"/>
    <s v="rock"/>
  </r>
  <r>
    <n v="473"/>
    <x v="467"/>
    <s v="Assimilated fault-tolerant capacity"/>
    <n v="5000"/>
    <n v="8907"/>
    <n v="84.028301886792448"/>
    <n v="1.7814000000000001"/>
    <x v="1"/>
    <n v="106"/>
    <x v="1"/>
    <s v="USD"/>
    <x v="446"/>
    <x v="446"/>
    <d v="2018-06-27T00:00:00"/>
    <n v="1530075600"/>
    <b v="0"/>
    <b v="0"/>
    <s v="music/electric music"/>
    <x v="1"/>
    <s v="electric music"/>
  </r>
  <r>
    <n v="474"/>
    <x v="468"/>
    <s v="Enhanced neutral ability"/>
    <n v="4000"/>
    <n v="14606"/>
    <n v="102.85915492957747"/>
    <n v="3.6515"/>
    <x v="1"/>
    <n v="142"/>
    <x v="1"/>
    <s v="USD"/>
    <x v="447"/>
    <x v="447"/>
    <d v="2014-12-17T00:00:00"/>
    <n v="1418796000"/>
    <b v="0"/>
    <b v="0"/>
    <s v="film &amp; video/television"/>
    <x v="4"/>
    <s v="television"/>
  </r>
  <r>
    <n v="475"/>
    <x v="469"/>
    <s v="Function-based attitude-oriented groupware"/>
    <n v="7400"/>
    <n v="8432"/>
    <n v="39.962085308056871"/>
    <n v="1.1394594594594594"/>
    <x v="1"/>
    <n v="211"/>
    <x v="1"/>
    <s v="USD"/>
    <x v="448"/>
    <x v="448"/>
    <d v="2013-06-29T00:00:00"/>
    <n v="1372482000"/>
    <b v="0"/>
    <b v="1"/>
    <s v="publishing/translations"/>
    <x v="5"/>
    <s v="translations"/>
  </r>
  <r>
    <n v="476"/>
    <x v="470"/>
    <s v="Optional solution-oriented instruction set"/>
    <n v="191500"/>
    <n v="57122"/>
    <n v="51.001785714285717"/>
    <n v="0.29828720626631855"/>
    <x v="0"/>
    <n v="1120"/>
    <x v="1"/>
    <s v="USD"/>
    <x v="342"/>
    <x v="342"/>
    <d v="2018-08-16T00:00:00"/>
    <n v="1534395600"/>
    <b v="0"/>
    <b v="0"/>
    <s v="publishing/fiction"/>
    <x v="5"/>
    <s v="fiction"/>
  </r>
  <r>
    <n v="477"/>
    <x v="471"/>
    <s v="Organic object-oriented core"/>
    <n v="8500"/>
    <n v="4613"/>
    <n v="40.823008849557525"/>
    <n v="0.54270588235294115"/>
    <x v="0"/>
    <n v="113"/>
    <x v="1"/>
    <s v="USD"/>
    <x v="449"/>
    <x v="449"/>
    <d v="2011-07-23T00:00:00"/>
    <n v="1311397200"/>
    <b v="0"/>
    <b v="0"/>
    <s v="film &amp; video/science fiction"/>
    <x v="4"/>
    <s v="science fiction"/>
  </r>
  <r>
    <n v="478"/>
    <x v="472"/>
    <s v="Balanced impactful circuit"/>
    <n v="68800"/>
    <n v="162603"/>
    <n v="58.999637155297535"/>
    <n v="2.3634156976744185"/>
    <x v="1"/>
    <n v="2756"/>
    <x v="1"/>
    <s v="USD"/>
    <x v="450"/>
    <x v="450"/>
    <d v="2015-03-21T00:00:00"/>
    <n v="1426914000"/>
    <b v="0"/>
    <b v="0"/>
    <s v="technology/wearables"/>
    <x v="2"/>
    <s v="wearables"/>
  </r>
  <r>
    <n v="479"/>
    <x v="473"/>
    <s v="Future-proofed heuristic encryption"/>
    <n v="2400"/>
    <n v="12310"/>
    <n v="71.156069364161851"/>
    <n v="5.1291666666666664"/>
    <x v="1"/>
    <n v="173"/>
    <x v="4"/>
    <s v="GBP"/>
    <x v="451"/>
    <x v="451"/>
    <d v="2017-07-31T00:00:00"/>
    <n v="1501477200"/>
    <b v="0"/>
    <b v="0"/>
    <s v="food/food trucks"/>
    <x v="0"/>
    <s v="food trucks"/>
  </r>
  <r>
    <n v="480"/>
    <x v="474"/>
    <s v="Balanced bifurcated leverage"/>
    <n v="8600"/>
    <n v="8656"/>
    <n v="99.494252873563212"/>
    <n v="1.0065116279069768"/>
    <x v="1"/>
    <n v="87"/>
    <x v="1"/>
    <s v="USD"/>
    <x v="452"/>
    <x v="452"/>
    <d v="2010-03-20T00:00:00"/>
    <n v="1269061200"/>
    <b v="0"/>
    <b v="1"/>
    <s v="photography/photography books"/>
    <x v="7"/>
    <s v="photography books"/>
  </r>
  <r>
    <n v="481"/>
    <x v="475"/>
    <s v="Sharable discrete budgetary management"/>
    <n v="196600"/>
    <n v="159931"/>
    <n v="103.98634590377114"/>
    <n v="0.81348423194303154"/>
    <x v="0"/>
    <n v="1538"/>
    <x v="1"/>
    <s v="USD"/>
    <x v="453"/>
    <x v="453"/>
    <d v="2014-11-12T00:00:00"/>
    <n v="1415772000"/>
    <b v="0"/>
    <b v="1"/>
    <s v="theater/plays"/>
    <x v="3"/>
    <s v="plays"/>
  </r>
  <r>
    <n v="482"/>
    <x v="476"/>
    <s v="Focused solution-oriented instruction set"/>
    <n v="4200"/>
    <n v="689"/>
    <n v="76.555555555555557"/>
    <n v="0.16404761904761905"/>
    <x v="0"/>
    <n v="9"/>
    <x v="1"/>
    <s v="USD"/>
    <x v="454"/>
    <x v="454"/>
    <d v="2012-03-06T00:00:00"/>
    <n v="1331013600"/>
    <b v="0"/>
    <b v="1"/>
    <s v="publishing/fiction"/>
    <x v="5"/>
    <s v="fiction"/>
  </r>
  <r>
    <n v="483"/>
    <x v="477"/>
    <s v="Down-sized actuating infrastructure"/>
    <n v="91400"/>
    <n v="48236"/>
    <n v="87.068592057761734"/>
    <n v="0.52774617067833696"/>
    <x v="0"/>
    <n v="554"/>
    <x v="1"/>
    <s v="USD"/>
    <x v="455"/>
    <x v="455"/>
    <d v="2019-12-19T00:00:00"/>
    <n v="1576735200"/>
    <b v="0"/>
    <b v="0"/>
    <s v="theater/plays"/>
    <x v="3"/>
    <s v="plays"/>
  </r>
  <r>
    <n v="484"/>
    <x v="478"/>
    <s v="Synergistic cohesive adapter"/>
    <n v="29600"/>
    <n v="77021"/>
    <n v="48.99554707379135"/>
    <n v="2.6020608108108108"/>
    <x v="1"/>
    <n v="1572"/>
    <x v="4"/>
    <s v="GBP"/>
    <x v="456"/>
    <x v="456"/>
    <d v="2014-09-22T00:00:00"/>
    <n v="1411362000"/>
    <b v="0"/>
    <b v="1"/>
    <s v="food/food trucks"/>
    <x v="0"/>
    <s v="food trucks"/>
  </r>
  <r>
    <n v="485"/>
    <x v="479"/>
    <s v="Quality-focused mission-critical structure"/>
    <n v="90600"/>
    <n v="27844"/>
    <n v="42.969135802469133"/>
    <n v="0.30732891832229581"/>
    <x v="0"/>
    <n v="648"/>
    <x v="4"/>
    <s v="GBP"/>
    <x v="457"/>
    <x v="457"/>
    <d v="2019-07-21T00:00:00"/>
    <n v="1563685200"/>
    <b v="0"/>
    <b v="0"/>
    <s v="theater/plays"/>
    <x v="3"/>
    <s v="plays"/>
  </r>
  <r>
    <n v="486"/>
    <x v="480"/>
    <s v="Compatible exuding Graphical User Interface"/>
    <n v="5200"/>
    <n v="702"/>
    <n v="33.428571428571431"/>
    <n v="0.13500000000000001"/>
    <x v="0"/>
    <n v="21"/>
    <x v="4"/>
    <s v="GBP"/>
    <x v="458"/>
    <x v="458"/>
    <d v="2018-03-24T00:00:00"/>
    <n v="1521867600"/>
    <b v="0"/>
    <b v="1"/>
    <s v="publishing/translations"/>
    <x v="5"/>
    <s v="translations"/>
  </r>
  <r>
    <n v="487"/>
    <x v="481"/>
    <s v="Monitored 24/7 time-frame"/>
    <n v="110300"/>
    <n v="197024"/>
    <n v="83.982949701619773"/>
    <n v="1.7862556663644606"/>
    <x v="1"/>
    <n v="2346"/>
    <x v="1"/>
    <s v="USD"/>
    <x v="459"/>
    <x v="459"/>
    <d v="2017-05-23T00:00:00"/>
    <n v="1495515600"/>
    <b v="0"/>
    <b v="0"/>
    <s v="theater/plays"/>
    <x v="3"/>
    <s v="plays"/>
  </r>
  <r>
    <n v="488"/>
    <x v="482"/>
    <s v="Virtual secondary open architecture"/>
    <n v="5300"/>
    <n v="11663"/>
    <n v="101.41739130434783"/>
    <n v="2.2005660377358489"/>
    <x v="1"/>
    <n v="115"/>
    <x v="1"/>
    <s v="USD"/>
    <x v="460"/>
    <x v="460"/>
    <d v="2016-02-20T00:00:00"/>
    <n v="1455948000"/>
    <b v="0"/>
    <b v="0"/>
    <s v="theater/plays"/>
    <x v="3"/>
    <s v="plays"/>
  </r>
  <r>
    <n v="489"/>
    <x v="483"/>
    <s v="Down-sized mobile time-frame"/>
    <n v="9200"/>
    <n v="9339"/>
    <n v="109.87058823529412"/>
    <n v="1.015108695652174"/>
    <x v="1"/>
    <n v="85"/>
    <x v="6"/>
    <s v="EUR"/>
    <x v="461"/>
    <x v="461"/>
    <d v="2010-08-21T00:00:00"/>
    <n v="1282366800"/>
    <b v="0"/>
    <b v="0"/>
    <s v="technology/wearables"/>
    <x v="2"/>
    <s v="wearables"/>
  </r>
  <r>
    <n v="490"/>
    <x v="484"/>
    <s v="Innovative disintermediate encryption"/>
    <n v="2400"/>
    <n v="4596"/>
    <n v="31.916666666666668"/>
    <n v="1.915"/>
    <x v="1"/>
    <n v="144"/>
    <x v="1"/>
    <s v="USD"/>
    <x v="462"/>
    <x v="462"/>
    <d v="2019-11-24T00:00:00"/>
    <n v="1574575200"/>
    <b v="0"/>
    <b v="0"/>
    <s v="journalism/audio"/>
    <x v="8"/>
    <s v="audio"/>
  </r>
  <r>
    <n v="491"/>
    <x v="485"/>
    <s v="Universal contextually-based knowledgebase"/>
    <n v="56800"/>
    <n v="173437"/>
    <n v="70.993450675399103"/>
    <n v="3.0534683098591549"/>
    <x v="1"/>
    <n v="2443"/>
    <x v="1"/>
    <s v="USD"/>
    <x v="463"/>
    <x v="463"/>
    <d v="2013-07-27T00:00:00"/>
    <n v="1374901200"/>
    <b v="0"/>
    <b v="1"/>
    <s v="food/food trucks"/>
    <x v="0"/>
    <s v="food trucks"/>
  </r>
  <r>
    <n v="492"/>
    <x v="486"/>
    <s v="Persevering interactive matrix"/>
    <n v="191000"/>
    <n v="45831"/>
    <n v="77.026890756302521"/>
    <n v="0.23995287958115183"/>
    <x v="3"/>
    <n v="595"/>
    <x v="1"/>
    <s v="USD"/>
    <x v="464"/>
    <x v="464"/>
    <d v="2010-07-12T00:00:00"/>
    <n v="1278910800"/>
    <b v="1"/>
    <b v="1"/>
    <s v="film &amp; video/shorts"/>
    <x v="4"/>
    <s v="shorts"/>
  </r>
  <r>
    <n v="493"/>
    <x v="487"/>
    <s v="Seamless background framework"/>
    <n v="900"/>
    <n v="6514"/>
    <n v="101.78125"/>
    <n v="7.2377777777777776"/>
    <x v="1"/>
    <n v="64"/>
    <x v="1"/>
    <s v="USD"/>
    <x v="465"/>
    <x v="465"/>
    <d v="2019-07-12T00:00:00"/>
    <n v="1562907600"/>
    <b v="0"/>
    <b v="0"/>
    <s v="photography/photography books"/>
    <x v="7"/>
    <s v="photography books"/>
  </r>
  <r>
    <n v="494"/>
    <x v="488"/>
    <s v="Balanced upward-trending productivity"/>
    <n v="2500"/>
    <n v="13684"/>
    <n v="51.059701492537314"/>
    <n v="5.4736000000000002"/>
    <x v="1"/>
    <n v="268"/>
    <x v="1"/>
    <s v="USD"/>
    <x v="466"/>
    <x v="466"/>
    <d v="2012-03-23T00:00:00"/>
    <n v="1332478800"/>
    <b v="0"/>
    <b v="0"/>
    <s v="technology/wearables"/>
    <x v="2"/>
    <s v="wearables"/>
  </r>
  <r>
    <n v="495"/>
    <x v="489"/>
    <s v="Centralized clear-thinking solution"/>
    <n v="3200"/>
    <n v="13264"/>
    <n v="68.02051282051282"/>
    <n v="4.1449999999999996"/>
    <x v="1"/>
    <n v="195"/>
    <x v="3"/>
    <s v="DKK"/>
    <x v="467"/>
    <x v="467"/>
    <d v="2014-06-14T00:00:00"/>
    <n v="1402722000"/>
    <b v="0"/>
    <b v="0"/>
    <s v="theater/plays"/>
    <x v="3"/>
    <s v="plays"/>
  </r>
  <r>
    <n v="496"/>
    <x v="490"/>
    <s v="Optimized bi-directional extranet"/>
    <n v="183800"/>
    <n v="1667"/>
    <n v="30.87037037037037"/>
    <n v="9.0696409140369975E-3"/>
    <x v="0"/>
    <n v="54"/>
    <x v="1"/>
    <s v="USD"/>
    <x v="468"/>
    <x v="468"/>
    <d v="2017-06-07T00:00:00"/>
    <n v="1496811600"/>
    <b v="0"/>
    <b v="0"/>
    <s v="film &amp; video/animation"/>
    <x v="4"/>
    <s v="animation"/>
  </r>
  <r>
    <n v="497"/>
    <x v="491"/>
    <s v="Intuitive actuating benchmark"/>
    <n v="9800"/>
    <n v="3349"/>
    <n v="27.908333333333335"/>
    <n v="0.34173469387755101"/>
    <x v="0"/>
    <n v="120"/>
    <x v="1"/>
    <s v="USD"/>
    <x v="469"/>
    <x v="469"/>
    <d v="2016-12-20T00:00:00"/>
    <n v="1482213600"/>
    <b v="0"/>
    <b v="1"/>
    <s v="technology/wearables"/>
    <x v="2"/>
    <s v="wearables"/>
  </r>
  <r>
    <n v="498"/>
    <x v="492"/>
    <s v="Devolved background project"/>
    <n v="193400"/>
    <n v="46317"/>
    <n v="79.994818652849744"/>
    <n v="0.239488107549121"/>
    <x v="0"/>
    <n v="579"/>
    <x v="3"/>
    <s v="DKK"/>
    <x v="470"/>
    <x v="470"/>
    <d v="2015-01-03T00:00:00"/>
    <n v="1420264800"/>
    <b v="0"/>
    <b v="0"/>
    <s v="technology/web"/>
    <x v="2"/>
    <s v="web"/>
  </r>
  <r>
    <n v="499"/>
    <x v="493"/>
    <s v="Reverse-engineered executive emulation"/>
    <n v="163800"/>
    <n v="78743"/>
    <n v="38.003378378378379"/>
    <n v="0.48072649572649573"/>
    <x v="0"/>
    <n v="2072"/>
    <x v="1"/>
    <s v="USD"/>
    <x v="471"/>
    <x v="471"/>
    <d v="2016-03-20T00:00:00"/>
    <n v="1458450000"/>
    <b v="0"/>
    <b v="1"/>
    <s v="film &amp; video/documentary"/>
    <x v="4"/>
    <s v="documentary"/>
  </r>
  <r>
    <n v="500"/>
    <x v="494"/>
    <s v="Team-oriented clear-thinking matrix"/>
    <n v="100"/>
    <n v="0"/>
    <n v="0"/>
    <n v="0"/>
    <x v="0"/>
    <n v="0"/>
    <x v="1"/>
    <s v="USD"/>
    <x v="472"/>
    <x v="472"/>
    <d v="2013-05-29T00:00:00"/>
    <n v="1369803600"/>
    <b v="0"/>
    <b v="1"/>
    <s v="theater/plays"/>
    <x v="3"/>
    <s v="plays"/>
  </r>
  <r>
    <n v="501"/>
    <x v="495"/>
    <s v="Focused coherent methodology"/>
    <n v="153600"/>
    <n v="107743"/>
    <n v="59.990534521158132"/>
    <n v="0.70145182291666663"/>
    <x v="0"/>
    <n v="1796"/>
    <x v="1"/>
    <s v="USD"/>
    <x v="473"/>
    <x v="473"/>
    <d v="2013-03-14T00:00:00"/>
    <n v="1363237200"/>
    <b v="0"/>
    <b v="0"/>
    <s v="film &amp; video/documentary"/>
    <x v="4"/>
    <s v="documentary"/>
  </r>
  <r>
    <n v="502"/>
    <x v="212"/>
    <s v="Reduced context-sensitive complexity"/>
    <n v="1300"/>
    <n v="6889"/>
    <n v="37.037634408602152"/>
    <n v="5.2992307692307694"/>
    <x v="1"/>
    <n v="186"/>
    <x v="2"/>
    <s v="AUD"/>
    <x v="474"/>
    <x v="474"/>
    <d v="2012-08-25T00:00:00"/>
    <n v="1345870800"/>
    <b v="0"/>
    <b v="1"/>
    <s v="games/video games"/>
    <x v="6"/>
    <s v="video games"/>
  </r>
  <r>
    <n v="503"/>
    <x v="496"/>
    <s v="Decentralized 4thgeneration time-frame"/>
    <n v="25500"/>
    <n v="45983"/>
    <n v="99.963043478260872"/>
    <n v="1.8032549019607844"/>
    <x v="1"/>
    <n v="460"/>
    <x v="1"/>
    <s v="USD"/>
    <x v="72"/>
    <x v="72"/>
    <d v="2015-07-21T00:00:00"/>
    <n v="1437454800"/>
    <b v="0"/>
    <b v="0"/>
    <s v="film &amp; video/drama"/>
    <x v="4"/>
    <s v="drama"/>
  </r>
  <r>
    <n v="504"/>
    <x v="497"/>
    <s v="De-engineered cohesive moderator"/>
    <n v="7500"/>
    <n v="6924"/>
    <n v="111.6774193548387"/>
    <n v="0.92320000000000002"/>
    <x v="0"/>
    <n v="62"/>
    <x v="6"/>
    <s v="EUR"/>
    <x v="443"/>
    <x v="443"/>
    <d v="2015-05-19T00:00:00"/>
    <n v="1432011600"/>
    <b v="0"/>
    <b v="0"/>
    <s v="music/rock"/>
    <x v="1"/>
    <s v="rock"/>
  </r>
  <r>
    <n v="505"/>
    <x v="498"/>
    <s v="Ameliorated explicit parallelism"/>
    <n v="89900"/>
    <n v="12497"/>
    <n v="36.014409221902014"/>
    <n v="0.13901001112347053"/>
    <x v="0"/>
    <n v="347"/>
    <x v="1"/>
    <s v="USD"/>
    <x v="475"/>
    <x v="475"/>
    <d v="2013-04-19T00:00:00"/>
    <n v="1366347600"/>
    <b v="0"/>
    <b v="1"/>
    <s v="publishing/radio &amp; podcasts"/>
    <x v="5"/>
    <s v="radio &amp; podcasts"/>
  </r>
  <r>
    <n v="506"/>
    <x v="499"/>
    <s v="Customizable background monitoring"/>
    <n v="18000"/>
    <n v="166874"/>
    <n v="66.010284810126578"/>
    <n v="9.2707777777777771"/>
    <x v="1"/>
    <n v="2528"/>
    <x v="1"/>
    <s v="USD"/>
    <x v="81"/>
    <x v="81"/>
    <d v="2017-12-10T00:00:00"/>
    <n v="1512885600"/>
    <b v="0"/>
    <b v="1"/>
    <s v="theater/plays"/>
    <x v="3"/>
    <s v="plays"/>
  </r>
  <r>
    <n v="507"/>
    <x v="500"/>
    <s v="Compatible well-modulated budgetary management"/>
    <n v="2100"/>
    <n v="837"/>
    <n v="44.05263157894737"/>
    <n v="0.39857142857142858"/>
    <x v="0"/>
    <n v="19"/>
    <x v="1"/>
    <s v="USD"/>
    <x v="476"/>
    <x v="476"/>
    <d v="2013-05-28T00:00:00"/>
    <n v="1369717200"/>
    <b v="0"/>
    <b v="1"/>
    <s v="technology/web"/>
    <x v="2"/>
    <s v="web"/>
  </r>
  <r>
    <n v="508"/>
    <x v="501"/>
    <s v="Up-sized radical pricing structure"/>
    <n v="172700"/>
    <n v="193820"/>
    <n v="52.999726551818434"/>
    <n v="1.1222929936305732"/>
    <x v="1"/>
    <n v="3657"/>
    <x v="1"/>
    <s v="USD"/>
    <x v="192"/>
    <x v="192"/>
    <d v="2018-08-19T00:00:00"/>
    <n v="1534654800"/>
    <b v="0"/>
    <b v="0"/>
    <s v="theater/plays"/>
    <x v="3"/>
    <s v="plays"/>
  </r>
  <r>
    <n v="509"/>
    <x v="173"/>
    <s v="Robust zero-defect project"/>
    <n v="168500"/>
    <n v="119510"/>
    <n v="95"/>
    <n v="0.70925816023738875"/>
    <x v="0"/>
    <n v="1258"/>
    <x v="1"/>
    <s v="USD"/>
    <x v="477"/>
    <x v="477"/>
    <d v="2012-05-15T00:00:00"/>
    <n v="1337058000"/>
    <b v="0"/>
    <b v="0"/>
    <s v="theater/plays"/>
    <x v="3"/>
    <s v="plays"/>
  </r>
  <r>
    <n v="510"/>
    <x v="502"/>
    <s v="Re-engineered mobile task-force"/>
    <n v="7800"/>
    <n v="9289"/>
    <n v="70.908396946564892"/>
    <n v="1.1908974358974358"/>
    <x v="1"/>
    <n v="131"/>
    <x v="2"/>
    <s v="AUD"/>
    <x v="478"/>
    <x v="478"/>
    <d v="2018-06-24T00:00:00"/>
    <n v="1529816400"/>
    <b v="0"/>
    <b v="0"/>
    <s v="film &amp; video/drama"/>
    <x v="4"/>
    <s v="drama"/>
  </r>
  <r>
    <n v="511"/>
    <x v="503"/>
    <s v="User-centric intangible neural-net"/>
    <n v="147800"/>
    <n v="35498"/>
    <n v="98.060773480662988"/>
    <n v="0.24017591339648173"/>
    <x v="0"/>
    <n v="362"/>
    <x v="1"/>
    <s v="USD"/>
    <x v="479"/>
    <x v="479"/>
    <d v="2019-08-04T00:00:00"/>
    <n v="1564894800"/>
    <b v="0"/>
    <b v="0"/>
    <s v="theater/plays"/>
    <x v="3"/>
    <s v="plays"/>
  </r>
  <r>
    <n v="512"/>
    <x v="504"/>
    <s v="Organized explicit core"/>
    <n v="9100"/>
    <n v="12678"/>
    <n v="53.046025104602514"/>
    <n v="1.3931868131868133"/>
    <x v="1"/>
    <n v="239"/>
    <x v="1"/>
    <s v="USD"/>
    <x v="480"/>
    <x v="480"/>
    <d v="2014-07-06T00:00:00"/>
    <n v="1404622800"/>
    <b v="0"/>
    <b v="1"/>
    <s v="games/video games"/>
    <x v="6"/>
    <s v="video games"/>
  </r>
  <r>
    <n v="513"/>
    <x v="505"/>
    <s v="Synchronized 6thgeneration adapter"/>
    <n v="8300"/>
    <n v="3260"/>
    <n v="93.142857142857139"/>
    <n v="0.39277108433734942"/>
    <x v="3"/>
    <n v="35"/>
    <x v="1"/>
    <s v="USD"/>
    <x v="180"/>
    <x v="180"/>
    <d v="2010-09-11T00:00:00"/>
    <n v="1284181200"/>
    <b v="0"/>
    <b v="0"/>
    <s v="film &amp; video/television"/>
    <x v="4"/>
    <s v="television"/>
  </r>
  <r>
    <n v="514"/>
    <x v="506"/>
    <s v="Centralized motivating capacity"/>
    <n v="138700"/>
    <n v="31123"/>
    <n v="58.945075757575758"/>
    <n v="0.22439077144917088"/>
    <x v="3"/>
    <n v="528"/>
    <x v="5"/>
    <s v="CHF"/>
    <x v="481"/>
    <x v="481"/>
    <d v="2013-12-11T00:00:00"/>
    <n v="1386741600"/>
    <b v="0"/>
    <b v="1"/>
    <s v="music/rock"/>
    <x v="1"/>
    <s v="rock"/>
  </r>
  <r>
    <n v="515"/>
    <x v="507"/>
    <s v="Phased 24hour flexibility"/>
    <n v="8600"/>
    <n v="4797"/>
    <n v="36.067669172932334"/>
    <n v="0.55779069767441858"/>
    <x v="0"/>
    <n v="133"/>
    <x v="0"/>
    <s v="CAD"/>
    <x v="482"/>
    <x v="482"/>
    <d v="2011-12-25T00:00:00"/>
    <n v="1324792800"/>
    <b v="0"/>
    <b v="1"/>
    <s v="theater/plays"/>
    <x v="3"/>
    <s v="plays"/>
  </r>
  <r>
    <n v="516"/>
    <x v="508"/>
    <s v="Exclusive 5thgeneration structure"/>
    <n v="125400"/>
    <n v="53324"/>
    <n v="63.030732860520096"/>
    <n v="0.42523125996810207"/>
    <x v="0"/>
    <n v="846"/>
    <x v="1"/>
    <s v="USD"/>
    <x v="194"/>
    <x v="194"/>
    <d v="2010-09-13T00:00:00"/>
    <n v="1284354000"/>
    <b v="0"/>
    <b v="0"/>
    <s v="publishing/nonfiction"/>
    <x v="5"/>
    <s v="nonfiction"/>
  </r>
  <r>
    <n v="517"/>
    <x v="509"/>
    <s v="Multi-tiered maximized orchestration"/>
    <n v="5900"/>
    <n v="6608"/>
    <n v="84.717948717948715"/>
    <n v="1.1200000000000001"/>
    <x v="1"/>
    <n v="78"/>
    <x v="1"/>
    <s v="USD"/>
    <x v="483"/>
    <x v="483"/>
    <d v="2017-05-10T00:00:00"/>
    <n v="1494392400"/>
    <b v="0"/>
    <b v="0"/>
    <s v="food/food trucks"/>
    <x v="0"/>
    <s v="food trucks"/>
  </r>
  <r>
    <n v="518"/>
    <x v="510"/>
    <s v="Open-architected uniform instruction set"/>
    <n v="8800"/>
    <n v="622"/>
    <n v="62.2"/>
    <n v="7.0681818181818179E-2"/>
    <x v="0"/>
    <n v="10"/>
    <x v="1"/>
    <s v="USD"/>
    <x v="484"/>
    <x v="484"/>
    <d v="2018-02-25T00:00:00"/>
    <n v="1519538400"/>
    <b v="0"/>
    <b v="1"/>
    <s v="film &amp; video/animation"/>
    <x v="4"/>
    <s v="animation"/>
  </r>
  <r>
    <n v="519"/>
    <x v="511"/>
    <s v="Exclusive asymmetric analyzer"/>
    <n v="177700"/>
    <n v="180802"/>
    <n v="101.97518330513255"/>
    <n v="1.0174563871693867"/>
    <x v="1"/>
    <n v="1773"/>
    <x v="1"/>
    <s v="USD"/>
    <x v="355"/>
    <x v="355"/>
    <d v="2015-01-22T00:00:00"/>
    <n v="1421906400"/>
    <b v="0"/>
    <b v="1"/>
    <s v="music/rock"/>
    <x v="1"/>
    <s v="rock"/>
  </r>
  <r>
    <n v="520"/>
    <x v="512"/>
    <s v="Organic radical collaboration"/>
    <n v="800"/>
    <n v="3406"/>
    <n v="106.4375"/>
    <n v="4.2575000000000003"/>
    <x v="1"/>
    <n v="32"/>
    <x v="1"/>
    <s v="USD"/>
    <x v="485"/>
    <x v="485"/>
    <d v="2019-04-22T00:00:00"/>
    <n v="1555909200"/>
    <b v="0"/>
    <b v="0"/>
    <s v="theater/plays"/>
    <x v="3"/>
    <s v="plays"/>
  </r>
  <r>
    <n v="521"/>
    <x v="513"/>
    <s v="Function-based multi-state software"/>
    <n v="7600"/>
    <n v="11061"/>
    <n v="29.975609756097562"/>
    <n v="1.4553947368421052"/>
    <x v="1"/>
    <n v="369"/>
    <x v="1"/>
    <s v="USD"/>
    <x v="486"/>
    <x v="486"/>
    <d v="2016-08-29T00:00:00"/>
    <n v="1472446800"/>
    <b v="0"/>
    <b v="1"/>
    <s v="film &amp; video/drama"/>
    <x v="4"/>
    <s v="drama"/>
  </r>
  <r>
    <n v="522"/>
    <x v="514"/>
    <s v="Innovative static budgetary management"/>
    <n v="50500"/>
    <n v="16389"/>
    <n v="85.806282722513089"/>
    <n v="0.32453465346534655"/>
    <x v="0"/>
    <n v="191"/>
    <x v="1"/>
    <s v="USD"/>
    <x v="487"/>
    <x v="487"/>
    <d v="2012-07-15T00:00:00"/>
    <n v="1342328400"/>
    <b v="0"/>
    <b v="0"/>
    <s v="film &amp; video/shorts"/>
    <x v="4"/>
    <s v="shorts"/>
  </r>
  <r>
    <n v="523"/>
    <x v="515"/>
    <s v="Triple-buffered holistic ability"/>
    <n v="900"/>
    <n v="6303"/>
    <n v="70.82022471910112"/>
    <n v="7.003333333333333"/>
    <x v="1"/>
    <n v="89"/>
    <x v="1"/>
    <s v="USD"/>
    <x v="488"/>
    <x v="488"/>
    <d v="2010-03-09T00:00:00"/>
    <n v="1268114400"/>
    <b v="0"/>
    <b v="0"/>
    <s v="film &amp; video/shorts"/>
    <x v="4"/>
    <s v="shorts"/>
  </r>
  <r>
    <n v="524"/>
    <x v="516"/>
    <s v="Diverse scalable superstructure"/>
    <n v="96700"/>
    <n v="81136"/>
    <n v="40.998484082870135"/>
    <n v="0.83904860392967939"/>
    <x v="0"/>
    <n v="1979"/>
    <x v="1"/>
    <s v="USD"/>
    <x v="489"/>
    <x v="489"/>
    <d v="2010-05-09T00:00:00"/>
    <n v="1273381200"/>
    <b v="0"/>
    <b v="0"/>
    <s v="theater/plays"/>
    <x v="3"/>
    <s v="plays"/>
  </r>
  <r>
    <n v="525"/>
    <x v="517"/>
    <s v="Balanced leadingedge data-warehouse"/>
    <n v="2100"/>
    <n v="1768"/>
    <n v="28.063492063492063"/>
    <n v="0.84190476190476193"/>
    <x v="0"/>
    <n v="63"/>
    <x v="1"/>
    <s v="USD"/>
    <x v="490"/>
    <x v="490"/>
    <d v="2010-11-27T00:00:00"/>
    <n v="1290837600"/>
    <b v="0"/>
    <b v="0"/>
    <s v="technology/wearables"/>
    <x v="2"/>
    <s v="wearables"/>
  </r>
  <r>
    <n v="526"/>
    <x v="518"/>
    <s v="Digitized bandwidth-monitored open architecture"/>
    <n v="8300"/>
    <n v="12944"/>
    <n v="88.054421768707485"/>
    <n v="1.5595180722891566"/>
    <x v="1"/>
    <n v="147"/>
    <x v="1"/>
    <s v="USD"/>
    <x v="312"/>
    <x v="312"/>
    <d v="2016-02-01T00:00:00"/>
    <n v="1454306400"/>
    <b v="0"/>
    <b v="1"/>
    <s v="theater/plays"/>
    <x v="3"/>
    <s v="plays"/>
  </r>
  <r>
    <n v="527"/>
    <x v="519"/>
    <s v="Enterprise-wide intermediate portal"/>
    <n v="189200"/>
    <n v="188480"/>
    <n v="31"/>
    <n v="0.99619450317124736"/>
    <x v="0"/>
    <n v="6080"/>
    <x v="0"/>
    <s v="CAD"/>
    <x v="491"/>
    <x v="491"/>
    <d v="2016-03-12T00:00:00"/>
    <n v="1457762400"/>
    <b v="0"/>
    <b v="0"/>
    <s v="film &amp; video/animation"/>
    <x v="4"/>
    <s v="animation"/>
  </r>
  <r>
    <n v="528"/>
    <x v="520"/>
    <s v="Focused leadingedge matrix"/>
    <n v="9000"/>
    <n v="7227"/>
    <n v="90.337500000000006"/>
    <n v="0.80300000000000005"/>
    <x v="0"/>
    <n v="80"/>
    <x v="4"/>
    <s v="GBP"/>
    <x v="492"/>
    <x v="492"/>
    <d v="2014-01-07T00:00:00"/>
    <n v="1389074400"/>
    <b v="0"/>
    <b v="0"/>
    <s v="music/indie rock"/>
    <x v="1"/>
    <s v="indie rock"/>
  </r>
  <r>
    <n v="529"/>
    <x v="521"/>
    <s v="Seamless logistical encryption"/>
    <n v="5100"/>
    <n v="574"/>
    <n v="63.777777777777779"/>
    <n v="0.11254901960784314"/>
    <x v="0"/>
    <n v="9"/>
    <x v="1"/>
    <s v="USD"/>
    <x v="493"/>
    <x v="493"/>
    <d v="2014-06-07T00:00:00"/>
    <n v="1402117200"/>
    <b v="0"/>
    <b v="0"/>
    <s v="games/video games"/>
    <x v="6"/>
    <s v="video games"/>
  </r>
  <r>
    <n v="530"/>
    <x v="522"/>
    <s v="Stand-alone human-resource workforce"/>
    <n v="105000"/>
    <n v="96328"/>
    <n v="53.995515695067262"/>
    <n v="0.91740952380952379"/>
    <x v="0"/>
    <n v="1784"/>
    <x v="1"/>
    <s v="USD"/>
    <x v="494"/>
    <x v="494"/>
    <d v="2010-09-14T00:00:00"/>
    <n v="1284440400"/>
    <b v="0"/>
    <b v="1"/>
    <s v="publishing/fiction"/>
    <x v="5"/>
    <s v="fiction"/>
  </r>
  <r>
    <n v="531"/>
    <x v="523"/>
    <s v="Automated zero tolerance implementation"/>
    <n v="186700"/>
    <n v="178338"/>
    <n v="48.993956043956047"/>
    <n v="0.95521156936261387"/>
    <x v="2"/>
    <n v="3640"/>
    <x v="5"/>
    <s v="CHF"/>
    <x v="495"/>
    <x v="495"/>
    <d v="2014-01-06T00:00:00"/>
    <n v="1388988000"/>
    <b v="0"/>
    <b v="0"/>
    <s v="games/video games"/>
    <x v="6"/>
    <s v="video games"/>
  </r>
  <r>
    <n v="532"/>
    <x v="524"/>
    <s v="Pre-emptive grid-enabled contingency"/>
    <n v="1600"/>
    <n v="8046"/>
    <n v="63.857142857142854"/>
    <n v="5.0287499999999996"/>
    <x v="1"/>
    <n v="126"/>
    <x v="0"/>
    <s v="CAD"/>
    <x v="496"/>
    <x v="496"/>
    <d v="2018-01-26T00:00:00"/>
    <n v="1516946400"/>
    <b v="0"/>
    <b v="0"/>
    <s v="theater/plays"/>
    <x v="3"/>
    <s v="plays"/>
  </r>
  <r>
    <n v="533"/>
    <x v="525"/>
    <s v="Multi-lateral didactic encoding"/>
    <n v="115600"/>
    <n v="184086"/>
    <n v="82.996393146979258"/>
    <n v="1.5924394463667819"/>
    <x v="1"/>
    <n v="2218"/>
    <x v="4"/>
    <s v="GBP"/>
    <x v="497"/>
    <x v="497"/>
    <d v="2013-08-29T00:00:00"/>
    <n v="1377752400"/>
    <b v="0"/>
    <b v="0"/>
    <s v="music/indie rock"/>
    <x v="1"/>
    <s v="indie rock"/>
  </r>
  <r>
    <n v="534"/>
    <x v="526"/>
    <s v="Self-enabling didactic orchestration"/>
    <n v="89100"/>
    <n v="13385"/>
    <n v="55.08230452674897"/>
    <n v="0.15022446689113356"/>
    <x v="0"/>
    <n v="243"/>
    <x v="1"/>
    <s v="USD"/>
    <x v="498"/>
    <x v="498"/>
    <d v="2018-08-18T00:00:00"/>
    <n v="1534568400"/>
    <b v="0"/>
    <b v="1"/>
    <s v="film &amp; video/drama"/>
    <x v="4"/>
    <s v="drama"/>
  </r>
  <r>
    <n v="535"/>
    <x v="527"/>
    <s v="Profit-focused 24/7 data-warehouse"/>
    <n v="2600"/>
    <n v="12533"/>
    <n v="62.044554455445542"/>
    <n v="4.820384615384615"/>
    <x v="1"/>
    <n v="202"/>
    <x v="6"/>
    <s v="EUR"/>
    <x v="499"/>
    <x v="499"/>
    <d v="2018-06-10T00:00:00"/>
    <n v="1528606800"/>
    <b v="0"/>
    <b v="1"/>
    <s v="theater/plays"/>
    <x v="3"/>
    <s v="plays"/>
  </r>
  <r>
    <n v="536"/>
    <x v="528"/>
    <s v="Enhanced methodical middleware"/>
    <n v="9800"/>
    <n v="14697"/>
    <n v="104.97857142857143"/>
    <n v="1.4996938775510205"/>
    <x v="1"/>
    <n v="140"/>
    <x v="6"/>
    <s v="EUR"/>
    <x v="500"/>
    <x v="500"/>
    <d v="2010-09-19T00:00:00"/>
    <n v="1284872400"/>
    <b v="0"/>
    <b v="0"/>
    <s v="publishing/fiction"/>
    <x v="5"/>
    <s v="fiction"/>
  </r>
  <r>
    <n v="537"/>
    <x v="529"/>
    <s v="Synchronized client-driven projection"/>
    <n v="84400"/>
    <n v="98935"/>
    <n v="94.044676806083643"/>
    <n v="1.1722156398104266"/>
    <x v="1"/>
    <n v="1052"/>
    <x v="3"/>
    <s v="DKK"/>
    <x v="501"/>
    <x v="501"/>
    <d v="2018-09-22T00:00:00"/>
    <n v="1537592400"/>
    <b v="1"/>
    <b v="1"/>
    <s v="film &amp; video/documentary"/>
    <x v="4"/>
    <s v="documentary"/>
  </r>
  <r>
    <n v="538"/>
    <x v="530"/>
    <s v="Networked didactic time-frame"/>
    <n v="151300"/>
    <n v="57034"/>
    <n v="44.007716049382715"/>
    <n v="0.37695968274950431"/>
    <x v="0"/>
    <n v="1296"/>
    <x v="1"/>
    <s v="USD"/>
    <x v="502"/>
    <x v="502"/>
    <d v="2013-10-08T00:00:00"/>
    <n v="1381208400"/>
    <b v="0"/>
    <b v="0"/>
    <s v="games/mobile games"/>
    <x v="6"/>
    <s v="mobile games"/>
  </r>
  <r>
    <n v="539"/>
    <x v="531"/>
    <s v="Assimilated exuding toolset"/>
    <n v="9800"/>
    <n v="7120"/>
    <n v="92.467532467532465"/>
    <n v="0.72653061224489801"/>
    <x v="0"/>
    <n v="77"/>
    <x v="1"/>
    <s v="USD"/>
    <x v="503"/>
    <x v="503"/>
    <d v="2019-07-07T00:00:00"/>
    <n v="1562475600"/>
    <b v="0"/>
    <b v="1"/>
    <s v="food/food trucks"/>
    <x v="0"/>
    <s v="food trucks"/>
  </r>
  <r>
    <n v="540"/>
    <x v="532"/>
    <s v="Front-line client-server secured line"/>
    <n v="5300"/>
    <n v="14097"/>
    <n v="57.072874493927124"/>
    <n v="2.6598113207547169"/>
    <x v="1"/>
    <n v="247"/>
    <x v="1"/>
    <s v="USD"/>
    <x v="504"/>
    <x v="504"/>
    <d v="2018-05-27T00:00:00"/>
    <n v="1527397200"/>
    <b v="0"/>
    <b v="0"/>
    <s v="photography/photography books"/>
    <x v="7"/>
    <s v="photography books"/>
  </r>
  <r>
    <n v="541"/>
    <x v="533"/>
    <s v="Polarized systemic Internet solution"/>
    <n v="178000"/>
    <n v="43086"/>
    <n v="109.07848101265823"/>
    <n v="0.24205617977528091"/>
    <x v="0"/>
    <n v="395"/>
    <x v="6"/>
    <s v="EUR"/>
    <x v="505"/>
    <x v="505"/>
    <d v="2015-07-06T00:00:00"/>
    <n v="1436158800"/>
    <b v="0"/>
    <b v="0"/>
    <s v="games/mobile games"/>
    <x v="6"/>
    <s v="mobile games"/>
  </r>
  <r>
    <n v="542"/>
    <x v="534"/>
    <s v="Profit-focused exuding moderator"/>
    <n v="77000"/>
    <n v="1930"/>
    <n v="39.387755102040813"/>
    <n v="2.5064935064935064E-2"/>
    <x v="0"/>
    <n v="49"/>
    <x v="4"/>
    <s v="GBP"/>
    <x v="506"/>
    <x v="506"/>
    <d v="2016-02-21T00:00:00"/>
    <n v="1456034400"/>
    <b v="0"/>
    <b v="0"/>
    <s v="music/indie rock"/>
    <x v="1"/>
    <s v="indie rock"/>
  </r>
  <r>
    <n v="543"/>
    <x v="535"/>
    <s v="Cross-group high-level moderator"/>
    <n v="84900"/>
    <n v="13864"/>
    <n v="77.022222222222226"/>
    <n v="0.1632979976442874"/>
    <x v="0"/>
    <n v="180"/>
    <x v="1"/>
    <s v="USD"/>
    <x v="507"/>
    <x v="507"/>
    <d v="2013-09-26T00:00:00"/>
    <n v="1380171600"/>
    <b v="0"/>
    <b v="0"/>
    <s v="games/video games"/>
    <x v="6"/>
    <s v="video games"/>
  </r>
  <r>
    <n v="544"/>
    <x v="536"/>
    <s v="Public-key 3rdgeneration system engine"/>
    <n v="2800"/>
    <n v="7742"/>
    <n v="92.166666666666671"/>
    <n v="2.7650000000000001"/>
    <x v="1"/>
    <n v="84"/>
    <x v="1"/>
    <s v="USD"/>
    <x v="508"/>
    <x v="508"/>
    <d v="2016-01-21T00:00:00"/>
    <n v="1453356000"/>
    <b v="0"/>
    <b v="0"/>
    <s v="music/rock"/>
    <x v="1"/>
    <s v="rock"/>
  </r>
  <r>
    <n v="545"/>
    <x v="537"/>
    <s v="Organized value-added access"/>
    <n v="184800"/>
    <n v="164109"/>
    <n v="61.007063197026021"/>
    <n v="0.88803571428571426"/>
    <x v="0"/>
    <n v="2690"/>
    <x v="1"/>
    <s v="USD"/>
    <x v="509"/>
    <x v="509"/>
    <d v="2020-01-14T00:00:00"/>
    <n v="1578981600"/>
    <b v="0"/>
    <b v="0"/>
    <s v="theater/plays"/>
    <x v="3"/>
    <s v="plays"/>
  </r>
  <r>
    <n v="546"/>
    <x v="538"/>
    <s v="Cloned global Graphical User Interface"/>
    <n v="4200"/>
    <n v="6870"/>
    <n v="78.068181818181813"/>
    <n v="1.6357142857142857"/>
    <x v="1"/>
    <n v="88"/>
    <x v="1"/>
    <s v="USD"/>
    <x v="510"/>
    <x v="510"/>
    <d v="2018-09-20T00:00:00"/>
    <n v="1537419600"/>
    <b v="0"/>
    <b v="1"/>
    <s v="theater/plays"/>
    <x v="3"/>
    <s v="plays"/>
  </r>
  <r>
    <n v="547"/>
    <x v="539"/>
    <s v="Focused solution-oriented matrix"/>
    <n v="1300"/>
    <n v="12597"/>
    <n v="80.75"/>
    <n v="9.69"/>
    <x v="1"/>
    <n v="156"/>
    <x v="1"/>
    <s v="USD"/>
    <x v="511"/>
    <x v="511"/>
    <d v="2015-02-06T00:00:00"/>
    <n v="1423202400"/>
    <b v="0"/>
    <b v="0"/>
    <s v="film &amp; video/drama"/>
    <x v="4"/>
    <s v="drama"/>
  </r>
  <r>
    <n v="548"/>
    <x v="540"/>
    <s v="Monitored discrete toolset"/>
    <n v="66100"/>
    <n v="179074"/>
    <n v="59.991289782244557"/>
    <n v="2.7091376701966716"/>
    <x v="1"/>
    <n v="2985"/>
    <x v="1"/>
    <s v="USD"/>
    <x v="512"/>
    <x v="512"/>
    <d v="2016-04-14T00:00:00"/>
    <n v="1460610000"/>
    <b v="0"/>
    <b v="0"/>
    <s v="theater/plays"/>
    <x v="3"/>
    <s v="plays"/>
  </r>
  <r>
    <n v="549"/>
    <x v="541"/>
    <s v="Business-focused intermediate system engine"/>
    <n v="29500"/>
    <n v="83843"/>
    <n v="110.03018372703411"/>
    <n v="2.8421355932203389"/>
    <x v="1"/>
    <n v="762"/>
    <x v="1"/>
    <s v="USD"/>
    <x v="513"/>
    <x v="513"/>
    <d v="2013-06-06T00:00:00"/>
    <n v="1370494800"/>
    <b v="0"/>
    <b v="0"/>
    <s v="technology/wearables"/>
    <x v="2"/>
    <s v="wearables"/>
  </r>
  <r>
    <n v="550"/>
    <x v="542"/>
    <s v="De-engineered disintermediate encoding"/>
    <n v="100"/>
    <n v="4"/>
    <n v="4"/>
    <n v="0.04"/>
    <x v="3"/>
    <n v="1"/>
    <x v="5"/>
    <s v="CHF"/>
    <x v="514"/>
    <x v="514"/>
    <d v="2012-03-21T00:00:00"/>
    <n v="1332306000"/>
    <b v="0"/>
    <b v="0"/>
    <s v="music/indie rock"/>
    <x v="1"/>
    <s v="indie rock"/>
  </r>
  <r>
    <n v="551"/>
    <x v="543"/>
    <s v="Streamlined upward-trending analyzer"/>
    <n v="180100"/>
    <n v="105598"/>
    <n v="37.99856063332134"/>
    <n v="0.58632981676846196"/>
    <x v="0"/>
    <n v="2779"/>
    <x v="2"/>
    <s v="AUD"/>
    <x v="515"/>
    <x v="515"/>
    <d v="2015-01-29T00:00:00"/>
    <n v="1422511200"/>
    <b v="0"/>
    <b v="1"/>
    <s v="technology/web"/>
    <x v="2"/>
    <s v="web"/>
  </r>
  <r>
    <n v="552"/>
    <x v="544"/>
    <s v="Distributed human-resource policy"/>
    <n v="9000"/>
    <n v="8866"/>
    <n v="96.369565217391298"/>
    <n v="0.98511111111111116"/>
    <x v="0"/>
    <n v="92"/>
    <x v="1"/>
    <s v="USD"/>
    <x v="516"/>
    <x v="516"/>
    <d v="2016-11-28T00:00:00"/>
    <n v="1480312800"/>
    <b v="0"/>
    <b v="0"/>
    <s v="theater/plays"/>
    <x v="3"/>
    <s v="plays"/>
  </r>
  <r>
    <n v="553"/>
    <x v="545"/>
    <s v="De-engineered 5thgeneration contingency"/>
    <n v="170600"/>
    <n v="75022"/>
    <n v="72.978599221789878"/>
    <n v="0.43975381008206332"/>
    <x v="0"/>
    <n v="1028"/>
    <x v="1"/>
    <s v="USD"/>
    <x v="517"/>
    <x v="517"/>
    <d v="2011-01-03T00:00:00"/>
    <n v="1294034400"/>
    <b v="0"/>
    <b v="0"/>
    <s v="music/rock"/>
    <x v="1"/>
    <s v="rock"/>
  </r>
  <r>
    <n v="554"/>
    <x v="546"/>
    <s v="Multi-channeled upward-trending application"/>
    <n v="9500"/>
    <n v="14408"/>
    <n v="26.007220216606498"/>
    <n v="1.5166315789473683"/>
    <x v="1"/>
    <n v="554"/>
    <x v="0"/>
    <s v="CAD"/>
    <x v="518"/>
    <x v="518"/>
    <d v="2016-12-25T00:00:00"/>
    <n v="1482645600"/>
    <b v="0"/>
    <b v="0"/>
    <s v="music/indie rock"/>
    <x v="1"/>
    <s v="indie rock"/>
  </r>
  <r>
    <n v="555"/>
    <x v="547"/>
    <s v="Organic maximized database"/>
    <n v="6300"/>
    <n v="14089"/>
    <n v="104.36296296296297"/>
    <n v="2.2363492063492063"/>
    <x v="1"/>
    <n v="135"/>
    <x v="3"/>
    <s v="DKK"/>
    <x v="519"/>
    <x v="519"/>
    <d v="2014-05-03T00:00:00"/>
    <n v="1399093200"/>
    <b v="0"/>
    <b v="0"/>
    <s v="music/rock"/>
    <x v="1"/>
    <s v="rock"/>
  </r>
  <r>
    <n v="556"/>
    <x v="195"/>
    <s v="Grass-roots 24/7 attitude"/>
    <n v="5200"/>
    <n v="12467"/>
    <n v="102.18852459016394"/>
    <n v="2.3975"/>
    <x v="1"/>
    <n v="122"/>
    <x v="1"/>
    <s v="USD"/>
    <x v="520"/>
    <x v="520"/>
    <d v="2011-09-13T00:00:00"/>
    <n v="1315890000"/>
    <b v="0"/>
    <b v="1"/>
    <s v="publishing/translations"/>
    <x v="5"/>
    <s v="translations"/>
  </r>
  <r>
    <n v="557"/>
    <x v="548"/>
    <s v="Team-oriented global strategy"/>
    <n v="6000"/>
    <n v="11960"/>
    <n v="54.117647058823529"/>
    <n v="1.9933333333333334"/>
    <x v="1"/>
    <n v="221"/>
    <x v="1"/>
    <s v="USD"/>
    <x v="521"/>
    <x v="521"/>
    <d v="2015-10-05T00:00:00"/>
    <n v="1444021200"/>
    <b v="0"/>
    <b v="1"/>
    <s v="film &amp; video/science fiction"/>
    <x v="4"/>
    <s v="science fiction"/>
  </r>
  <r>
    <n v="558"/>
    <x v="549"/>
    <s v="Enhanced client-driven capacity"/>
    <n v="5800"/>
    <n v="7966"/>
    <n v="63.222222222222221"/>
    <n v="1.373448275862069"/>
    <x v="1"/>
    <n v="126"/>
    <x v="1"/>
    <s v="USD"/>
    <x v="522"/>
    <x v="522"/>
    <d v="2016-04-07T00:00:00"/>
    <n v="1460005200"/>
    <b v="0"/>
    <b v="0"/>
    <s v="theater/plays"/>
    <x v="3"/>
    <s v="plays"/>
  </r>
  <r>
    <n v="559"/>
    <x v="550"/>
    <s v="Exclusive systematic productivity"/>
    <n v="105300"/>
    <n v="106321"/>
    <n v="104.03228962818004"/>
    <n v="1.009696106362773"/>
    <x v="1"/>
    <n v="1022"/>
    <x v="1"/>
    <s v="USD"/>
    <x v="523"/>
    <x v="523"/>
    <d v="2016-08-09T00:00:00"/>
    <n v="1470718800"/>
    <b v="0"/>
    <b v="0"/>
    <s v="theater/plays"/>
    <x v="3"/>
    <s v="plays"/>
  </r>
  <r>
    <n v="560"/>
    <x v="551"/>
    <s v="Re-engineered radical policy"/>
    <n v="20000"/>
    <n v="158832"/>
    <n v="49.994334277620396"/>
    <n v="7.9416000000000002"/>
    <x v="1"/>
    <n v="3177"/>
    <x v="1"/>
    <s v="USD"/>
    <x v="524"/>
    <x v="524"/>
    <d v="2011-12-28T00:00:00"/>
    <n v="1325052000"/>
    <b v="0"/>
    <b v="0"/>
    <s v="film &amp; video/animation"/>
    <x v="4"/>
    <s v="animation"/>
  </r>
  <r>
    <n v="561"/>
    <x v="552"/>
    <s v="Down-sized logistical adapter"/>
    <n v="3000"/>
    <n v="11091"/>
    <n v="56.015151515151516"/>
    <n v="3.6970000000000001"/>
    <x v="1"/>
    <n v="198"/>
    <x v="5"/>
    <s v="CHF"/>
    <x v="525"/>
    <x v="525"/>
    <d v="2011-10-19T00:00:00"/>
    <n v="1319000400"/>
    <b v="0"/>
    <b v="0"/>
    <s v="theater/plays"/>
    <x v="3"/>
    <s v="plays"/>
  </r>
  <r>
    <n v="562"/>
    <x v="553"/>
    <s v="Configurable bandwidth-monitored throughput"/>
    <n v="9900"/>
    <n v="1269"/>
    <n v="48.807692307692307"/>
    <n v="0.12818181818181817"/>
    <x v="0"/>
    <n v="26"/>
    <x v="5"/>
    <s v="CHF"/>
    <x v="188"/>
    <x v="188"/>
    <d v="2019-03-14T00:00:00"/>
    <n v="1552539600"/>
    <b v="0"/>
    <b v="0"/>
    <s v="music/rock"/>
    <x v="1"/>
    <s v="rock"/>
  </r>
  <r>
    <n v="563"/>
    <x v="554"/>
    <s v="Optional tangible pricing structure"/>
    <n v="3700"/>
    <n v="5107"/>
    <n v="60.082352941176474"/>
    <n v="1.3802702702702703"/>
    <x v="1"/>
    <n v="85"/>
    <x v="2"/>
    <s v="AUD"/>
    <x v="526"/>
    <x v="526"/>
    <d v="2018-12-03T00:00:00"/>
    <n v="1543816800"/>
    <b v="0"/>
    <b v="0"/>
    <s v="film &amp; video/documentary"/>
    <x v="4"/>
    <s v="documentary"/>
  </r>
  <r>
    <n v="564"/>
    <x v="555"/>
    <s v="Organic high-level implementation"/>
    <n v="168700"/>
    <n v="141393"/>
    <n v="78.990502793296088"/>
    <n v="0.83813278008298753"/>
    <x v="0"/>
    <n v="1790"/>
    <x v="1"/>
    <s v="USD"/>
    <x v="527"/>
    <x v="527"/>
    <d v="2015-03-23T00:00:00"/>
    <n v="1427086800"/>
    <b v="0"/>
    <b v="0"/>
    <s v="theater/plays"/>
    <x v="3"/>
    <s v="plays"/>
  </r>
  <r>
    <n v="565"/>
    <x v="556"/>
    <s v="Decentralized logistical collaboration"/>
    <n v="94900"/>
    <n v="194166"/>
    <n v="53.99499443826474"/>
    <n v="2.0460063224446787"/>
    <x v="1"/>
    <n v="3596"/>
    <x v="1"/>
    <s v="USD"/>
    <x v="528"/>
    <x v="528"/>
    <d v="2011-12-05T00:00:00"/>
    <n v="1323064800"/>
    <b v="0"/>
    <b v="0"/>
    <s v="theater/plays"/>
    <x v="3"/>
    <s v="plays"/>
  </r>
  <r>
    <n v="566"/>
    <x v="557"/>
    <s v="Advanced content-based installation"/>
    <n v="9300"/>
    <n v="4124"/>
    <n v="111.45945945945945"/>
    <n v="0.44344086021505374"/>
    <x v="0"/>
    <n v="37"/>
    <x v="1"/>
    <s v="USD"/>
    <x v="522"/>
    <x v="522"/>
    <d v="2016-03-18T00:00:00"/>
    <n v="1458277200"/>
    <b v="0"/>
    <b v="1"/>
    <s v="music/electric music"/>
    <x v="1"/>
    <s v="electric music"/>
  </r>
  <r>
    <n v="567"/>
    <x v="558"/>
    <s v="Distributed high-level open architecture"/>
    <n v="6800"/>
    <n v="14865"/>
    <n v="60.922131147540981"/>
    <n v="2.1860294117647059"/>
    <x v="1"/>
    <n v="244"/>
    <x v="1"/>
    <s v="USD"/>
    <x v="529"/>
    <x v="529"/>
    <d v="2014-07-12T00:00:00"/>
    <n v="1405141200"/>
    <b v="0"/>
    <b v="0"/>
    <s v="music/rock"/>
    <x v="1"/>
    <s v="rock"/>
  </r>
  <r>
    <n v="568"/>
    <x v="559"/>
    <s v="Synergized zero tolerance help-desk"/>
    <n v="72400"/>
    <n v="134688"/>
    <n v="26.0015444015444"/>
    <n v="1.8603314917127072"/>
    <x v="1"/>
    <n v="5180"/>
    <x v="1"/>
    <s v="USD"/>
    <x v="530"/>
    <x v="530"/>
    <d v="2010-08-29T00:00:00"/>
    <n v="1283058000"/>
    <b v="0"/>
    <b v="0"/>
    <s v="theater/plays"/>
    <x v="3"/>
    <s v="plays"/>
  </r>
  <r>
    <n v="569"/>
    <x v="560"/>
    <s v="Extended multi-tasking definition"/>
    <n v="20100"/>
    <n v="47705"/>
    <n v="80.993208828522924"/>
    <n v="2.3733830845771142"/>
    <x v="1"/>
    <n v="589"/>
    <x v="6"/>
    <s v="EUR"/>
    <x v="531"/>
    <x v="531"/>
    <d v="2011-01-23T00:00:00"/>
    <n v="1295762400"/>
    <b v="0"/>
    <b v="0"/>
    <s v="film &amp; video/animation"/>
    <x v="4"/>
    <s v="animation"/>
  </r>
  <r>
    <n v="570"/>
    <x v="561"/>
    <s v="Realigned uniform knowledge user"/>
    <n v="31200"/>
    <n v="95364"/>
    <n v="34.995963302752294"/>
    <n v="3.0565384615384614"/>
    <x v="1"/>
    <n v="2725"/>
    <x v="1"/>
    <s v="USD"/>
    <x v="515"/>
    <x v="515"/>
    <d v="2014-12-26T00:00:00"/>
    <n v="1419573600"/>
    <b v="0"/>
    <b v="1"/>
    <s v="music/rock"/>
    <x v="1"/>
    <s v="rock"/>
  </r>
  <r>
    <n v="571"/>
    <x v="562"/>
    <s v="Monitored grid-enabled model"/>
    <n v="3500"/>
    <n v="3295"/>
    <n v="94.142857142857139"/>
    <n v="0.94142857142857139"/>
    <x v="0"/>
    <n v="35"/>
    <x v="6"/>
    <s v="EUR"/>
    <x v="532"/>
    <x v="532"/>
    <d v="2015-08-05T00:00:00"/>
    <n v="1438750800"/>
    <b v="0"/>
    <b v="0"/>
    <s v="film &amp; video/shorts"/>
    <x v="4"/>
    <s v="shorts"/>
  </r>
  <r>
    <n v="572"/>
    <x v="563"/>
    <s v="Assimilated actuating policy"/>
    <n v="9000"/>
    <n v="4896"/>
    <n v="52.085106382978722"/>
    <n v="0.54400000000000004"/>
    <x v="3"/>
    <n v="94"/>
    <x v="1"/>
    <s v="USD"/>
    <x v="533"/>
    <x v="533"/>
    <d v="2015-10-14T00:00:00"/>
    <n v="1444798800"/>
    <b v="0"/>
    <b v="1"/>
    <s v="music/rock"/>
    <x v="1"/>
    <s v="rock"/>
  </r>
  <r>
    <n v="573"/>
    <x v="564"/>
    <s v="Total incremental productivity"/>
    <n v="6700"/>
    <n v="7496"/>
    <n v="24.986666666666668"/>
    <n v="1.1188059701492536"/>
    <x v="1"/>
    <n v="300"/>
    <x v="1"/>
    <s v="USD"/>
    <x v="409"/>
    <x v="409"/>
    <d v="2014-05-04T00:00:00"/>
    <n v="1399179600"/>
    <b v="0"/>
    <b v="0"/>
    <s v="journalism/audio"/>
    <x v="8"/>
    <s v="audio"/>
  </r>
  <r>
    <n v="574"/>
    <x v="565"/>
    <s v="Adaptive local task-force"/>
    <n v="2700"/>
    <n v="9967"/>
    <n v="69.215277777777771"/>
    <n v="3.6914814814814814"/>
    <x v="1"/>
    <n v="144"/>
    <x v="1"/>
    <s v="USD"/>
    <x v="534"/>
    <x v="534"/>
    <d v="2019-12-17T00:00:00"/>
    <n v="1576562400"/>
    <b v="0"/>
    <b v="1"/>
    <s v="food/food trucks"/>
    <x v="0"/>
    <s v="food trucks"/>
  </r>
  <r>
    <n v="575"/>
    <x v="566"/>
    <s v="Universal zero-defect concept"/>
    <n v="83300"/>
    <n v="52421"/>
    <n v="93.944444444444443"/>
    <n v="0.62930372148859548"/>
    <x v="0"/>
    <n v="558"/>
    <x v="1"/>
    <s v="USD"/>
    <x v="53"/>
    <x v="53"/>
    <d v="2014-05-23T00:00:00"/>
    <n v="1400821200"/>
    <b v="0"/>
    <b v="1"/>
    <s v="theater/plays"/>
    <x v="3"/>
    <s v="plays"/>
  </r>
  <r>
    <n v="576"/>
    <x v="567"/>
    <s v="Object-based bottom-line superstructure"/>
    <n v="9700"/>
    <n v="6298"/>
    <n v="98.40625"/>
    <n v="0.6492783505154639"/>
    <x v="0"/>
    <n v="64"/>
    <x v="1"/>
    <s v="USD"/>
    <x v="535"/>
    <x v="535"/>
    <d v="2017-11-18T00:00:00"/>
    <n v="1510984800"/>
    <b v="0"/>
    <b v="0"/>
    <s v="theater/plays"/>
    <x v="3"/>
    <s v="plays"/>
  </r>
  <r>
    <n v="577"/>
    <x v="568"/>
    <s v="Adaptive 24hour projection"/>
    <n v="8200"/>
    <n v="1546"/>
    <n v="41.783783783783782"/>
    <n v="0.18853658536585366"/>
    <x v="3"/>
    <n v="37"/>
    <x v="1"/>
    <s v="USD"/>
    <x v="536"/>
    <x v="536"/>
    <d v="2011-04-06T00:00:00"/>
    <n v="1302066000"/>
    <b v="0"/>
    <b v="0"/>
    <s v="music/jazz"/>
    <x v="1"/>
    <s v="jazz"/>
  </r>
  <r>
    <n v="578"/>
    <x v="569"/>
    <s v="Sharable radical toolset"/>
    <n v="96500"/>
    <n v="16168"/>
    <n v="65.991836734693877"/>
    <n v="0.1675440414507772"/>
    <x v="0"/>
    <n v="245"/>
    <x v="1"/>
    <s v="USD"/>
    <x v="537"/>
    <x v="537"/>
    <d v="2011-12-04T00:00:00"/>
    <n v="1322978400"/>
    <b v="0"/>
    <b v="0"/>
    <s v="film &amp; video/science fiction"/>
    <x v="4"/>
    <s v="science fiction"/>
  </r>
  <r>
    <n v="579"/>
    <x v="570"/>
    <s v="Focused multimedia knowledgebase"/>
    <n v="6200"/>
    <n v="6269"/>
    <n v="72.05747126436782"/>
    <n v="1.0111290322580646"/>
    <x v="1"/>
    <n v="87"/>
    <x v="1"/>
    <s v="USD"/>
    <x v="538"/>
    <x v="538"/>
    <d v="2011-08-19T00:00:00"/>
    <n v="1313730000"/>
    <b v="0"/>
    <b v="0"/>
    <s v="music/jazz"/>
    <x v="1"/>
    <s v="jazz"/>
  </r>
  <r>
    <n v="580"/>
    <x v="251"/>
    <s v="Seamless 6thgeneration extranet"/>
    <n v="43800"/>
    <n v="149578"/>
    <n v="48.003209242618745"/>
    <n v="3.4150228310502282"/>
    <x v="1"/>
    <n v="3116"/>
    <x v="1"/>
    <s v="USD"/>
    <x v="539"/>
    <x v="539"/>
    <d v="2014-03-06T00:00:00"/>
    <n v="1394085600"/>
    <b v="0"/>
    <b v="0"/>
    <s v="theater/plays"/>
    <x v="3"/>
    <s v="plays"/>
  </r>
  <r>
    <n v="581"/>
    <x v="571"/>
    <s v="Sharable mobile knowledgebase"/>
    <n v="6000"/>
    <n v="3841"/>
    <n v="54.098591549295776"/>
    <n v="0.64016666666666666"/>
    <x v="0"/>
    <n v="71"/>
    <x v="1"/>
    <s v="USD"/>
    <x v="540"/>
    <x v="540"/>
    <d v="2011-05-14T00:00:00"/>
    <n v="1305349200"/>
    <b v="0"/>
    <b v="0"/>
    <s v="technology/web"/>
    <x v="2"/>
    <s v="web"/>
  </r>
  <r>
    <n v="582"/>
    <x v="572"/>
    <s v="Cross-group global system engine"/>
    <n v="8700"/>
    <n v="4531"/>
    <n v="107.88095238095238"/>
    <n v="0.5208045977011494"/>
    <x v="0"/>
    <n v="42"/>
    <x v="1"/>
    <s v="USD"/>
    <x v="505"/>
    <x v="505"/>
    <d v="2015-06-15T00:00:00"/>
    <n v="1434344400"/>
    <b v="0"/>
    <b v="1"/>
    <s v="games/video games"/>
    <x v="6"/>
    <s v="video games"/>
  </r>
  <r>
    <n v="583"/>
    <x v="573"/>
    <s v="Centralized clear-thinking conglomeration"/>
    <n v="18900"/>
    <n v="60934"/>
    <n v="67.034103410341032"/>
    <n v="3.2240211640211642"/>
    <x v="1"/>
    <n v="909"/>
    <x v="1"/>
    <s v="USD"/>
    <x v="541"/>
    <x v="541"/>
    <d v="2012-03-08T00:00:00"/>
    <n v="1331186400"/>
    <b v="0"/>
    <b v="0"/>
    <s v="film &amp; video/documentary"/>
    <x v="4"/>
    <s v="documentary"/>
  </r>
  <r>
    <n v="584"/>
    <x v="8"/>
    <s v="De-engineered cohesive system engine"/>
    <n v="86400"/>
    <n v="103255"/>
    <n v="64.01425914445133"/>
    <n v="1.1950810185185186"/>
    <x v="1"/>
    <n v="1613"/>
    <x v="1"/>
    <s v="USD"/>
    <x v="542"/>
    <x v="542"/>
    <d v="2012-05-09T00:00:00"/>
    <n v="1336539600"/>
    <b v="0"/>
    <b v="0"/>
    <s v="technology/web"/>
    <x v="2"/>
    <s v="web"/>
  </r>
  <r>
    <n v="585"/>
    <x v="574"/>
    <s v="Reactive analyzing function"/>
    <n v="8900"/>
    <n v="13065"/>
    <n v="96.066176470588232"/>
    <n v="1.4679775280898877"/>
    <x v="1"/>
    <n v="136"/>
    <x v="1"/>
    <s v="USD"/>
    <x v="543"/>
    <x v="543"/>
    <d v="2010-03-28T00:00:00"/>
    <n v="1269752400"/>
    <b v="0"/>
    <b v="0"/>
    <s v="publishing/translations"/>
    <x v="5"/>
    <s v="translations"/>
  </r>
  <r>
    <n v="586"/>
    <x v="575"/>
    <s v="Robust hybrid budgetary management"/>
    <n v="700"/>
    <n v="6654"/>
    <n v="51.184615384615384"/>
    <n v="9.5057142857142853"/>
    <x v="1"/>
    <n v="130"/>
    <x v="1"/>
    <s v="USD"/>
    <x v="544"/>
    <x v="544"/>
    <d v="2010-12-06T00:00:00"/>
    <n v="1291615200"/>
    <b v="0"/>
    <b v="0"/>
    <s v="music/rock"/>
    <x v="1"/>
    <s v="rock"/>
  </r>
  <r>
    <n v="587"/>
    <x v="576"/>
    <s v="Open-source analyzing monitoring"/>
    <n v="9400"/>
    <n v="6852"/>
    <n v="43.92307692307692"/>
    <n v="0.72893617021276591"/>
    <x v="0"/>
    <n v="156"/>
    <x v="0"/>
    <s v="CAD"/>
    <x v="35"/>
    <x v="35"/>
    <d v="2019-03-12T00:00:00"/>
    <n v="1552366800"/>
    <b v="0"/>
    <b v="1"/>
    <s v="food/food trucks"/>
    <x v="0"/>
    <s v="food trucks"/>
  </r>
  <r>
    <n v="588"/>
    <x v="577"/>
    <s v="Up-sized discrete firmware"/>
    <n v="157600"/>
    <n v="124517"/>
    <n v="91.021198830409361"/>
    <n v="0.7900824873096447"/>
    <x v="0"/>
    <n v="1368"/>
    <x v="4"/>
    <s v="GBP"/>
    <x v="152"/>
    <x v="152"/>
    <d v="2010-04-25T00:00:00"/>
    <n v="1272171600"/>
    <b v="0"/>
    <b v="0"/>
    <s v="theater/plays"/>
    <x v="3"/>
    <s v="plays"/>
  </r>
  <r>
    <n v="589"/>
    <x v="578"/>
    <s v="Exclusive intangible extranet"/>
    <n v="7900"/>
    <n v="5113"/>
    <n v="50.127450980392155"/>
    <n v="0.64721518987341775"/>
    <x v="0"/>
    <n v="102"/>
    <x v="1"/>
    <s v="USD"/>
    <x v="545"/>
    <x v="545"/>
    <d v="2015-07-12T00:00:00"/>
    <n v="1436677200"/>
    <b v="0"/>
    <b v="0"/>
    <s v="film &amp; video/documentary"/>
    <x v="4"/>
    <s v="documentary"/>
  </r>
  <r>
    <n v="590"/>
    <x v="579"/>
    <s v="Synergized analyzing process improvement"/>
    <n v="7100"/>
    <n v="5824"/>
    <n v="67.720930232558146"/>
    <n v="0.82028169014084507"/>
    <x v="0"/>
    <n v="86"/>
    <x v="2"/>
    <s v="AUD"/>
    <x v="546"/>
    <x v="546"/>
    <d v="2015-01-01T00:00:00"/>
    <n v="1420092000"/>
    <b v="0"/>
    <b v="0"/>
    <s v="publishing/radio &amp; podcasts"/>
    <x v="5"/>
    <s v="radio &amp; podcasts"/>
  </r>
  <r>
    <n v="591"/>
    <x v="580"/>
    <s v="Realigned dedicated system engine"/>
    <n v="600"/>
    <n v="6226"/>
    <n v="61.03921568627451"/>
    <n v="10.376666666666667"/>
    <x v="1"/>
    <n v="102"/>
    <x v="1"/>
    <s v="USD"/>
    <x v="547"/>
    <x v="547"/>
    <d v="2010-07-24T00:00:00"/>
    <n v="1279947600"/>
    <b v="0"/>
    <b v="0"/>
    <s v="games/video games"/>
    <x v="6"/>
    <s v="video games"/>
  </r>
  <r>
    <n v="592"/>
    <x v="581"/>
    <s v="Object-based bandwidth-monitored concept"/>
    <n v="156800"/>
    <n v="20243"/>
    <n v="80.011857707509876"/>
    <n v="0.12910076530612244"/>
    <x v="0"/>
    <n v="253"/>
    <x v="1"/>
    <s v="USD"/>
    <x v="548"/>
    <x v="548"/>
    <d v="2014-06-08T00:00:00"/>
    <n v="1402203600"/>
    <b v="0"/>
    <b v="0"/>
    <s v="theater/plays"/>
    <x v="3"/>
    <s v="plays"/>
  </r>
  <r>
    <n v="593"/>
    <x v="582"/>
    <s v="Ameliorated client-driven open system"/>
    <n v="121600"/>
    <n v="188288"/>
    <n v="47.001497753369947"/>
    <n v="1.5484210526315789"/>
    <x v="1"/>
    <n v="4006"/>
    <x v="1"/>
    <s v="USD"/>
    <x v="549"/>
    <x v="549"/>
    <d v="2014-04-08T00:00:00"/>
    <n v="1396933200"/>
    <b v="0"/>
    <b v="0"/>
    <s v="film &amp; video/animation"/>
    <x v="4"/>
    <s v="animation"/>
  </r>
  <r>
    <n v="594"/>
    <x v="583"/>
    <s v="Upgradable leadingedge Local Area Network"/>
    <n v="157300"/>
    <n v="11167"/>
    <n v="71.127388535031841"/>
    <n v="7.0991735537190084E-2"/>
    <x v="0"/>
    <n v="157"/>
    <x v="1"/>
    <s v="USD"/>
    <x v="550"/>
    <x v="550"/>
    <d v="2016-06-30T00:00:00"/>
    <n v="1467262800"/>
    <b v="0"/>
    <b v="1"/>
    <s v="theater/plays"/>
    <x v="3"/>
    <s v="plays"/>
  </r>
  <r>
    <n v="595"/>
    <x v="584"/>
    <s v="Customizable intermediate data-warehouse"/>
    <n v="70300"/>
    <n v="146595"/>
    <n v="89.99079189686924"/>
    <n v="2.0852773826458035"/>
    <x v="1"/>
    <n v="1629"/>
    <x v="1"/>
    <s v="USD"/>
    <x v="551"/>
    <x v="551"/>
    <d v="2010-04-06T00:00:00"/>
    <n v="1270530000"/>
    <b v="0"/>
    <b v="1"/>
    <s v="theater/plays"/>
    <x v="3"/>
    <s v="plays"/>
  </r>
  <r>
    <n v="596"/>
    <x v="585"/>
    <s v="Managed optimizing archive"/>
    <n v="7900"/>
    <n v="7875"/>
    <n v="43.032786885245905"/>
    <n v="0.99683544303797467"/>
    <x v="0"/>
    <n v="183"/>
    <x v="1"/>
    <s v="USD"/>
    <x v="552"/>
    <x v="552"/>
    <d v="2016-03-12T00:00:00"/>
    <n v="1457762400"/>
    <b v="0"/>
    <b v="1"/>
    <s v="film &amp; video/drama"/>
    <x v="4"/>
    <s v="drama"/>
  </r>
  <r>
    <n v="597"/>
    <x v="586"/>
    <s v="Diverse systematic projection"/>
    <n v="73800"/>
    <n v="148779"/>
    <n v="67.997714808043881"/>
    <n v="2.0159756097560977"/>
    <x v="1"/>
    <n v="2188"/>
    <x v="1"/>
    <s v="USD"/>
    <x v="462"/>
    <x v="462"/>
    <d v="2019-12-05T00:00:00"/>
    <n v="1575525600"/>
    <b v="0"/>
    <b v="0"/>
    <s v="theater/plays"/>
    <x v="3"/>
    <s v="plays"/>
  </r>
  <r>
    <n v="598"/>
    <x v="587"/>
    <s v="Up-sized web-enabled info-mediaries"/>
    <n v="108500"/>
    <n v="175868"/>
    <n v="73.004566210045667"/>
    <n v="1.6209032258064515"/>
    <x v="1"/>
    <n v="2409"/>
    <x v="6"/>
    <s v="EUR"/>
    <x v="553"/>
    <x v="553"/>
    <d v="2010-07-14T00:00:00"/>
    <n v="1279083600"/>
    <b v="0"/>
    <b v="0"/>
    <s v="music/rock"/>
    <x v="1"/>
    <s v="rock"/>
  </r>
  <r>
    <n v="599"/>
    <x v="588"/>
    <s v="Persevering optimizing Graphical User Interface"/>
    <n v="140300"/>
    <n v="5112"/>
    <n v="62.341463414634148"/>
    <n v="3.6436208125445471E-2"/>
    <x v="0"/>
    <n v="82"/>
    <x v="3"/>
    <s v="DKK"/>
    <x v="554"/>
    <x v="554"/>
    <d v="2015-02-20T00:00:00"/>
    <n v="1424412000"/>
    <b v="0"/>
    <b v="0"/>
    <s v="film &amp; video/documentary"/>
    <x v="4"/>
    <s v="documentary"/>
  </r>
  <r>
    <n v="600"/>
    <x v="589"/>
    <s v="Cross-platform tertiary array"/>
    <n v="100"/>
    <n v="5"/>
    <n v="5"/>
    <n v="0.05"/>
    <x v="0"/>
    <n v="1"/>
    <x v="4"/>
    <s v="GBP"/>
    <x v="555"/>
    <x v="555"/>
    <d v="2013-08-11T00:00:00"/>
    <n v="1376197200"/>
    <b v="0"/>
    <b v="0"/>
    <s v="food/food trucks"/>
    <x v="0"/>
    <s v="food trucks"/>
  </r>
  <r>
    <n v="601"/>
    <x v="590"/>
    <s v="Inverse neutral structure"/>
    <n v="6300"/>
    <n v="13018"/>
    <n v="67.103092783505161"/>
    <n v="2.0663492063492064"/>
    <x v="1"/>
    <n v="194"/>
    <x v="1"/>
    <s v="USD"/>
    <x v="548"/>
    <x v="548"/>
    <d v="2014-06-16T00:00:00"/>
    <n v="1402894800"/>
    <b v="1"/>
    <b v="0"/>
    <s v="technology/wearables"/>
    <x v="2"/>
    <s v="wearables"/>
  </r>
  <r>
    <n v="602"/>
    <x v="591"/>
    <s v="Quality-focused system-worthy support"/>
    <n v="71100"/>
    <n v="91176"/>
    <n v="79.978947368421046"/>
    <n v="1.2823628691983122"/>
    <x v="1"/>
    <n v="1140"/>
    <x v="1"/>
    <s v="USD"/>
    <x v="62"/>
    <x v="62"/>
    <d v="2015-06-16T00:00:00"/>
    <n v="1434430800"/>
    <b v="0"/>
    <b v="0"/>
    <s v="theater/plays"/>
    <x v="3"/>
    <s v="plays"/>
  </r>
  <r>
    <n v="603"/>
    <x v="592"/>
    <s v="Vision-oriented 5thgeneration array"/>
    <n v="5300"/>
    <n v="6342"/>
    <n v="62.176470588235297"/>
    <n v="1.1966037735849056"/>
    <x v="1"/>
    <n v="102"/>
    <x v="1"/>
    <s v="USD"/>
    <x v="556"/>
    <x v="556"/>
    <d v="2019-05-15T00:00:00"/>
    <n v="1557896400"/>
    <b v="0"/>
    <b v="0"/>
    <s v="theater/plays"/>
    <x v="3"/>
    <s v="plays"/>
  </r>
  <r>
    <n v="604"/>
    <x v="593"/>
    <s v="Cross-platform logistical circuit"/>
    <n v="88700"/>
    <n v="151438"/>
    <n v="53.005950297514879"/>
    <n v="1.7073055242390078"/>
    <x v="1"/>
    <n v="2857"/>
    <x v="1"/>
    <s v="USD"/>
    <x v="557"/>
    <x v="557"/>
    <d v="2011-02-12T00:00:00"/>
    <n v="1297490400"/>
    <b v="0"/>
    <b v="0"/>
    <s v="theater/plays"/>
    <x v="3"/>
    <s v="plays"/>
  </r>
  <r>
    <n v="605"/>
    <x v="594"/>
    <s v="Profound solution-oriented matrix"/>
    <n v="3300"/>
    <n v="6178"/>
    <n v="57.738317757009348"/>
    <n v="1.8721212121212121"/>
    <x v="1"/>
    <n v="107"/>
    <x v="1"/>
    <s v="USD"/>
    <x v="27"/>
    <x v="27"/>
    <d v="2015-11-13T00:00:00"/>
    <n v="1447394400"/>
    <b v="0"/>
    <b v="0"/>
    <s v="publishing/nonfiction"/>
    <x v="5"/>
    <s v="nonfiction"/>
  </r>
  <r>
    <n v="606"/>
    <x v="595"/>
    <s v="Extended asynchronous initiative"/>
    <n v="3400"/>
    <n v="6405"/>
    <n v="40.03125"/>
    <n v="1.8838235294117647"/>
    <x v="1"/>
    <n v="160"/>
    <x v="4"/>
    <s v="GBP"/>
    <x v="558"/>
    <x v="558"/>
    <d v="2016-03-18T00:00:00"/>
    <n v="1458277200"/>
    <b v="0"/>
    <b v="0"/>
    <s v="music/rock"/>
    <x v="1"/>
    <s v="rock"/>
  </r>
  <r>
    <n v="607"/>
    <x v="596"/>
    <s v="Fundamental needs-based frame"/>
    <n v="137600"/>
    <n v="180667"/>
    <n v="81.016591928251117"/>
    <n v="1.3129869186046512"/>
    <x v="1"/>
    <n v="2230"/>
    <x v="1"/>
    <s v="USD"/>
    <x v="559"/>
    <x v="559"/>
    <d v="2014-03-25T00:00:00"/>
    <n v="1395723600"/>
    <b v="0"/>
    <b v="0"/>
    <s v="food/food trucks"/>
    <x v="0"/>
    <s v="food trucks"/>
  </r>
  <r>
    <n v="608"/>
    <x v="597"/>
    <s v="Compatible full-range leverage"/>
    <n v="3900"/>
    <n v="11075"/>
    <n v="35.047468354430379"/>
    <n v="2.8397435897435899"/>
    <x v="1"/>
    <n v="316"/>
    <x v="1"/>
    <s v="USD"/>
    <x v="426"/>
    <x v="426"/>
    <d v="2019-03-10T00:00:00"/>
    <n v="1552197600"/>
    <b v="0"/>
    <b v="1"/>
    <s v="music/jazz"/>
    <x v="1"/>
    <s v="jazz"/>
  </r>
  <r>
    <n v="609"/>
    <x v="598"/>
    <s v="Upgradable holistic system engine"/>
    <n v="10000"/>
    <n v="12042"/>
    <n v="102.92307692307692"/>
    <n v="1.2041999999999999"/>
    <x v="1"/>
    <n v="117"/>
    <x v="1"/>
    <s v="USD"/>
    <x v="560"/>
    <x v="560"/>
    <d v="2019-02-02T00:00:00"/>
    <n v="1549087200"/>
    <b v="0"/>
    <b v="0"/>
    <s v="film &amp; video/science fiction"/>
    <x v="4"/>
    <s v="science fiction"/>
  </r>
  <r>
    <n v="610"/>
    <x v="599"/>
    <s v="Stand-alone multi-state data-warehouse"/>
    <n v="42800"/>
    <n v="179356"/>
    <n v="27.998126756166094"/>
    <n v="4.1905607476635511"/>
    <x v="1"/>
    <n v="6406"/>
    <x v="1"/>
    <s v="USD"/>
    <x v="561"/>
    <x v="561"/>
    <d v="2012-12-30T00:00:00"/>
    <n v="1356847200"/>
    <b v="0"/>
    <b v="0"/>
    <s v="theater/plays"/>
    <x v="3"/>
    <s v="plays"/>
  </r>
  <r>
    <n v="611"/>
    <x v="600"/>
    <s v="Multi-lateral maximized core"/>
    <n v="8200"/>
    <n v="1136"/>
    <n v="75.733333333333334"/>
    <n v="0.13853658536585367"/>
    <x v="3"/>
    <n v="15"/>
    <x v="1"/>
    <s v="USD"/>
    <x v="562"/>
    <x v="562"/>
    <d v="2013-08-06T00:00:00"/>
    <n v="1375765200"/>
    <b v="0"/>
    <b v="0"/>
    <s v="theater/plays"/>
    <x v="3"/>
    <s v="plays"/>
  </r>
  <r>
    <n v="612"/>
    <x v="601"/>
    <s v="Innovative holistic hub"/>
    <n v="6200"/>
    <n v="8645"/>
    <n v="45.026041666666664"/>
    <n v="1.3943548387096774"/>
    <x v="1"/>
    <n v="192"/>
    <x v="1"/>
    <s v="USD"/>
    <x v="563"/>
    <x v="563"/>
    <d v="2010-11-15T00:00:00"/>
    <n v="1289800800"/>
    <b v="0"/>
    <b v="0"/>
    <s v="music/electric music"/>
    <x v="1"/>
    <s v="electric music"/>
  </r>
  <r>
    <n v="613"/>
    <x v="602"/>
    <s v="Reverse-engineered 24/7 methodology"/>
    <n v="1100"/>
    <n v="1914"/>
    <n v="73.615384615384613"/>
    <n v="1.74"/>
    <x v="1"/>
    <n v="26"/>
    <x v="0"/>
    <s v="CAD"/>
    <x v="564"/>
    <x v="564"/>
    <d v="2017-09-04T00:00:00"/>
    <n v="1504501200"/>
    <b v="0"/>
    <b v="0"/>
    <s v="theater/plays"/>
    <x v="3"/>
    <s v="plays"/>
  </r>
  <r>
    <n v="614"/>
    <x v="603"/>
    <s v="Business-focused dynamic info-mediaries"/>
    <n v="26500"/>
    <n v="41205"/>
    <n v="56.991701244813278"/>
    <n v="1.5549056603773586"/>
    <x v="1"/>
    <n v="723"/>
    <x v="1"/>
    <s v="USD"/>
    <x v="565"/>
    <x v="565"/>
    <d v="2017-01-29T00:00:00"/>
    <n v="1485669600"/>
    <b v="0"/>
    <b v="0"/>
    <s v="theater/plays"/>
    <x v="3"/>
    <s v="plays"/>
  </r>
  <r>
    <n v="615"/>
    <x v="604"/>
    <s v="Digitized clear-thinking installation"/>
    <n v="8500"/>
    <n v="14488"/>
    <n v="85.223529411764702"/>
    <n v="1.7044705882352942"/>
    <x v="1"/>
    <n v="170"/>
    <x v="6"/>
    <s v="EUR"/>
    <x v="566"/>
    <x v="566"/>
    <d v="2016-05-09T00:00:00"/>
    <n v="1462770000"/>
    <b v="0"/>
    <b v="0"/>
    <s v="theater/plays"/>
    <x v="3"/>
    <s v="plays"/>
  </r>
  <r>
    <n v="616"/>
    <x v="605"/>
    <s v="Quality-focused 24/7 superstructure"/>
    <n v="6400"/>
    <n v="12129"/>
    <n v="50.962184873949582"/>
    <n v="1.8951562500000001"/>
    <x v="1"/>
    <n v="238"/>
    <x v="4"/>
    <s v="GBP"/>
    <x v="567"/>
    <x v="567"/>
    <d v="2013-09-21T00:00:00"/>
    <n v="1379739600"/>
    <b v="0"/>
    <b v="1"/>
    <s v="music/indie rock"/>
    <x v="1"/>
    <s v="indie rock"/>
  </r>
  <r>
    <n v="617"/>
    <x v="606"/>
    <s v="Multi-channeled local intranet"/>
    <n v="1400"/>
    <n v="3496"/>
    <n v="63.563636363636363"/>
    <n v="2.4971428571428573"/>
    <x v="1"/>
    <n v="55"/>
    <x v="1"/>
    <s v="USD"/>
    <x v="568"/>
    <x v="568"/>
    <d v="2014-06-14T00:00:00"/>
    <n v="1402722000"/>
    <b v="0"/>
    <b v="0"/>
    <s v="theater/plays"/>
    <x v="3"/>
    <s v="plays"/>
  </r>
  <r>
    <n v="618"/>
    <x v="607"/>
    <s v="Open-architected mobile emulation"/>
    <n v="198600"/>
    <n v="97037"/>
    <n v="80.999165275459092"/>
    <n v="0.48860523665659616"/>
    <x v="0"/>
    <n v="1198"/>
    <x v="1"/>
    <s v="USD"/>
    <x v="569"/>
    <x v="569"/>
    <d v="2013-05-23T00:00:00"/>
    <n v="1369285200"/>
    <b v="0"/>
    <b v="0"/>
    <s v="publishing/nonfiction"/>
    <x v="5"/>
    <s v="nonfiction"/>
  </r>
  <r>
    <n v="619"/>
    <x v="608"/>
    <s v="Ameliorated foreground methodology"/>
    <n v="195900"/>
    <n v="55757"/>
    <n v="86.044753086419746"/>
    <n v="0.28461970393057684"/>
    <x v="0"/>
    <n v="648"/>
    <x v="1"/>
    <s v="USD"/>
    <x v="570"/>
    <x v="570"/>
    <d v="2011-05-07T00:00:00"/>
    <n v="1304744400"/>
    <b v="1"/>
    <b v="1"/>
    <s v="theater/plays"/>
    <x v="3"/>
    <s v="plays"/>
  </r>
  <r>
    <n v="620"/>
    <x v="609"/>
    <s v="Synergized well-modulated project"/>
    <n v="4300"/>
    <n v="11525"/>
    <n v="90.0390625"/>
    <n v="2.6802325581395348"/>
    <x v="1"/>
    <n v="128"/>
    <x v="2"/>
    <s v="AUD"/>
    <x v="571"/>
    <x v="571"/>
    <d v="2016-07-12T00:00:00"/>
    <n v="1468299600"/>
    <b v="0"/>
    <b v="0"/>
    <s v="photography/photography books"/>
    <x v="7"/>
    <s v="photography books"/>
  </r>
  <r>
    <n v="621"/>
    <x v="610"/>
    <s v="Extended context-sensitive forecast"/>
    <n v="25600"/>
    <n v="158669"/>
    <n v="74.006063432835816"/>
    <n v="6.1980078125000002"/>
    <x v="1"/>
    <n v="2144"/>
    <x v="1"/>
    <s v="USD"/>
    <x v="572"/>
    <x v="572"/>
    <d v="2016-09-18T00:00:00"/>
    <n v="1474174800"/>
    <b v="0"/>
    <b v="0"/>
    <s v="theater/plays"/>
    <x v="3"/>
    <s v="plays"/>
  </r>
  <r>
    <n v="622"/>
    <x v="611"/>
    <s v="Total leadingedge neural-net"/>
    <n v="189000"/>
    <n v="5916"/>
    <n v="92.4375"/>
    <n v="3.1301587301587303E-2"/>
    <x v="0"/>
    <n v="64"/>
    <x v="1"/>
    <s v="USD"/>
    <x v="573"/>
    <x v="573"/>
    <d v="2018-05-11T00:00:00"/>
    <n v="1526014800"/>
    <b v="0"/>
    <b v="0"/>
    <s v="music/indie rock"/>
    <x v="1"/>
    <s v="indie rock"/>
  </r>
  <r>
    <n v="623"/>
    <x v="612"/>
    <s v="Organic actuating protocol"/>
    <n v="94300"/>
    <n v="150806"/>
    <n v="55.999257333828446"/>
    <n v="1.5992152704135738"/>
    <x v="1"/>
    <n v="2693"/>
    <x v="4"/>
    <s v="GBP"/>
    <x v="574"/>
    <x v="574"/>
    <d v="2015-07-21T00:00:00"/>
    <n v="1437454800"/>
    <b v="0"/>
    <b v="0"/>
    <s v="theater/plays"/>
    <x v="3"/>
    <s v="plays"/>
  </r>
  <r>
    <n v="624"/>
    <x v="613"/>
    <s v="Down-sized national software"/>
    <n v="5100"/>
    <n v="14249"/>
    <n v="32.983796296296298"/>
    <n v="2.793921568627451"/>
    <x v="1"/>
    <n v="432"/>
    <x v="1"/>
    <s v="USD"/>
    <x v="511"/>
    <x v="511"/>
    <d v="2015-01-31T00:00:00"/>
    <n v="1422684000"/>
    <b v="0"/>
    <b v="0"/>
    <s v="photography/photography books"/>
    <x v="7"/>
    <s v="photography books"/>
  </r>
  <r>
    <n v="625"/>
    <x v="614"/>
    <s v="Organic upward-trending Graphical User Interface"/>
    <n v="7500"/>
    <n v="5803"/>
    <n v="93.596774193548384"/>
    <n v="0.77373333333333338"/>
    <x v="0"/>
    <n v="62"/>
    <x v="1"/>
    <s v="USD"/>
    <x v="575"/>
    <x v="575"/>
    <d v="2020-02-10T00:00:00"/>
    <n v="1581314400"/>
    <b v="0"/>
    <b v="0"/>
    <s v="theater/plays"/>
    <x v="3"/>
    <s v="plays"/>
  </r>
  <r>
    <n v="626"/>
    <x v="615"/>
    <s v="Synergistic tertiary budgetary management"/>
    <n v="6400"/>
    <n v="13205"/>
    <n v="69.867724867724874"/>
    <n v="2.0632812500000002"/>
    <x v="1"/>
    <n v="189"/>
    <x v="1"/>
    <s v="USD"/>
    <x v="576"/>
    <x v="576"/>
    <d v="2010-10-07T00:00:00"/>
    <n v="1286427600"/>
    <b v="0"/>
    <b v="1"/>
    <s v="theater/plays"/>
    <x v="3"/>
    <s v="plays"/>
  </r>
  <r>
    <n v="627"/>
    <x v="616"/>
    <s v="Open-architected incremental ability"/>
    <n v="1600"/>
    <n v="11108"/>
    <n v="72.129870129870127"/>
    <n v="6.9424999999999999"/>
    <x v="1"/>
    <n v="154"/>
    <x v="4"/>
    <s v="GBP"/>
    <x v="577"/>
    <x v="577"/>
    <d v="2010-07-10T00:00:00"/>
    <n v="1278738000"/>
    <b v="1"/>
    <b v="0"/>
    <s v="food/food trucks"/>
    <x v="0"/>
    <s v="food trucks"/>
  </r>
  <r>
    <n v="628"/>
    <x v="617"/>
    <s v="Intuitive object-oriented task-force"/>
    <n v="1900"/>
    <n v="2884"/>
    <n v="30.041666666666668"/>
    <n v="1.5178947368421052"/>
    <x v="1"/>
    <n v="96"/>
    <x v="1"/>
    <s v="USD"/>
    <x v="578"/>
    <x v="578"/>
    <d v="2010-10-07T00:00:00"/>
    <n v="1286427600"/>
    <b v="0"/>
    <b v="0"/>
    <s v="music/indie rock"/>
    <x v="1"/>
    <s v="indie rock"/>
  </r>
  <r>
    <n v="629"/>
    <x v="618"/>
    <s v="Multi-tiered executive toolset"/>
    <n v="85900"/>
    <n v="55476"/>
    <n v="73.968000000000004"/>
    <n v="0.64582072176949945"/>
    <x v="0"/>
    <n v="750"/>
    <x v="1"/>
    <s v="USD"/>
    <x v="579"/>
    <x v="579"/>
    <d v="2016-07-08T00:00:00"/>
    <n v="1467954000"/>
    <b v="0"/>
    <b v="1"/>
    <s v="theater/plays"/>
    <x v="3"/>
    <s v="plays"/>
  </r>
  <r>
    <n v="630"/>
    <x v="619"/>
    <s v="Grass-roots directional workforce"/>
    <n v="9500"/>
    <n v="5973"/>
    <n v="68.65517241379311"/>
    <n v="0.62873684210526315"/>
    <x v="3"/>
    <n v="87"/>
    <x v="1"/>
    <s v="USD"/>
    <x v="580"/>
    <x v="580"/>
    <d v="2019-05-12T00:00:00"/>
    <n v="1557637200"/>
    <b v="0"/>
    <b v="1"/>
    <s v="theater/plays"/>
    <x v="3"/>
    <s v="plays"/>
  </r>
  <r>
    <n v="631"/>
    <x v="620"/>
    <s v="Quality-focused real-time solution"/>
    <n v="59200"/>
    <n v="183756"/>
    <n v="59.992164544564154"/>
    <n v="3.1039864864864866"/>
    <x v="1"/>
    <n v="3063"/>
    <x v="1"/>
    <s v="USD"/>
    <x v="581"/>
    <x v="581"/>
    <d v="2019-03-30T00:00:00"/>
    <n v="1553922000"/>
    <b v="0"/>
    <b v="0"/>
    <s v="theater/plays"/>
    <x v="3"/>
    <s v="plays"/>
  </r>
  <r>
    <n v="632"/>
    <x v="621"/>
    <s v="Reduced interactive matrix"/>
    <n v="72100"/>
    <n v="30902"/>
    <n v="111.15827338129496"/>
    <n v="0.42859916782246882"/>
    <x v="2"/>
    <n v="278"/>
    <x v="1"/>
    <s v="USD"/>
    <x v="582"/>
    <x v="582"/>
    <d v="2014-11-20T00:00:00"/>
    <n v="1416463200"/>
    <b v="0"/>
    <b v="0"/>
    <s v="theater/plays"/>
    <x v="3"/>
    <s v="plays"/>
  </r>
  <r>
    <n v="633"/>
    <x v="622"/>
    <s v="Adaptive context-sensitive architecture"/>
    <n v="6700"/>
    <n v="5569"/>
    <n v="53.038095238095238"/>
    <n v="0.83119402985074631"/>
    <x v="0"/>
    <n v="105"/>
    <x v="1"/>
    <s v="USD"/>
    <x v="336"/>
    <x v="336"/>
    <d v="2015-11-11T00:00:00"/>
    <n v="1447221600"/>
    <b v="0"/>
    <b v="0"/>
    <s v="film &amp; video/animation"/>
    <x v="4"/>
    <s v="animation"/>
  </r>
  <r>
    <n v="634"/>
    <x v="623"/>
    <s v="Polarized incremental portal"/>
    <n v="118200"/>
    <n v="92824"/>
    <n v="55.985524728588658"/>
    <n v="0.78531302876480547"/>
    <x v="3"/>
    <n v="1658"/>
    <x v="1"/>
    <s v="USD"/>
    <x v="583"/>
    <x v="583"/>
    <d v="2017-04-08T00:00:00"/>
    <n v="1491627600"/>
    <b v="0"/>
    <b v="0"/>
    <s v="film &amp; video/television"/>
    <x v="4"/>
    <s v="television"/>
  </r>
  <r>
    <n v="635"/>
    <x v="624"/>
    <s v="Reactive regional access"/>
    <n v="139000"/>
    <n v="158590"/>
    <n v="69.986760812003524"/>
    <n v="1.1409352517985611"/>
    <x v="1"/>
    <n v="2266"/>
    <x v="1"/>
    <s v="USD"/>
    <x v="584"/>
    <x v="584"/>
    <d v="2013-03-13T00:00:00"/>
    <n v="1363150800"/>
    <b v="0"/>
    <b v="0"/>
    <s v="film &amp; video/television"/>
    <x v="4"/>
    <s v="television"/>
  </r>
  <r>
    <n v="636"/>
    <x v="625"/>
    <s v="Stand-alone reciprocal frame"/>
    <n v="197700"/>
    <n v="127591"/>
    <n v="48.998079877112133"/>
    <n v="0.64537683358624176"/>
    <x v="0"/>
    <n v="2604"/>
    <x v="3"/>
    <s v="DKK"/>
    <x v="585"/>
    <x v="585"/>
    <d v="2012-03-03T00:00:00"/>
    <n v="1330754400"/>
    <b v="0"/>
    <b v="1"/>
    <s v="film &amp; video/animation"/>
    <x v="4"/>
    <s v="animation"/>
  </r>
  <r>
    <n v="637"/>
    <x v="626"/>
    <s v="Open-architected 24/7 throughput"/>
    <n v="8500"/>
    <n v="6750"/>
    <n v="103.84615384615384"/>
    <n v="0.79411764705882348"/>
    <x v="0"/>
    <n v="65"/>
    <x v="1"/>
    <s v="USD"/>
    <x v="586"/>
    <x v="586"/>
    <d v="2016-11-22T00:00:00"/>
    <n v="1479794400"/>
    <b v="0"/>
    <b v="0"/>
    <s v="theater/plays"/>
    <x v="3"/>
    <s v="plays"/>
  </r>
  <r>
    <n v="638"/>
    <x v="627"/>
    <s v="Monitored 24/7 approach"/>
    <n v="81600"/>
    <n v="9318"/>
    <n v="99.127659574468083"/>
    <n v="0.11419117647058824"/>
    <x v="0"/>
    <n v="94"/>
    <x v="1"/>
    <s v="USD"/>
    <x v="587"/>
    <x v="587"/>
    <d v="2010-08-08T00:00:00"/>
    <n v="1281243600"/>
    <b v="0"/>
    <b v="1"/>
    <s v="theater/plays"/>
    <x v="3"/>
    <s v="plays"/>
  </r>
  <r>
    <n v="639"/>
    <x v="628"/>
    <s v="Upgradable explicit forecast"/>
    <n v="8600"/>
    <n v="4832"/>
    <n v="107.37777777777778"/>
    <n v="0.56186046511627907"/>
    <x v="2"/>
    <n v="45"/>
    <x v="1"/>
    <s v="USD"/>
    <x v="588"/>
    <x v="588"/>
    <d v="2018-07-28T00:00:00"/>
    <n v="1532754000"/>
    <b v="0"/>
    <b v="1"/>
    <s v="film &amp; video/drama"/>
    <x v="4"/>
    <s v="drama"/>
  </r>
  <r>
    <n v="640"/>
    <x v="629"/>
    <s v="Pre-emptive context-sensitive support"/>
    <n v="119800"/>
    <n v="19769"/>
    <n v="76.922178988326849"/>
    <n v="0.16501669449081802"/>
    <x v="0"/>
    <n v="257"/>
    <x v="1"/>
    <s v="USD"/>
    <x v="589"/>
    <x v="589"/>
    <d v="2016-01-21T00:00:00"/>
    <n v="1453356000"/>
    <b v="0"/>
    <b v="0"/>
    <s v="theater/plays"/>
    <x v="3"/>
    <s v="plays"/>
  </r>
  <r>
    <n v="641"/>
    <x v="630"/>
    <s v="Business-focused leadingedge instruction set"/>
    <n v="9400"/>
    <n v="11277"/>
    <n v="58.128865979381445"/>
    <n v="1.1996808510638297"/>
    <x v="1"/>
    <n v="194"/>
    <x v="5"/>
    <s v="CHF"/>
    <x v="590"/>
    <x v="590"/>
    <d v="2017-03-20T00:00:00"/>
    <n v="1489986000"/>
    <b v="0"/>
    <b v="0"/>
    <s v="theater/plays"/>
    <x v="3"/>
    <s v="plays"/>
  </r>
  <r>
    <n v="642"/>
    <x v="631"/>
    <s v="Extended multi-state knowledge user"/>
    <n v="9200"/>
    <n v="13382"/>
    <n v="103.73643410852713"/>
    <n v="1.4545652173913044"/>
    <x v="1"/>
    <n v="129"/>
    <x v="0"/>
    <s v="CAD"/>
    <x v="591"/>
    <x v="591"/>
    <d v="2018-12-26T00:00:00"/>
    <n v="1545804000"/>
    <b v="0"/>
    <b v="0"/>
    <s v="technology/wearables"/>
    <x v="2"/>
    <s v="wearables"/>
  </r>
  <r>
    <n v="643"/>
    <x v="632"/>
    <s v="Future-proofed modular groupware"/>
    <n v="14900"/>
    <n v="32986"/>
    <n v="87.962666666666664"/>
    <n v="2.2138255033557046"/>
    <x v="1"/>
    <n v="375"/>
    <x v="1"/>
    <s v="USD"/>
    <x v="592"/>
    <x v="592"/>
    <d v="2017-03-19T00:00:00"/>
    <n v="1489899600"/>
    <b v="0"/>
    <b v="0"/>
    <s v="theater/plays"/>
    <x v="3"/>
    <s v="plays"/>
  </r>
  <r>
    <n v="644"/>
    <x v="633"/>
    <s v="Distributed real-time algorithm"/>
    <n v="169400"/>
    <n v="81984"/>
    <n v="28"/>
    <n v="0.48396694214876035"/>
    <x v="0"/>
    <n v="2928"/>
    <x v="0"/>
    <s v="CAD"/>
    <x v="593"/>
    <x v="593"/>
    <d v="2019-01-03T00:00:00"/>
    <n v="1546495200"/>
    <b v="0"/>
    <b v="0"/>
    <s v="theater/plays"/>
    <x v="3"/>
    <s v="plays"/>
  </r>
  <r>
    <n v="645"/>
    <x v="634"/>
    <s v="Multi-lateral heuristic throughput"/>
    <n v="192100"/>
    <n v="178483"/>
    <n v="37.999361294443261"/>
    <n v="0.92911504424778757"/>
    <x v="0"/>
    <n v="4697"/>
    <x v="1"/>
    <s v="USD"/>
    <x v="594"/>
    <x v="594"/>
    <d v="2018-10-17T00:00:00"/>
    <n v="1539752400"/>
    <b v="0"/>
    <b v="1"/>
    <s v="music/rock"/>
    <x v="1"/>
    <s v="rock"/>
  </r>
  <r>
    <n v="646"/>
    <x v="635"/>
    <s v="Switchable reciprocal middleware"/>
    <n v="98700"/>
    <n v="87448"/>
    <n v="29.999313893653515"/>
    <n v="0.88599797365754818"/>
    <x v="0"/>
    <n v="2915"/>
    <x v="1"/>
    <s v="USD"/>
    <x v="595"/>
    <x v="595"/>
    <d v="2013-03-24T00:00:00"/>
    <n v="1364101200"/>
    <b v="0"/>
    <b v="0"/>
    <s v="games/video games"/>
    <x v="6"/>
    <s v="video games"/>
  </r>
  <r>
    <n v="647"/>
    <x v="636"/>
    <s v="Inverse multimedia Graphic Interface"/>
    <n v="4500"/>
    <n v="1863"/>
    <n v="103.5"/>
    <n v="0.41399999999999998"/>
    <x v="0"/>
    <n v="18"/>
    <x v="1"/>
    <s v="USD"/>
    <x v="596"/>
    <x v="596"/>
    <d v="2018-05-03T00:00:00"/>
    <n v="1525323600"/>
    <b v="0"/>
    <b v="0"/>
    <s v="publishing/translations"/>
    <x v="5"/>
    <s v="translations"/>
  </r>
  <r>
    <n v="648"/>
    <x v="637"/>
    <s v="Vision-oriented local contingency"/>
    <n v="98600"/>
    <n v="62174"/>
    <n v="85.994467496542185"/>
    <n v="0.63056795131845844"/>
    <x v="3"/>
    <n v="723"/>
    <x v="1"/>
    <s v="USD"/>
    <x v="597"/>
    <x v="597"/>
    <d v="2017-07-24T00:00:00"/>
    <n v="1500872400"/>
    <b v="1"/>
    <b v="0"/>
    <s v="food/food trucks"/>
    <x v="0"/>
    <s v="food trucks"/>
  </r>
  <r>
    <n v="649"/>
    <x v="638"/>
    <s v="Reactive 6thgeneration hub"/>
    <n v="121700"/>
    <n v="59003"/>
    <n v="98.011627906976742"/>
    <n v="0.48482333607230893"/>
    <x v="0"/>
    <n v="602"/>
    <x v="5"/>
    <s v="CHF"/>
    <x v="598"/>
    <x v="598"/>
    <d v="2010-10-31T00:00:00"/>
    <n v="1288501200"/>
    <b v="1"/>
    <b v="1"/>
    <s v="theater/plays"/>
    <x v="3"/>
    <s v="plays"/>
  </r>
  <r>
    <n v="650"/>
    <x v="639"/>
    <s v="Optional asymmetric success"/>
    <n v="100"/>
    <n v="2"/>
    <n v="2"/>
    <n v="0.02"/>
    <x v="0"/>
    <n v="1"/>
    <x v="1"/>
    <s v="USD"/>
    <x v="599"/>
    <x v="599"/>
    <d v="2014-08-04T00:00:00"/>
    <n v="1407128400"/>
    <b v="0"/>
    <b v="0"/>
    <s v="music/jazz"/>
    <x v="1"/>
    <s v="jazz"/>
  </r>
  <r>
    <n v="651"/>
    <x v="640"/>
    <s v="Digitized analyzing capacity"/>
    <n v="196700"/>
    <n v="174039"/>
    <n v="44.994570837642193"/>
    <n v="0.88479410269445857"/>
    <x v="0"/>
    <n v="3868"/>
    <x v="6"/>
    <s v="EUR"/>
    <x v="600"/>
    <x v="600"/>
    <d v="2014-03-09T00:00:00"/>
    <n v="1394344800"/>
    <b v="0"/>
    <b v="0"/>
    <s v="film &amp; video/shorts"/>
    <x v="4"/>
    <s v="shorts"/>
  </r>
  <r>
    <n v="652"/>
    <x v="641"/>
    <s v="Vision-oriented regional hub"/>
    <n v="10000"/>
    <n v="12684"/>
    <n v="31.012224938875306"/>
    <n v="1.2684"/>
    <x v="1"/>
    <n v="409"/>
    <x v="1"/>
    <s v="USD"/>
    <x v="601"/>
    <x v="601"/>
    <d v="2016-09-17T00:00:00"/>
    <n v="1474088400"/>
    <b v="0"/>
    <b v="0"/>
    <s v="technology/web"/>
    <x v="2"/>
    <s v="web"/>
  </r>
  <r>
    <n v="653"/>
    <x v="642"/>
    <s v="Monitored incremental info-mediaries"/>
    <n v="600"/>
    <n v="14033"/>
    <n v="59.970085470085472"/>
    <n v="23.388333333333332"/>
    <x v="1"/>
    <n v="234"/>
    <x v="1"/>
    <s v="USD"/>
    <x v="602"/>
    <x v="602"/>
    <d v="2016-04-10T00:00:00"/>
    <n v="1460264400"/>
    <b v="0"/>
    <b v="0"/>
    <s v="technology/web"/>
    <x v="2"/>
    <s v="web"/>
  </r>
  <r>
    <n v="654"/>
    <x v="643"/>
    <s v="Programmable static middleware"/>
    <n v="35000"/>
    <n v="177936"/>
    <n v="58.9973474801061"/>
    <n v="5.0838857142857146"/>
    <x v="1"/>
    <n v="3016"/>
    <x v="1"/>
    <s v="USD"/>
    <x v="335"/>
    <x v="335"/>
    <d v="2015-08-29T00:00:00"/>
    <n v="1440824400"/>
    <b v="0"/>
    <b v="0"/>
    <s v="music/metal"/>
    <x v="1"/>
    <s v="metal"/>
  </r>
  <r>
    <n v="655"/>
    <x v="644"/>
    <s v="Multi-layered bottom-line encryption"/>
    <n v="6900"/>
    <n v="13212"/>
    <n v="50.045454545454547"/>
    <n v="1.9147826086956521"/>
    <x v="1"/>
    <n v="264"/>
    <x v="1"/>
    <s v="USD"/>
    <x v="603"/>
    <x v="603"/>
    <d v="2017-03-15T00:00:00"/>
    <n v="1489554000"/>
    <b v="1"/>
    <b v="0"/>
    <s v="photography/photography books"/>
    <x v="7"/>
    <s v="photography books"/>
  </r>
  <r>
    <n v="656"/>
    <x v="645"/>
    <s v="Vision-oriented systematic Graphical User Interface"/>
    <n v="118400"/>
    <n v="49879"/>
    <n v="98.966269841269835"/>
    <n v="0.42127533783783783"/>
    <x v="0"/>
    <n v="504"/>
    <x v="2"/>
    <s v="AUD"/>
    <x v="604"/>
    <x v="604"/>
    <d v="2018-01-02T00:00:00"/>
    <n v="1514872800"/>
    <b v="0"/>
    <b v="0"/>
    <s v="food/food trucks"/>
    <x v="0"/>
    <s v="food trucks"/>
  </r>
  <r>
    <n v="657"/>
    <x v="646"/>
    <s v="Balanced optimal hardware"/>
    <n v="10000"/>
    <n v="824"/>
    <n v="58.857142857142854"/>
    <n v="8.2400000000000001E-2"/>
    <x v="0"/>
    <n v="14"/>
    <x v="1"/>
    <s v="USD"/>
    <x v="605"/>
    <x v="605"/>
    <d v="2018-01-12T00:00:00"/>
    <n v="1515736800"/>
    <b v="0"/>
    <b v="0"/>
    <s v="film &amp; video/science fiction"/>
    <x v="4"/>
    <s v="science fiction"/>
  </r>
  <r>
    <n v="658"/>
    <x v="647"/>
    <s v="Self-enabling mission-critical success"/>
    <n v="52600"/>
    <n v="31594"/>
    <n v="81.010256410256417"/>
    <n v="0.60064638783269964"/>
    <x v="3"/>
    <n v="390"/>
    <x v="1"/>
    <s v="USD"/>
    <x v="606"/>
    <x v="606"/>
    <d v="2015-09-22T00:00:00"/>
    <n v="1442898000"/>
    <b v="0"/>
    <b v="0"/>
    <s v="music/rock"/>
    <x v="1"/>
    <s v="rock"/>
  </r>
  <r>
    <n v="659"/>
    <x v="648"/>
    <s v="Grass-roots dynamic emulation"/>
    <n v="120700"/>
    <n v="57010"/>
    <n v="76.013333333333335"/>
    <n v="0.47232808616404309"/>
    <x v="0"/>
    <n v="750"/>
    <x v="4"/>
    <s v="GBP"/>
    <x v="65"/>
    <x v="65"/>
    <d v="2011-01-28T00:00:00"/>
    <n v="1296194400"/>
    <b v="0"/>
    <b v="0"/>
    <s v="film &amp; video/documentary"/>
    <x v="4"/>
    <s v="documentary"/>
  </r>
  <r>
    <n v="660"/>
    <x v="649"/>
    <s v="Fundamental disintermediate matrix"/>
    <n v="9100"/>
    <n v="7438"/>
    <n v="96.597402597402592"/>
    <n v="0.81736263736263737"/>
    <x v="0"/>
    <n v="77"/>
    <x v="1"/>
    <s v="USD"/>
    <x v="607"/>
    <x v="607"/>
    <d v="2015-08-30T00:00:00"/>
    <n v="1440910800"/>
    <b v="1"/>
    <b v="0"/>
    <s v="theater/plays"/>
    <x v="3"/>
    <s v="plays"/>
  </r>
  <r>
    <n v="661"/>
    <x v="650"/>
    <s v="Right-sized secondary challenge"/>
    <n v="106800"/>
    <n v="57872"/>
    <n v="76.957446808510639"/>
    <n v="0.54187265917603"/>
    <x v="0"/>
    <n v="752"/>
    <x v="3"/>
    <s v="DKK"/>
    <x v="608"/>
    <x v="608"/>
    <d v="2012-04-27T00:00:00"/>
    <n v="1335502800"/>
    <b v="0"/>
    <b v="0"/>
    <s v="music/jazz"/>
    <x v="1"/>
    <s v="jazz"/>
  </r>
  <r>
    <n v="662"/>
    <x v="651"/>
    <s v="Implemented exuding software"/>
    <n v="9100"/>
    <n v="8906"/>
    <n v="67.984732824427482"/>
    <n v="0.97868131868131869"/>
    <x v="0"/>
    <n v="131"/>
    <x v="1"/>
    <s v="USD"/>
    <x v="609"/>
    <x v="609"/>
    <d v="2018-12-13T00:00:00"/>
    <n v="1544680800"/>
    <b v="0"/>
    <b v="0"/>
    <s v="theater/plays"/>
    <x v="3"/>
    <s v="plays"/>
  </r>
  <r>
    <n v="663"/>
    <x v="652"/>
    <s v="Total optimizing software"/>
    <n v="10000"/>
    <n v="7724"/>
    <n v="88.781609195402297"/>
    <n v="0.77239999999999998"/>
    <x v="0"/>
    <n v="87"/>
    <x v="1"/>
    <s v="USD"/>
    <x v="610"/>
    <x v="610"/>
    <d v="2010-10-30T00:00:00"/>
    <n v="1288414800"/>
    <b v="0"/>
    <b v="0"/>
    <s v="theater/plays"/>
    <x v="3"/>
    <s v="plays"/>
  </r>
  <r>
    <n v="664"/>
    <x v="327"/>
    <s v="Optional maximized attitude"/>
    <n v="79400"/>
    <n v="26571"/>
    <n v="24.99623706491063"/>
    <n v="0.33464735516372796"/>
    <x v="0"/>
    <n v="1063"/>
    <x v="1"/>
    <s v="USD"/>
    <x v="541"/>
    <x v="541"/>
    <d v="2012-03-01T00:00:00"/>
    <n v="1330581600"/>
    <b v="0"/>
    <b v="0"/>
    <s v="music/jazz"/>
    <x v="1"/>
    <s v="jazz"/>
  </r>
  <r>
    <n v="665"/>
    <x v="653"/>
    <s v="Customer-focused impactful extranet"/>
    <n v="5100"/>
    <n v="12219"/>
    <n v="44.922794117647058"/>
    <n v="2.3958823529411766"/>
    <x v="1"/>
    <n v="272"/>
    <x v="1"/>
    <s v="USD"/>
    <x v="611"/>
    <x v="611"/>
    <d v="2011-07-23T00:00:00"/>
    <n v="1311397200"/>
    <b v="0"/>
    <b v="1"/>
    <s v="film &amp; video/documentary"/>
    <x v="4"/>
    <s v="documentary"/>
  </r>
  <r>
    <n v="666"/>
    <x v="654"/>
    <s v="Cloned bottom-line success"/>
    <n v="3100"/>
    <n v="1985"/>
    <n v="79.400000000000006"/>
    <n v="0.64032258064516134"/>
    <x v="3"/>
    <n v="25"/>
    <x v="1"/>
    <s v="USD"/>
    <x v="612"/>
    <x v="612"/>
    <d v="2013-09-05T00:00:00"/>
    <n v="1378357200"/>
    <b v="0"/>
    <b v="1"/>
    <s v="theater/plays"/>
    <x v="3"/>
    <s v="plays"/>
  </r>
  <r>
    <n v="667"/>
    <x v="655"/>
    <s v="Decentralized bandwidth-monitored ability"/>
    <n v="6900"/>
    <n v="12155"/>
    <n v="29.009546539379475"/>
    <n v="1.7615942028985507"/>
    <x v="1"/>
    <n v="419"/>
    <x v="1"/>
    <s v="USD"/>
    <x v="613"/>
    <x v="613"/>
    <d v="2014-09-19T00:00:00"/>
    <n v="1411102800"/>
    <b v="0"/>
    <b v="0"/>
    <s v="journalism/audio"/>
    <x v="8"/>
    <s v="audio"/>
  </r>
  <r>
    <n v="668"/>
    <x v="656"/>
    <s v="Programmable leadingedge budgetary management"/>
    <n v="27500"/>
    <n v="5593"/>
    <n v="73.59210526315789"/>
    <n v="0.20338181818181819"/>
    <x v="0"/>
    <n v="76"/>
    <x v="1"/>
    <s v="USD"/>
    <x v="614"/>
    <x v="614"/>
    <d v="2012-08-13T00:00:00"/>
    <n v="1344834000"/>
    <b v="0"/>
    <b v="0"/>
    <s v="theater/plays"/>
    <x v="3"/>
    <s v="plays"/>
  </r>
  <r>
    <n v="669"/>
    <x v="657"/>
    <s v="Upgradable bi-directional concept"/>
    <n v="48800"/>
    <n v="175020"/>
    <n v="107.97038864898211"/>
    <n v="3.5864754098360656"/>
    <x v="1"/>
    <n v="1621"/>
    <x v="6"/>
    <s v="EUR"/>
    <x v="615"/>
    <x v="615"/>
    <d v="2017-07-05T00:00:00"/>
    <n v="1499230800"/>
    <b v="0"/>
    <b v="0"/>
    <s v="theater/plays"/>
    <x v="3"/>
    <s v="plays"/>
  </r>
  <r>
    <n v="670"/>
    <x v="635"/>
    <s v="Re-contextualized homogeneous flexibility"/>
    <n v="16200"/>
    <n v="75955"/>
    <n v="68.987284287011803"/>
    <n v="4.6885802469135802"/>
    <x v="1"/>
    <n v="1101"/>
    <x v="1"/>
    <s v="USD"/>
    <x v="90"/>
    <x v="90"/>
    <d v="2016-03-08T00:00:00"/>
    <n v="1457416800"/>
    <b v="0"/>
    <b v="0"/>
    <s v="music/indie rock"/>
    <x v="1"/>
    <s v="indie rock"/>
  </r>
  <r>
    <n v="671"/>
    <x v="658"/>
    <s v="Monitored bi-directional standardization"/>
    <n v="97600"/>
    <n v="119127"/>
    <n v="111.02236719478098"/>
    <n v="1.220563524590164"/>
    <x v="1"/>
    <n v="1073"/>
    <x v="1"/>
    <s v="USD"/>
    <x v="616"/>
    <x v="616"/>
    <d v="2010-08-04T00:00:00"/>
    <n v="1280898000"/>
    <b v="0"/>
    <b v="1"/>
    <s v="theater/plays"/>
    <x v="3"/>
    <s v="plays"/>
  </r>
  <r>
    <n v="672"/>
    <x v="659"/>
    <s v="Stand-alone grid-enabled leverage"/>
    <n v="197900"/>
    <n v="110689"/>
    <n v="24.997515808491418"/>
    <n v="0.55931783729156137"/>
    <x v="0"/>
    <n v="4428"/>
    <x v="2"/>
    <s v="AUD"/>
    <x v="617"/>
    <x v="617"/>
    <d v="2018-03-31T00:00:00"/>
    <n v="1522472400"/>
    <b v="0"/>
    <b v="0"/>
    <s v="theater/plays"/>
    <x v="3"/>
    <s v="plays"/>
  </r>
  <r>
    <n v="673"/>
    <x v="660"/>
    <s v="Assimilated regional groupware"/>
    <n v="5600"/>
    <n v="2445"/>
    <n v="42.155172413793103"/>
    <n v="0.43660714285714286"/>
    <x v="0"/>
    <n v="58"/>
    <x v="6"/>
    <s v="EUR"/>
    <x v="618"/>
    <x v="618"/>
    <d v="2016-05-06T00:00:00"/>
    <n v="1462510800"/>
    <b v="0"/>
    <b v="0"/>
    <s v="music/indie rock"/>
    <x v="1"/>
    <s v="indie rock"/>
  </r>
  <r>
    <n v="674"/>
    <x v="661"/>
    <s v="Up-sized 24hour instruction set"/>
    <n v="170700"/>
    <n v="57250"/>
    <n v="47.003284072249592"/>
    <n v="0.33538371411833628"/>
    <x v="3"/>
    <n v="1218"/>
    <x v="1"/>
    <s v="USD"/>
    <x v="619"/>
    <x v="619"/>
    <d v="2011-10-05T00:00:00"/>
    <n v="1317790800"/>
    <b v="0"/>
    <b v="0"/>
    <s v="photography/photography books"/>
    <x v="7"/>
    <s v="photography books"/>
  </r>
  <r>
    <n v="675"/>
    <x v="662"/>
    <s v="Right-sized web-enabled intranet"/>
    <n v="9700"/>
    <n v="11929"/>
    <n v="36.0392749244713"/>
    <n v="1.2297938144329896"/>
    <x v="1"/>
    <n v="331"/>
    <x v="1"/>
    <s v="USD"/>
    <x v="620"/>
    <x v="620"/>
    <d v="2019-09-18T00:00:00"/>
    <n v="1568782800"/>
    <b v="0"/>
    <b v="0"/>
    <s v="journalism/audio"/>
    <x v="8"/>
    <s v="audio"/>
  </r>
  <r>
    <n v="676"/>
    <x v="663"/>
    <s v="Expanded needs-based orchestration"/>
    <n v="62300"/>
    <n v="118214"/>
    <n v="101.03760683760684"/>
    <n v="1.8974959871589085"/>
    <x v="1"/>
    <n v="1170"/>
    <x v="1"/>
    <s v="USD"/>
    <x v="621"/>
    <x v="621"/>
    <d v="2012-10-05T00:00:00"/>
    <n v="1349413200"/>
    <b v="0"/>
    <b v="0"/>
    <s v="photography/photography books"/>
    <x v="7"/>
    <s v="photography books"/>
  </r>
  <r>
    <n v="677"/>
    <x v="664"/>
    <s v="Organic system-worthy orchestration"/>
    <n v="5300"/>
    <n v="4432"/>
    <n v="39.927927927927925"/>
    <n v="0.83622641509433959"/>
    <x v="0"/>
    <n v="111"/>
    <x v="1"/>
    <s v="USD"/>
    <x v="622"/>
    <x v="622"/>
    <d v="2016-08-29T00:00:00"/>
    <n v="1472446800"/>
    <b v="0"/>
    <b v="0"/>
    <s v="publishing/fiction"/>
    <x v="5"/>
    <s v="fiction"/>
  </r>
  <r>
    <n v="678"/>
    <x v="665"/>
    <s v="Inverse static standardization"/>
    <n v="99500"/>
    <n v="17879"/>
    <n v="83.158139534883716"/>
    <n v="0.17968844221105529"/>
    <x v="3"/>
    <n v="215"/>
    <x v="1"/>
    <s v="USD"/>
    <x v="35"/>
    <x v="35"/>
    <d v="2019-01-21T00:00:00"/>
    <n v="1548050400"/>
    <b v="0"/>
    <b v="0"/>
    <s v="film &amp; video/drama"/>
    <x v="4"/>
    <s v="drama"/>
  </r>
  <r>
    <n v="679"/>
    <x v="307"/>
    <s v="Synchronized motivating solution"/>
    <n v="1400"/>
    <n v="14511"/>
    <n v="39.97520661157025"/>
    <n v="10.365"/>
    <x v="1"/>
    <n v="363"/>
    <x v="1"/>
    <s v="USD"/>
    <x v="623"/>
    <x v="623"/>
    <d v="2019-10-23T00:00:00"/>
    <n v="1571806800"/>
    <b v="0"/>
    <b v="1"/>
    <s v="food/food trucks"/>
    <x v="0"/>
    <s v="food trucks"/>
  </r>
  <r>
    <n v="680"/>
    <x v="666"/>
    <s v="Open-source 4thgeneration open system"/>
    <n v="145600"/>
    <n v="141822"/>
    <n v="47.993908629441627"/>
    <n v="0.97405219780219776"/>
    <x v="0"/>
    <n v="2955"/>
    <x v="1"/>
    <s v="USD"/>
    <x v="624"/>
    <x v="624"/>
    <d v="2019-12-16T00:00:00"/>
    <n v="1576476000"/>
    <b v="0"/>
    <b v="1"/>
    <s v="games/mobile games"/>
    <x v="6"/>
    <s v="mobile games"/>
  </r>
  <r>
    <n v="681"/>
    <x v="667"/>
    <s v="Decentralized context-sensitive superstructure"/>
    <n v="184100"/>
    <n v="159037"/>
    <n v="95.978877489438744"/>
    <n v="0.86386203150461705"/>
    <x v="0"/>
    <n v="1657"/>
    <x v="1"/>
    <s v="USD"/>
    <x v="625"/>
    <x v="625"/>
    <d v="2011-12-27T00:00:00"/>
    <n v="1324965600"/>
    <b v="0"/>
    <b v="0"/>
    <s v="theater/plays"/>
    <x v="3"/>
    <s v="plays"/>
  </r>
  <r>
    <n v="682"/>
    <x v="668"/>
    <s v="Compatible 5thgeneration concept"/>
    <n v="5400"/>
    <n v="8109"/>
    <n v="78.728155339805824"/>
    <n v="1.5016666666666667"/>
    <x v="1"/>
    <n v="103"/>
    <x v="1"/>
    <s v="USD"/>
    <x v="626"/>
    <x v="626"/>
    <d v="2013-12-20T00:00:00"/>
    <n v="1387519200"/>
    <b v="0"/>
    <b v="0"/>
    <s v="theater/plays"/>
    <x v="3"/>
    <s v="plays"/>
  </r>
  <r>
    <n v="683"/>
    <x v="669"/>
    <s v="Virtual systemic intranet"/>
    <n v="2300"/>
    <n v="8244"/>
    <n v="56.081632653061227"/>
    <n v="3.5843478260869563"/>
    <x v="1"/>
    <n v="147"/>
    <x v="1"/>
    <s v="USD"/>
    <x v="627"/>
    <x v="627"/>
    <d v="2018-09-18T00:00:00"/>
    <n v="1537246800"/>
    <b v="0"/>
    <b v="0"/>
    <s v="theater/plays"/>
    <x v="3"/>
    <s v="plays"/>
  </r>
  <r>
    <n v="684"/>
    <x v="670"/>
    <s v="Optimized systemic algorithm"/>
    <n v="1400"/>
    <n v="7600"/>
    <n v="69.090909090909093"/>
    <n v="5.4285714285714288"/>
    <x v="1"/>
    <n v="110"/>
    <x v="0"/>
    <s v="CAD"/>
    <x v="628"/>
    <x v="628"/>
    <d v="2010-07-19T00:00:00"/>
    <n v="1279515600"/>
    <b v="0"/>
    <b v="0"/>
    <s v="publishing/nonfiction"/>
    <x v="5"/>
    <s v="nonfiction"/>
  </r>
  <r>
    <n v="685"/>
    <x v="671"/>
    <s v="Customizable homogeneous firmware"/>
    <n v="140000"/>
    <n v="94501"/>
    <n v="102.05291576673866"/>
    <n v="0.67500714285714281"/>
    <x v="0"/>
    <n v="926"/>
    <x v="0"/>
    <s v="CAD"/>
    <x v="629"/>
    <x v="629"/>
    <d v="2015-09-16T00:00:00"/>
    <n v="1442379600"/>
    <b v="0"/>
    <b v="0"/>
    <s v="theater/plays"/>
    <x v="3"/>
    <s v="plays"/>
  </r>
  <r>
    <n v="686"/>
    <x v="672"/>
    <s v="Front-line cohesive extranet"/>
    <n v="7500"/>
    <n v="14381"/>
    <n v="107.32089552238806"/>
    <n v="1.9174666666666667"/>
    <x v="1"/>
    <n v="134"/>
    <x v="1"/>
    <s v="USD"/>
    <x v="630"/>
    <x v="630"/>
    <d v="2018-04-07T00:00:00"/>
    <n v="1523077200"/>
    <b v="0"/>
    <b v="0"/>
    <s v="technology/wearables"/>
    <x v="2"/>
    <s v="wearables"/>
  </r>
  <r>
    <n v="687"/>
    <x v="673"/>
    <s v="Distributed holistic neural-net"/>
    <n v="1500"/>
    <n v="13980"/>
    <n v="51.970260223048328"/>
    <n v="9.32"/>
    <x v="1"/>
    <n v="269"/>
    <x v="1"/>
    <s v="USD"/>
    <x v="631"/>
    <x v="631"/>
    <d v="2017-03-15T00:00:00"/>
    <n v="1489554000"/>
    <b v="0"/>
    <b v="0"/>
    <s v="theater/plays"/>
    <x v="3"/>
    <s v="plays"/>
  </r>
  <r>
    <n v="688"/>
    <x v="674"/>
    <s v="Devolved client-server monitoring"/>
    <n v="2900"/>
    <n v="12449"/>
    <n v="71.137142857142862"/>
    <n v="4.2927586206896553"/>
    <x v="1"/>
    <n v="175"/>
    <x v="1"/>
    <s v="USD"/>
    <x v="632"/>
    <x v="632"/>
    <d v="2019-01-26T00:00:00"/>
    <n v="1548482400"/>
    <b v="0"/>
    <b v="1"/>
    <s v="film &amp; video/television"/>
    <x v="4"/>
    <s v="television"/>
  </r>
  <r>
    <n v="689"/>
    <x v="675"/>
    <s v="Seamless directional capacity"/>
    <n v="7300"/>
    <n v="7348"/>
    <n v="106.49275362318841"/>
    <n v="1.0065753424657535"/>
    <x v="1"/>
    <n v="69"/>
    <x v="1"/>
    <s v="USD"/>
    <x v="633"/>
    <x v="633"/>
    <d v="2013-11-10T00:00:00"/>
    <n v="1384063200"/>
    <b v="0"/>
    <b v="0"/>
    <s v="technology/web"/>
    <x v="2"/>
    <s v="web"/>
  </r>
  <r>
    <n v="690"/>
    <x v="676"/>
    <s v="Polarized actuating implementation"/>
    <n v="3600"/>
    <n v="8158"/>
    <n v="42.93684210526316"/>
    <n v="2.266111111111111"/>
    <x v="1"/>
    <n v="190"/>
    <x v="1"/>
    <s v="USD"/>
    <x v="634"/>
    <x v="634"/>
    <d v="2011-12-03T00:00:00"/>
    <n v="1322892000"/>
    <b v="0"/>
    <b v="1"/>
    <s v="film &amp; video/documentary"/>
    <x v="4"/>
    <s v="documentary"/>
  </r>
  <r>
    <n v="691"/>
    <x v="677"/>
    <s v="Front-line disintermediate hub"/>
    <n v="5000"/>
    <n v="7119"/>
    <n v="30.037974683544302"/>
    <n v="1.4238"/>
    <x v="1"/>
    <n v="237"/>
    <x v="1"/>
    <s v="USD"/>
    <x v="635"/>
    <x v="635"/>
    <d v="2012-10-20T00:00:00"/>
    <n v="1350709200"/>
    <b v="1"/>
    <b v="1"/>
    <s v="film &amp; video/documentary"/>
    <x v="4"/>
    <s v="documentary"/>
  </r>
  <r>
    <n v="692"/>
    <x v="678"/>
    <s v="Decentralized 4thgeneration challenge"/>
    <n v="6000"/>
    <n v="5438"/>
    <n v="70.623376623376629"/>
    <n v="0.90633333333333332"/>
    <x v="0"/>
    <n v="77"/>
    <x v="4"/>
    <s v="GBP"/>
    <x v="636"/>
    <x v="636"/>
    <d v="2019-07-27T00:00:00"/>
    <n v="1564203600"/>
    <b v="0"/>
    <b v="0"/>
    <s v="music/rock"/>
    <x v="1"/>
    <s v="rock"/>
  </r>
  <r>
    <n v="693"/>
    <x v="679"/>
    <s v="Reverse-engineered composite hierarchy"/>
    <n v="180400"/>
    <n v="115396"/>
    <n v="66.016018306636155"/>
    <n v="0.63966740576496672"/>
    <x v="0"/>
    <n v="1748"/>
    <x v="1"/>
    <s v="USD"/>
    <x v="637"/>
    <x v="637"/>
    <d v="2017-11-03T00:00:00"/>
    <n v="1509685200"/>
    <b v="0"/>
    <b v="0"/>
    <s v="theater/plays"/>
    <x v="3"/>
    <s v="plays"/>
  </r>
  <r>
    <n v="694"/>
    <x v="680"/>
    <s v="Programmable tangible ability"/>
    <n v="9100"/>
    <n v="7656"/>
    <n v="96.911392405063296"/>
    <n v="0.84131868131868137"/>
    <x v="0"/>
    <n v="79"/>
    <x v="1"/>
    <s v="USD"/>
    <x v="638"/>
    <x v="638"/>
    <d v="2018-01-03T00:00:00"/>
    <n v="1514959200"/>
    <b v="0"/>
    <b v="0"/>
    <s v="theater/plays"/>
    <x v="3"/>
    <s v="plays"/>
  </r>
  <r>
    <n v="695"/>
    <x v="681"/>
    <s v="Configurable full-range emulation"/>
    <n v="9200"/>
    <n v="12322"/>
    <n v="62.867346938775512"/>
    <n v="1.3393478260869565"/>
    <x v="1"/>
    <n v="196"/>
    <x v="6"/>
    <s v="EUR"/>
    <x v="639"/>
    <x v="639"/>
    <d v="2015-11-30T00:00:00"/>
    <n v="1448863200"/>
    <b v="1"/>
    <b v="0"/>
    <s v="music/rock"/>
    <x v="1"/>
    <s v="rock"/>
  </r>
  <r>
    <n v="696"/>
    <x v="682"/>
    <s v="Total real-time hardware"/>
    <n v="164100"/>
    <n v="96888"/>
    <n v="108.98537682789652"/>
    <n v="0.59042047531992692"/>
    <x v="0"/>
    <n v="889"/>
    <x v="1"/>
    <s v="USD"/>
    <x v="640"/>
    <x v="640"/>
    <d v="2015-04-21T00:00:00"/>
    <n v="1429592400"/>
    <b v="0"/>
    <b v="1"/>
    <s v="theater/plays"/>
    <x v="3"/>
    <s v="plays"/>
  </r>
  <r>
    <n v="697"/>
    <x v="683"/>
    <s v="Profound system-worthy functionalities"/>
    <n v="128900"/>
    <n v="196960"/>
    <n v="26.999314599040439"/>
    <n v="1.5280062063615205"/>
    <x v="1"/>
    <n v="7295"/>
    <x v="1"/>
    <s v="USD"/>
    <x v="641"/>
    <x v="641"/>
    <d v="2018-04-02T00:00:00"/>
    <n v="1522645200"/>
    <b v="0"/>
    <b v="0"/>
    <s v="music/electric music"/>
    <x v="1"/>
    <s v="electric music"/>
  </r>
  <r>
    <n v="698"/>
    <x v="684"/>
    <s v="Cloned hybrid focus group"/>
    <n v="42100"/>
    <n v="188057"/>
    <n v="65.004147943311438"/>
    <n v="4.466912114014252"/>
    <x v="1"/>
    <n v="2893"/>
    <x v="0"/>
    <s v="CAD"/>
    <x v="642"/>
    <x v="642"/>
    <d v="2011-12-08T00:00:00"/>
    <n v="1323324000"/>
    <b v="0"/>
    <b v="0"/>
    <s v="technology/wearables"/>
    <x v="2"/>
    <s v="wearables"/>
  </r>
  <r>
    <n v="699"/>
    <x v="196"/>
    <s v="Ergonomic dedicated focus group"/>
    <n v="7400"/>
    <n v="6245"/>
    <n v="111.51785714285714"/>
    <n v="0.8439189189189189"/>
    <x v="0"/>
    <n v="56"/>
    <x v="1"/>
    <s v="USD"/>
    <x v="230"/>
    <x v="230"/>
    <d v="2019-06-26T00:00:00"/>
    <n v="1561525200"/>
    <b v="0"/>
    <b v="0"/>
    <s v="film &amp; video/drama"/>
    <x v="4"/>
    <s v="drama"/>
  </r>
  <r>
    <n v="700"/>
    <x v="685"/>
    <s v="Realigned zero administration paradigm"/>
    <n v="100"/>
    <n v="3"/>
    <n v="3"/>
    <n v="0.03"/>
    <x v="0"/>
    <n v="1"/>
    <x v="1"/>
    <s v="USD"/>
    <x v="67"/>
    <x v="67"/>
    <d v="2010-02-09T00:00:00"/>
    <n v="1265695200"/>
    <b v="0"/>
    <b v="0"/>
    <s v="technology/wearables"/>
    <x v="2"/>
    <s v="wearables"/>
  </r>
  <r>
    <n v="701"/>
    <x v="686"/>
    <s v="Open-source multi-tasking methodology"/>
    <n v="52000"/>
    <n v="91014"/>
    <n v="110.99268292682927"/>
    <n v="1.7502692307692307"/>
    <x v="1"/>
    <n v="820"/>
    <x v="1"/>
    <s v="USD"/>
    <x v="643"/>
    <x v="643"/>
    <d v="2011-04-03T00:00:00"/>
    <n v="1301806800"/>
    <b v="1"/>
    <b v="0"/>
    <s v="theater/plays"/>
    <x v="3"/>
    <s v="plays"/>
  </r>
  <r>
    <n v="702"/>
    <x v="687"/>
    <s v="Object-based attitude-oriented analyzer"/>
    <n v="8700"/>
    <n v="4710"/>
    <n v="56.746987951807228"/>
    <n v="0.54137931034482756"/>
    <x v="0"/>
    <n v="83"/>
    <x v="1"/>
    <s v="USD"/>
    <x v="644"/>
    <x v="644"/>
    <d v="2013-07-27T00:00:00"/>
    <n v="1374901200"/>
    <b v="0"/>
    <b v="0"/>
    <s v="technology/wearables"/>
    <x v="2"/>
    <s v="wearables"/>
  </r>
  <r>
    <n v="703"/>
    <x v="688"/>
    <s v="Cross-platform tertiary hub"/>
    <n v="63400"/>
    <n v="197728"/>
    <n v="97.020608439646708"/>
    <n v="3.1187381703470032"/>
    <x v="1"/>
    <n v="2038"/>
    <x v="1"/>
    <s v="USD"/>
    <x v="645"/>
    <x v="645"/>
    <d v="2012-05-08T00:00:00"/>
    <n v="1336453200"/>
    <b v="1"/>
    <b v="1"/>
    <s v="publishing/translations"/>
    <x v="5"/>
    <s v="translations"/>
  </r>
  <r>
    <n v="704"/>
    <x v="689"/>
    <s v="Seamless clear-thinking artificial intelligence"/>
    <n v="8700"/>
    <n v="10682"/>
    <n v="92.08620689655173"/>
    <n v="1.2278160919540231"/>
    <x v="1"/>
    <n v="116"/>
    <x v="1"/>
    <s v="USD"/>
    <x v="646"/>
    <x v="646"/>
    <d v="2016-07-19T00:00:00"/>
    <n v="1468904400"/>
    <b v="0"/>
    <b v="0"/>
    <s v="film &amp; video/animation"/>
    <x v="4"/>
    <s v="animation"/>
  </r>
  <r>
    <n v="705"/>
    <x v="690"/>
    <s v="Centralized tangible success"/>
    <n v="169700"/>
    <n v="168048"/>
    <n v="82.986666666666665"/>
    <n v="0.99026517383618151"/>
    <x v="0"/>
    <n v="2025"/>
    <x v="4"/>
    <s v="GBP"/>
    <x v="626"/>
    <x v="626"/>
    <d v="2013-12-15T00:00:00"/>
    <n v="1387087200"/>
    <b v="0"/>
    <b v="0"/>
    <s v="publishing/nonfiction"/>
    <x v="5"/>
    <s v="nonfiction"/>
  </r>
  <r>
    <n v="706"/>
    <x v="691"/>
    <s v="Customer-focused multimedia methodology"/>
    <n v="108400"/>
    <n v="138586"/>
    <n v="103.03791821561339"/>
    <n v="1.278468634686347"/>
    <x v="1"/>
    <n v="1345"/>
    <x v="2"/>
    <s v="AUD"/>
    <x v="647"/>
    <x v="647"/>
    <d v="2019-01-14T00:00:00"/>
    <n v="1547445600"/>
    <b v="0"/>
    <b v="1"/>
    <s v="technology/web"/>
    <x v="2"/>
    <s v="web"/>
  </r>
  <r>
    <n v="707"/>
    <x v="692"/>
    <s v="Visionary maximized Local Area Network"/>
    <n v="7300"/>
    <n v="11579"/>
    <n v="68.922619047619051"/>
    <n v="1.5861643835616439"/>
    <x v="1"/>
    <n v="168"/>
    <x v="1"/>
    <s v="USD"/>
    <x v="159"/>
    <x v="159"/>
    <d v="2019-01-13T00:00:00"/>
    <n v="1547359200"/>
    <b v="0"/>
    <b v="0"/>
    <s v="film &amp; video/drama"/>
    <x v="4"/>
    <s v="drama"/>
  </r>
  <r>
    <n v="708"/>
    <x v="693"/>
    <s v="Secured bifurcated intranet"/>
    <n v="1700"/>
    <n v="12020"/>
    <n v="87.737226277372258"/>
    <n v="7.0705882352941174"/>
    <x v="1"/>
    <n v="137"/>
    <x v="5"/>
    <s v="CHF"/>
    <x v="648"/>
    <x v="648"/>
    <d v="2017-06-01T00:00:00"/>
    <n v="1496293200"/>
    <b v="0"/>
    <b v="0"/>
    <s v="theater/plays"/>
    <x v="3"/>
    <s v="plays"/>
  </r>
  <r>
    <n v="709"/>
    <x v="694"/>
    <s v="Grass-roots 4thgeneration product"/>
    <n v="9800"/>
    <n v="13954"/>
    <n v="75.021505376344081"/>
    <n v="1.4238775510204082"/>
    <x v="1"/>
    <n v="186"/>
    <x v="6"/>
    <s v="EUR"/>
    <x v="267"/>
    <x v="267"/>
    <d v="2012-04-26T00:00:00"/>
    <n v="1335416400"/>
    <b v="0"/>
    <b v="0"/>
    <s v="theater/plays"/>
    <x v="3"/>
    <s v="plays"/>
  </r>
  <r>
    <n v="710"/>
    <x v="695"/>
    <s v="Reduced next generation info-mediaries"/>
    <n v="4300"/>
    <n v="6358"/>
    <n v="50.863999999999997"/>
    <n v="1.4786046511627906"/>
    <x v="1"/>
    <n v="125"/>
    <x v="1"/>
    <s v="USD"/>
    <x v="649"/>
    <x v="649"/>
    <d v="2018-07-21T00:00:00"/>
    <n v="1532149200"/>
    <b v="0"/>
    <b v="1"/>
    <s v="theater/plays"/>
    <x v="3"/>
    <s v="plays"/>
  </r>
  <r>
    <n v="711"/>
    <x v="696"/>
    <s v="Customizable full-range artificial intelligence"/>
    <n v="6200"/>
    <n v="1260"/>
    <n v="90"/>
    <n v="0.20322580645161289"/>
    <x v="0"/>
    <n v="14"/>
    <x v="6"/>
    <s v="EUR"/>
    <x v="248"/>
    <x v="248"/>
    <d v="2016-01-26T00:00:00"/>
    <n v="1453788000"/>
    <b v="1"/>
    <b v="1"/>
    <s v="theater/plays"/>
    <x v="3"/>
    <s v="plays"/>
  </r>
  <r>
    <n v="712"/>
    <x v="697"/>
    <s v="Programmable leadingedge contingency"/>
    <n v="800"/>
    <n v="14725"/>
    <n v="72.896039603960389"/>
    <n v="18.40625"/>
    <x v="1"/>
    <n v="202"/>
    <x v="1"/>
    <s v="USD"/>
    <x v="571"/>
    <x v="571"/>
    <d v="2016-08-18T00:00:00"/>
    <n v="1471496400"/>
    <b v="0"/>
    <b v="0"/>
    <s v="theater/plays"/>
    <x v="3"/>
    <s v="plays"/>
  </r>
  <r>
    <n v="713"/>
    <x v="698"/>
    <s v="Multi-layered global groupware"/>
    <n v="6900"/>
    <n v="11174"/>
    <n v="108.48543689320388"/>
    <n v="1.6194202898550725"/>
    <x v="1"/>
    <n v="103"/>
    <x v="1"/>
    <s v="USD"/>
    <x v="650"/>
    <x v="650"/>
    <d v="2016-09-03T00:00:00"/>
    <n v="1472878800"/>
    <b v="0"/>
    <b v="0"/>
    <s v="publishing/radio &amp; podcasts"/>
    <x v="5"/>
    <s v="radio &amp; podcasts"/>
  </r>
  <r>
    <n v="714"/>
    <x v="699"/>
    <s v="Switchable methodical superstructure"/>
    <n v="38500"/>
    <n v="182036"/>
    <n v="101.98095238095237"/>
    <n v="4.7282077922077921"/>
    <x v="1"/>
    <n v="1785"/>
    <x v="1"/>
    <s v="USD"/>
    <x v="1"/>
    <x v="1"/>
    <d v="2014-08-20T00:00:00"/>
    <n v="1408510800"/>
    <b v="0"/>
    <b v="0"/>
    <s v="music/rock"/>
    <x v="1"/>
    <s v="rock"/>
  </r>
  <r>
    <n v="715"/>
    <x v="700"/>
    <s v="Expanded even-keeled portal"/>
    <n v="118000"/>
    <n v="28870"/>
    <n v="44.009146341463413"/>
    <n v="0.24466101694915254"/>
    <x v="0"/>
    <n v="656"/>
    <x v="1"/>
    <s v="USD"/>
    <x v="651"/>
    <x v="651"/>
    <d v="2010-08-12T00:00:00"/>
    <n v="1281589200"/>
    <b v="0"/>
    <b v="0"/>
    <s v="games/mobile games"/>
    <x v="6"/>
    <s v="mobile games"/>
  </r>
  <r>
    <n v="716"/>
    <x v="701"/>
    <s v="Advanced modular moderator"/>
    <n v="2000"/>
    <n v="10353"/>
    <n v="65.942675159235662"/>
    <n v="5.1764999999999999"/>
    <x v="1"/>
    <n v="157"/>
    <x v="1"/>
    <s v="USD"/>
    <x v="652"/>
    <x v="652"/>
    <d v="2013-08-07T00:00:00"/>
    <n v="1375851600"/>
    <b v="0"/>
    <b v="1"/>
    <s v="theater/plays"/>
    <x v="3"/>
    <s v="plays"/>
  </r>
  <r>
    <n v="717"/>
    <x v="702"/>
    <s v="Reverse-engineered well-modulated ability"/>
    <n v="5600"/>
    <n v="13868"/>
    <n v="24.987387387387386"/>
    <n v="2.4764285714285714"/>
    <x v="1"/>
    <n v="555"/>
    <x v="1"/>
    <s v="USD"/>
    <x v="653"/>
    <x v="653"/>
    <d v="2011-09-12T00:00:00"/>
    <n v="1315803600"/>
    <b v="0"/>
    <b v="0"/>
    <s v="film &amp; video/documentary"/>
    <x v="4"/>
    <s v="documentary"/>
  </r>
  <r>
    <n v="718"/>
    <x v="703"/>
    <s v="Expanded optimal pricing structure"/>
    <n v="8300"/>
    <n v="8317"/>
    <n v="28.003367003367003"/>
    <n v="1.0020481927710843"/>
    <x v="1"/>
    <n v="297"/>
    <x v="1"/>
    <s v="USD"/>
    <x v="654"/>
    <x v="654"/>
    <d v="2013-07-13T00:00:00"/>
    <n v="1373691600"/>
    <b v="0"/>
    <b v="0"/>
    <s v="technology/wearables"/>
    <x v="2"/>
    <s v="wearables"/>
  </r>
  <r>
    <n v="719"/>
    <x v="704"/>
    <s v="Down-sized uniform ability"/>
    <n v="6900"/>
    <n v="10557"/>
    <n v="85.829268292682926"/>
    <n v="1.53"/>
    <x v="1"/>
    <n v="123"/>
    <x v="1"/>
    <s v="USD"/>
    <x v="655"/>
    <x v="655"/>
    <d v="2012-06-09T00:00:00"/>
    <n v="1339218000"/>
    <b v="0"/>
    <b v="0"/>
    <s v="publishing/fiction"/>
    <x v="5"/>
    <s v="fiction"/>
  </r>
  <r>
    <n v="720"/>
    <x v="705"/>
    <s v="Multi-layered upward-trending conglomeration"/>
    <n v="8700"/>
    <n v="3227"/>
    <n v="84.921052631578945"/>
    <n v="0.37091954022988505"/>
    <x v="3"/>
    <n v="38"/>
    <x v="3"/>
    <s v="DKK"/>
    <x v="656"/>
    <x v="656"/>
    <d v="2018-03-07T00:00:00"/>
    <n v="1520402400"/>
    <b v="0"/>
    <b v="1"/>
    <s v="theater/plays"/>
    <x v="3"/>
    <s v="plays"/>
  </r>
  <r>
    <n v="721"/>
    <x v="706"/>
    <s v="Open-architected systematic intranet"/>
    <n v="123600"/>
    <n v="5429"/>
    <n v="90.483333333333334"/>
    <n v="4.3923948220064728E-2"/>
    <x v="3"/>
    <n v="60"/>
    <x v="1"/>
    <s v="USD"/>
    <x v="657"/>
    <x v="657"/>
    <d v="2018-04-10T00:00:00"/>
    <n v="1523336400"/>
    <b v="0"/>
    <b v="0"/>
    <s v="music/rock"/>
    <x v="1"/>
    <s v="rock"/>
  </r>
  <r>
    <n v="722"/>
    <x v="707"/>
    <s v="Proactive 24hour frame"/>
    <n v="48500"/>
    <n v="75906"/>
    <n v="25.00197628458498"/>
    <n v="1.5650721649484536"/>
    <x v="1"/>
    <n v="3036"/>
    <x v="1"/>
    <s v="USD"/>
    <x v="265"/>
    <x v="265"/>
    <d v="2017-12-03T00:00:00"/>
    <n v="1512280800"/>
    <b v="0"/>
    <b v="0"/>
    <s v="film &amp; video/documentary"/>
    <x v="4"/>
    <s v="documentary"/>
  </r>
  <r>
    <n v="723"/>
    <x v="708"/>
    <s v="Exclusive fresh-thinking model"/>
    <n v="4900"/>
    <n v="13250"/>
    <n v="92.013888888888886"/>
    <n v="2.704081632653061"/>
    <x v="1"/>
    <n v="144"/>
    <x v="2"/>
    <s v="AUD"/>
    <x v="658"/>
    <x v="658"/>
    <d v="2016-03-23T00:00:00"/>
    <n v="1458709200"/>
    <b v="0"/>
    <b v="0"/>
    <s v="theater/plays"/>
    <x v="3"/>
    <s v="plays"/>
  </r>
  <r>
    <n v="724"/>
    <x v="709"/>
    <s v="Business-focused encompassing intranet"/>
    <n v="8400"/>
    <n v="11261"/>
    <n v="93.066115702479337"/>
    <n v="1.3405952380952382"/>
    <x v="1"/>
    <n v="121"/>
    <x v="4"/>
    <s v="GBP"/>
    <x v="659"/>
    <x v="659"/>
    <d v="2014-10-24T00:00:00"/>
    <n v="1414126800"/>
    <b v="0"/>
    <b v="1"/>
    <s v="theater/plays"/>
    <x v="3"/>
    <s v="plays"/>
  </r>
  <r>
    <n v="725"/>
    <x v="710"/>
    <s v="Optional 6thgeneration access"/>
    <n v="193200"/>
    <n v="97369"/>
    <n v="61.008145363408524"/>
    <n v="0.50398033126293995"/>
    <x v="0"/>
    <n v="1596"/>
    <x v="1"/>
    <s v="USD"/>
    <x v="660"/>
    <x v="660"/>
    <d v="2014-11-17T00:00:00"/>
    <n v="1416204000"/>
    <b v="0"/>
    <b v="0"/>
    <s v="games/mobile games"/>
    <x v="6"/>
    <s v="mobile games"/>
  </r>
  <r>
    <n v="726"/>
    <x v="711"/>
    <s v="Realigned web-enabled functionalities"/>
    <n v="54300"/>
    <n v="48227"/>
    <n v="92.036259541984734"/>
    <n v="0.88815837937384901"/>
    <x v="3"/>
    <n v="524"/>
    <x v="1"/>
    <s v="USD"/>
    <x v="661"/>
    <x v="661"/>
    <d v="2010-10-31T00:00:00"/>
    <n v="1288501200"/>
    <b v="0"/>
    <b v="1"/>
    <s v="theater/plays"/>
    <x v="3"/>
    <s v="plays"/>
  </r>
  <r>
    <n v="727"/>
    <x v="712"/>
    <s v="Enterprise-wide multimedia software"/>
    <n v="8900"/>
    <n v="14685"/>
    <n v="81.132596685082873"/>
    <n v="1.65"/>
    <x v="1"/>
    <n v="181"/>
    <x v="1"/>
    <s v="USD"/>
    <x v="4"/>
    <x v="4"/>
    <d v="2019-03-19T00:00:00"/>
    <n v="1552971600"/>
    <b v="0"/>
    <b v="0"/>
    <s v="technology/web"/>
    <x v="2"/>
    <s v="web"/>
  </r>
  <r>
    <n v="728"/>
    <x v="713"/>
    <s v="Versatile mission-critical knowledgebase"/>
    <n v="4200"/>
    <n v="735"/>
    <n v="73.5"/>
    <n v="0.17499999999999999"/>
    <x v="0"/>
    <n v="10"/>
    <x v="1"/>
    <s v="USD"/>
    <x v="662"/>
    <x v="662"/>
    <d v="2016-06-05T00:00:00"/>
    <n v="1465102800"/>
    <b v="0"/>
    <b v="0"/>
    <s v="theater/plays"/>
    <x v="3"/>
    <s v="plays"/>
  </r>
  <r>
    <n v="729"/>
    <x v="714"/>
    <s v="Multi-lateral object-oriented open system"/>
    <n v="5600"/>
    <n v="10397"/>
    <n v="85.221311475409834"/>
    <n v="1.8566071428571429"/>
    <x v="1"/>
    <n v="122"/>
    <x v="1"/>
    <s v="USD"/>
    <x v="663"/>
    <x v="663"/>
    <d v="2013-02-06T00:00:00"/>
    <n v="1360130400"/>
    <b v="0"/>
    <b v="0"/>
    <s v="film &amp; video/drama"/>
    <x v="4"/>
    <s v="drama"/>
  </r>
  <r>
    <n v="730"/>
    <x v="715"/>
    <s v="Visionary system-worthy attitude"/>
    <n v="28800"/>
    <n v="118847"/>
    <n v="110.96825396825396"/>
    <n v="4.1266319444444441"/>
    <x v="1"/>
    <n v="1071"/>
    <x v="0"/>
    <s v="CAD"/>
    <x v="664"/>
    <x v="664"/>
    <d v="2015-05-29T00:00:00"/>
    <n v="1432875600"/>
    <b v="0"/>
    <b v="0"/>
    <s v="technology/wearables"/>
    <x v="2"/>
    <s v="wearables"/>
  </r>
  <r>
    <n v="731"/>
    <x v="716"/>
    <s v="Synergized content-based hierarchy"/>
    <n v="8000"/>
    <n v="7220"/>
    <n v="32.968036529680369"/>
    <n v="0.90249999999999997"/>
    <x v="3"/>
    <n v="219"/>
    <x v="1"/>
    <s v="USD"/>
    <x v="665"/>
    <x v="665"/>
    <d v="2017-07-24T00:00:00"/>
    <n v="1500872400"/>
    <b v="0"/>
    <b v="0"/>
    <s v="technology/web"/>
    <x v="2"/>
    <s v="web"/>
  </r>
  <r>
    <n v="732"/>
    <x v="717"/>
    <s v="Business-focused 24hour access"/>
    <n v="117000"/>
    <n v="107622"/>
    <n v="96.005352363960753"/>
    <n v="0.91984615384615387"/>
    <x v="0"/>
    <n v="1121"/>
    <x v="1"/>
    <s v="USD"/>
    <x v="666"/>
    <x v="666"/>
    <d v="2017-04-14T00:00:00"/>
    <n v="1492146000"/>
    <b v="0"/>
    <b v="1"/>
    <s v="music/rock"/>
    <x v="1"/>
    <s v="rock"/>
  </r>
  <r>
    <n v="733"/>
    <x v="718"/>
    <s v="Automated hybrid orchestration"/>
    <n v="15800"/>
    <n v="83267"/>
    <n v="84.96632653061225"/>
    <n v="5.2700632911392402"/>
    <x v="1"/>
    <n v="980"/>
    <x v="1"/>
    <s v="USD"/>
    <x v="43"/>
    <x v="43"/>
    <d v="2014-08-06T00:00:00"/>
    <n v="1407301200"/>
    <b v="0"/>
    <b v="0"/>
    <s v="music/metal"/>
    <x v="1"/>
    <s v="metal"/>
  </r>
  <r>
    <n v="734"/>
    <x v="719"/>
    <s v="Exclusive 5thgeneration leverage"/>
    <n v="4200"/>
    <n v="13404"/>
    <n v="25.007462686567163"/>
    <n v="3.1914285714285713"/>
    <x v="1"/>
    <n v="536"/>
    <x v="1"/>
    <s v="USD"/>
    <x v="667"/>
    <x v="667"/>
    <d v="2017-02-09T00:00:00"/>
    <n v="1486620000"/>
    <b v="0"/>
    <b v="1"/>
    <s v="theater/plays"/>
    <x v="3"/>
    <s v="plays"/>
  </r>
  <r>
    <n v="735"/>
    <x v="720"/>
    <s v="Grass-roots zero administration alliance"/>
    <n v="37100"/>
    <n v="131404"/>
    <n v="65.998995479658461"/>
    <n v="3.5418867924528303"/>
    <x v="1"/>
    <n v="1991"/>
    <x v="1"/>
    <s v="USD"/>
    <x v="668"/>
    <x v="668"/>
    <d v="2016-04-06T00:00:00"/>
    <n v="1459918800"/>
    <b v="0"/>
    <b v="0"/>
    <s v="photography/photography books"/>
    <x v="7"/>
    <s v="photography books"/>
  </r>
  <r>
    <n v="736"/>
    <x v="721"/>
    <s v="Proactive heuristic orchestration"/>
    <n v="7700"/>
    <n v="2533"/>
    <n v="87.34482758620689"/>
    <n v="0.32896103896103895"/>
    <x v="3"/>
    <n v="29"/>
    <x v="1"/>
    <s v="USD"/>
    <x v="669"/>
    <x v="669"/>
    <d v="2015-02-24T00:00:00"/>
    <n v="1424757600"/>
    <b v="0"/>
    <b v="0"/>
    <s v="publishing/nonfiction"/>
    <x v="5"/>
    <s v="nonfiction"/>
  </r>
  <r>
    <n v="737"/>
    <x v="722"/>
    <s v="Function-based systematic Graphical User Interface"/>
    <n v="3700"/>
    <n v="5028"/>
    <n v="27.933333333333334"/>
    <n v="1.358918918918919"/>
    <x v="1"/>
    <n v="180"/>
    <x v="1"/>
    <s v="USD"/>
    <x v="670"/>
    <x v="670"/>
    <d v="2016-11-23T00:00:00"/>
    <n v="1479880800"/>
    <b v="0"/>
    <b v="0"/>
    <s v="music/indie rock"/>
    <x v="1"/>
    <s v="indie rock"/>
  </r>
  <r>
    <n v="738"/>
    <x v="486"/>
    <s v="Extended zero administration software"/>
    <n v="74700"/>
    <n v="1557"/>
    <n v="103.8"/>
    <n v="2.0843373493975904E-2"/>
    <x v="0"/>
    <n v="15"/>
    <x v="1"/>
    <s v="USD"/>
    <x v="671"/>
    <x v="671"/>
    <d v="2014-12-08T00:00:00"/>
    <n v="1418018400"/>
    <b v="0"/>
    <b v="1"/>
    <s v="theater/plays"/>
    <x v="3"/>
    <s v="plays"/>
  </r>
  <r>
    <n v="739"/>
    <x v="723"/>
    <s v="Multi-tiered discrete support"/>
    <n v="10000"/>
    <n v="6100"/>
    <n v="31.937172774869111"/>
    <n v="0.61"/>
    <x v="0"/>
    <n v="191"/>
    <x v="1"/>
    <s v="USD"/>
    <x v="672"/>
    <x v="672"/>
    <d v="2012-06-30T00:00:00"/>
    <n v="1341032400"/>
    <b v="0"/>
    <b v="0"/>
    <s v="music/indie rock"/>
    <x v="1"/>
    <s v="indie rock"/>
  </r>
  <r>
    <n v="740"/>
    <x v="724"/>
    <s v="Phased system-worthy conglomeration"/>
    <n v="5300"/>
    <n v="1592"/>
    <n v="99.5"/>
    <n v="0.30037735849056602"/>
    <x v="0"/>
    <n v="16"/>
    <x v="1"/>
    <s v="USD"/>
    <x v="673"/>
    <x v="673"/>
    <d v="2017-02-06T00:00:00"/>
    <n v="1486360800"/>
    <b v="0"/>
    <b v="0"/>
    <s v="theater/plays"/>
    <x v="3"/>
    <s v="plays"/>
  </r>
  <r>
    <n v="741"/>
    <x v="287"/>
    <s v="Balanced mobile alliance"/>
    <n v="1200"/>
    <n v="14150"/>
    <n v="108.84615384615384"/>
    <n v="11.791666666666666"/>
    <x v="1"/>
    <n v="130"/>
    <x v="1"/>
    <s v="USD"/>
    <x v="674"/>
    <x v="674"/>
    <d v="2010-05-24T00:00:00"/>
    <n v="1274677200"/>
    <b v="0"/>
    <b v="0"/>
    <s v="theater/plays"/>
    <x v="3"/>
    <s v="plays"/>
  </r>
  <r>
    <n v="742"/>
    <x v="725"/>
    <s v="Reactive solution-oriented groupware"/>
    <n v="1200"/>
    <n v="13513"/>
    <n v="110.76229508196721"/>
    <n v="11.260833333333334"/>
    <x v="1"/>
    <n v="122"/>
    <x v="1"/>
    <s v="USD"/>
    <x v="675"/>
    <x v="675"/>
    <d v="2010-03-02T00:00:00"/>
    <n v="1267509600"/>
    <b v="0"/>
    <b v="0"/>
    <s v="music/electric music"/>
    <x v="1"/>
    <s v="electric music"/>
  </r>
  <r>
    <n v="743"/>
    <x v="726"/>
    <s v="Exclusive bandwidth-monitored orchestration"/>
    <n v="3900"/>
    <n v="504"/>
    <n v="29.647058823529413"/>
    <n v="0.12923076923076923"/>
    <x v="0"/>
    <n v="17"/>
    <x v="1"/>
    <s v="USD"/>
    <x v="676"/>
    <x v="676"/>
    <d v="2015-10-27T00:00:00"/>
    <n v="1445922000"/>
    <b v="0"/>
    <b v="1"/>
    <s v="theater/plays"/>
    <x v="3"/>
    <s v="plays"/>
  </r>
  <r>
    <n v="744"/>
    <x v="727"/>
    <s v="Intuitive exuding initiative"/>
    <n v="2000"/>
    <n v="14240"/>
    <n v="101.71428571428571"/>
    <n v="7.12"/>
    <x v="1"/>
    <n v="140"/>
    <x v="1"/>
    <s v="USD"/>
    <x v="342"/>
    <x v="342"/>
    <d v="2018-08-12T00:00:00"/>
    <n v="1534050000"/>
    <b v="0"/>
    <b v="1"/>
    <s v="theater/plays"/>
    <x v="3"/>
    <s v="plays"/>
  </r>
  <r>
    <n v="745"/>
    <x v="728"/>
    <s v="Streamlined needs-based knowledge user"/>
    <n v="6900"/>
    <n v="2091"/>
    <n v="61.5"/>
    <n v="0.30304347826086958"/>
    <x v="0"/>
    <n v="34"/>
    <x v="1"/>
    <s v="USD"/>
    <x v="677"/>
    <x v="677"/>
    <d v="2010-06-26T00:00:00"/>
    <n v="1277528400"/>
    <b v="0"/>
    <b v="0"/>
    <s v="technology/wearables"/>
    <x v="2"/>
    <s v="wearables"/>
  </r>
  <r>
    <n v="746"/>
    <x v="729"/>
    <s v="Automated system-worthy structure"/>
    <n v="55800"/>
    <n v="118580"/>
    <n v="35"/>
    <n v="2.1250896057347672"/>
    <x v="1"/>
    <n v="3388"/>
    <x v="1"/>
    <s v="USD"/>
    <x v="678"/>
    <x v="678"/>
    <d v="2011-10-14T00:00:00"/>
    <n v="1318568400"/>
    <b v="0"/>
    <b v="0"/>
    <s v="technology/web"/>
    <x v="2"/>
    <s v="web"/>
  </r>
  <r>
    <n v="747"/>
    <x v="730"/>
    <s v="Secured clear-thinking intranet"/>
    <n v="4900"/>
    <n v="11214"/>
    <n v="40.049999999999997"/>
    <n v="2.2885714285714287"/>
    <x v="1"/>
    <n v="280"/>
    <x v="1"/>
    <s v="USD"/>
    <x v="679"/>
    <x v="679"/>
    <d v="2010-09-13T00:00:00"/>
    <n v="1284354000"/>
    <b v="0"/>
    <b v="0"/>
    <s v="theater/plays"/>
    <x v="3"/>
    <s v="plays"/>
  </r>
  <r>
    <n v="748"/>
    <x v="731"/>
    <s v="Cloned actuating architecture"/>
    <n v="194900"/>
    <n v="68137"/>
    <n v="110.97231270358306"/>
    <n v="0.34959979476654696"/>
    <x v="3"/>
    <n v="614"/>
    <x v="1"/>
    <s v="USD"/>
    <x v="680"/>
    <x v="680"/>
    <d v="2010-03-26T00:00:00"/>
    <n v="1269579600"/>
    <b v="0"/>
    <b v="1"/>
    <s v="film &amp; video/animation"/>
    <x v="4"/>
    <s v="animation"/>
  </r>
  <r>
    <n v="749"/>
    <x v="732"/>
    <s v="Down-sized needs-based task-force"/>
    <n v="8600"/>
    <n v="13527"/>
    <n v="36.959016393442624"/>
    <n v="1.5729069767441861"/>
    <x v="1"/>
    <n v="366"/>
    <x v="6"/>
    <s v="EUR"/>
    <x v="681"/>
    <x v="681"/>
    <d v="2014-10-20T00:00:00"/>
    <n v="1413781200"/>
    <b v="0"/>
    <b v="1"/>
    <s v="technology/wearables"/>
    <x v="2"/>
    <s v="wearables"/>
  </r>
  <r>
    <n v="750"/>
    <x v="733"/>
    <s v="Extended responsive Internet solution"/>
    <n v="100"/>
    <n v="1"/>
    <n v="1"/>
    <n v="0.01"/>
    <x v="0"/>
    <n v="1"/>
    <x v="4"/>
    <s v="GBP"/>
    <x v="682"/>
    <x v="682"/>
    <d v="2010-07-26T00:00:00"/>
    <n v="1280120400"/>
    <b v="0"/>
    <b v="0"/>
    <s v="music/electric music"/>
    <x v="1"/>
    <s v="electric music"/>
  </r>
  <r>
    <n v="751"/>
    <x v="734"/>
    <s v="Universal value-added moderator"/>
    <n v="3600"/>
    <n v="8363"/>
    <n v="30.974074074074075"/>
    <n v="2.3230555555555554"/>
    <x v="1"/>
    <n v="270"/>
    <x v="1"/>
    <s v="USD"/>
    <x v="683"/>
    <x v="683"/>
    <d v="2016-04-01T00:00:00"/>
    <n v="1459486800"/>
    <b v="1"/>
    <b v="1"/>
    <s v="publishing/nonfiction"/>
    <x v="5"/>
    <s v="nonfiction"/>
  </r>
  <r>
    <n v="752"/>
    <x v="735"/>
    <s v="Sharable motivating emulation"/>
    <n v="5800"/>
    <n v="5362"/>
    <n v="47.035087719298247"/>
    <n v="0.92448275862068963"/>
    <x v="3"/>
    <n v="114"/>
    <x v="1"/>
    <s v="USD"/>
    <x v="684"/>
    <x v="684"/>
    <d v="2010-08-23T00:00:00"/>
    <n v="1282539600"/>
    <b v="0"/>
    <b v="1"/>
    <s v="theater/plays"/>
    <x v="3"/>
    <s v="plays"/>
  </r>
  <r>
    <n v="753"/>
    <x v="736"/>
    <s v="Networked web-enabled product"/>
    <n v="4700"/>
    <n v="12065"/>
    <n v="88.065693430656935"/>
    <n v="2.5670212765957445"/>
    <x v="1"/>
    <n v="137"/>
    <x v="1"/>
    <s v="USD"/>
    <x v="674"/>
    <x v="674"/>
    <d v="2010-06-07T00:00:00"/>
    <n v="1275886800"/>
    <b v="0"/>
    <b v="0"/>
    <s v="photography/photography books"/>
    <x v="7"/>
    <s v="photography books"/>
  </r>
  <r>
    <n v="754"/>
    <x v="737"/>
    <s v="Advanced dedicated encoding"/>
    <n v="70400"/>
    <n v="118603"/>
    <n v="37.005616224648989"/>
    <n v="1.6847017045454546"/>
    <x v="1"/>
    <n v="3205"/>
    <x v="1"/>
    <s v="USD"/>
    <x v="685"/>
    <x v="685"/>
    <d v="2012-12-20T00:00:00"/>
    <n v="1355983200"/>
    <b v="0"/>
    <b v="0"/>
    <s v="theater/plays"/>
    <x v="3"/>
    <s v="plays"/>
  </r>
  <r>
    <n v="755"/>
    <x v="738"/>
    <s v="Stand-alone multi-state project"/>
    <n v="4500"/>
    <n v="7496"/>
    <n v="26.027777777777779"/>
    <n v="1.6657777777777778"/>
    <x v="1"/>
    <n v="288"/>
    <x v="3"/>
    <s v="DKK"/>
    <x v="605"/>
    <x v="605"/>
    <d v="2018-01-08T00:00:00"/>
    <n v="1515391200"/>
    <b v="0"/>
    <b v="1"/>
    <s v="theater/plays"/>
    <x v="3"/>
    <s v="plays"/>
  </r>
  <r>
    <n v="756"/>
    <x v="739"/>
    <s v="Customizable bi-directional monitoring"/>
    <n v="1300"/>
    <n v="10037"/>
    <n v="67.817567567567565"/>
    <n v="7.7207692307692311"/>
    <x v="1"/>
    <n v="148"/>
    <x v="1"/>
    <s v="USD"/>
    <x v="686"/>
    <x v="686"/>
    <d v="2015-01-26T00:00:00"/>
    <n v="1422252000"/>
    <b v="0"/>
    <b v="0"/>
    <s v="theater/plays"/>
    <x v="3"/>
    <s v="plays"/>
  </r>
  <r>
    <n v="757"/>
    <x v="740"/>
    <s v="Profit-focused motivating function"/>
    <n v="1400"/>
    <n v="5696"/>
    <n v="49.964912280701753"/>
    <n v="4.0685714285714285"/>
    <x v="1"/>
    <n v="114"/>
    <x v="1"/>
    <s v="USD"/>
    <x v="687"/>
    <x v="687"/>
    <d v="2011-05-16T00:00:00"/>
    <n v="1305522000"/>
    <b v="0"/>
    <b v="0"/>
    <s v="film &amp; video/drama"/>
    <x v="4"/>
    <s v="drama"/>
  </r>
  <r>
    <n v="758"/>
    <x v="741"/>
    <s v="Proactive systemic firmware"/>
    <n v="29600"/>
    <n v="167005"/>
    <n v="110.01646903820817"/>
    <n v="5.6420608108108112"/>
    <x v="1"/>
    <n v="1518"/>
    <x v="0"/>
    <s v="CAD"/>
    <x v="688"/>
    <x v="688"/>
    <d v="2014-11-02T00:00:00"/>
    <n v="1414904400"/>
    <b v="0"/>
    <b v="0"/>
    <s v="music/rock"/>
    <x v="1"/>
    <s v="rock"/>
  </r>
  <r>
    <n v="759"/>
    <x v="742"/>
    <s v="Grass-roots upward-trending installation"/>
    <n v="167500"/>
    <n v="114615"/>
    <n v="89.964678178963894"/>
    <n v="0.6842686567164179"/>
    <x v="0"/>
    <n v="1274"/>
    <x v="1"/>
    <s v="USD"/>
    <x v="689"/>
    <x v="689"/>
    <d v="2018-03-07T00:00:00"/>
    <n v="1520402400"/>
    <b v="0"/>
    <b v="0"/>
    <s v="music/electric music"/>
    <x v="1"/>
    <s v="electric music"/>
  </r>
  <r>
    <n v="760"/>
    <x v="743"/>
    <s v="Virtual heuristic hub"/>
    <n v="48300"/>
    <n v="16592"/>
    <n v="79.009523809523813"/>
    <n v="0.34351966873706002"/>
    <x v="0"/>
    <n v="210"/>
    <x v="6"/>
    <s v="EUR"/>
    <x v="690"/>
    <x v="690"/>
    <d v="2019-08-30T00:00:00"/>
    <n v="1567141200"/>
    <b v="0"/>
    <b v="1"/>
    <s v="games/video games"/>
    <x v="6"/>
    <s v="video games"/>
  </r>
  <r>
    <n v="761"/>
    <x v="744"/>
    <s v="Customizable leadingedge model"/>
    <n v="2200"/>
    <n v="14420"/>
    <n v="86.867469879518069"/>
    <n v="6.5545454545454547"/>
    <x v="1"/>
    <n v="166"/>
    <x v="1"/>
    <s v="USD"/>
    <x v="691"/>
    <x v="691"/>
    <d v="2017-07-27T00:00:00"/>
    <n v="1501131600"/>
    <b v="0"/>
    <b v="0"/>
    <s v="music/rock"/>
    <x v="1"/>
    <s v="rock"/>
  </r>
  <r>
    <n v="762"/>
    <x v="307"/>
    <s v="Upgradable uniform service-desk"/>
    <n v="3500"/>
    <n v="6204"/>
    <n v="62.04"/>
    <n v="1.7725714285714285"/>
    <x v="1"/>
    <n v="100"/>
    <x v="2"/>
    <s v="AUD"/>
    <x v="692"/>
    <x v="692"/>
    <d v="2012-12-09T00:00:00"/>
    <n v="1355032800"/>
    <b v="0"/>
    <b v="0"/>
    <s v="music/jazz"/>
    <x v="1"/>
    <s v="jazz"/>
  </r>
  <r>
    <n v="763"/>
    <x v="745"/>
    <s v="Inverse client-driven product"/>
    <n v="5600"/>
    <n v="6338"/>
    <n v="26.970212765957445"/>
    <n v="1.1317857142857144"/>
    <x v="1"/>
    <n v="235"/>
    <x v="1"/>
    <s v="USD"/>
    <x v="693"/>
    <x v="693"/>
    <d v="2012-06-12T00:00:00"/>
    <n v="1339477200"/>
    <b v="0"/>
    <b v="1"/>
    <s v="theater/plays"/>
    <x v="3"/>
    <s v="plays"/>
  </r>
  <r>
    <n v="764"/>
    <x v="746"/>
    <s v="Managed bandwidth-monitored system engine"/>
    <n v="1100"/>
    <n v="8010"/>
    <n v="54.121621621621621"/>
    <n v="7.2818181818181822"/>
    <x v="1"/>
    <n v="148"/>
    <x v="1"/>
    <s v="USD"/>
    <x v="694"/>
    <x v="694"/>
    <d v="2011-05-21T00:00:00"/>
    <n v="1305954000"/>
    <b v="0"/>
    <b v="0"/>
    <s v="music/rock"/>
    <x v="1"/>
    <s v="rock"/>
  </r>
  <r>
    <n v="765"/>
    <x v="747"/>
    <s v="Advanced transitional help-desk"/>
    <n v="3900"/>
    <n v="8125"/>
    <n v="41.035353535353536"/>
    <n v="2.0833333333333335"/>
    <x v="1"/>
    <n v="198"/>
    <x v="1"/>
    <s v="USD"/>
    <x v="695"/>
    <x v="695"/>
    <d v="2017-05-10T00:00:00"/>
    <n v="1494392400"/>
    <b v="1"/>
    <b v="1"/>
    <s v="music/indie rock"/>
    <x v="1"/>
    <s v="indie rock"/>
  </r>
  <r>
    <n v="766"/>
    <x v="748"/>
    <s v="De-engineered disintermediate encryption"/>
    <n v="43800"/>
    <n v="13653"/>
    <n v="55.052419354838712"/>
    <n v="0.31171232876712329"/>
    <x v="0"/>
    <n v="248"/>
    <x v="2"/>
    <s v="AUD"/>
    <x v="123"/>
    <x v="123"/>
    <d v="2018-09-20T00:00:00"/>
    <n v="1537419600"/>
    <b v="0"/>
    <b v="0"/>
    <s v="film &amp; video/science fiction"/>
    <x v="4"/>
    <s v="science fiction"/>
  </r>
  <r>
    <n v="767"/>
    <x v="749"/>
    <s v="Upgradable attitude-oriented project"/>
    <n v="97200"/>
    <n v="55372"/>
    <n v="107.93762183235867"/>
    <n v="0.56967078189300413"/>
    <x v="0"/>
    <n v="513"/>
    <x v="1"/>
    <s v="USD"/>
    <x v="696"/>
    <x v="696"/>
    <d v="2015-11-20T00:00:00"/>
    <n v="1447999200"/>
    <b v="0"/>
    <b v="0"/>
    <s v="publishing/translations"/>
    <x v="5"/>
    <s v="translations"/>
  </r>
  <r>
    <n v="768"/>
    <x v="750"/>
    <s v="Fundamental zero tolerance alliance"/>
    <n v="4800"/>
    <n v="11088"/>
    <n v="73.92"/>
    <n v="2.31"/>
    <x v="1"/>
    <n v="150"/>
    <x v="1"/>
    <s v="USD"/>
    <x v="626"/>
    <x v="626"/>
    <d v="2013-12-26T00:00:00"/>
    <n v="1388037600"/>
    <b v="0"/>
    <b v="0"/>
    <s v="theater/plays"/>
    <x v="3"/>
    <s v="plays"/>
  </r>
  <r>
    <n v="769"/>
    <x v="751"/>
    <s v="Devolved 24hour forecast"/>
    <n v="125600"/>
    <n v="109106"/>
    <n v="31.995894428152493"/>
    <n v="0.86867834394904464"/>
    <x v="0"/>
    <n v="3410"/>
    <x v="1"/>
    <s v="USD"/>
    <x v="697"/>
    <x v="697"/>
    <d v="2013-09-10T00:00:00"/>
    <n v="1378789200"/>
    <b v="0"/>
    <b v="0"/>
    <s v="games/video games"/>
    <x v="6"/>
    <s v="video games"/>
  </r>
  <r>
    <n v="770"/>
    <x v="752"/>
    <s v="User-centric attitude-oriented intranet"/>
    <n v="4300"/>
    <n v="11642"/>
    <n v="53.898148148148145"/>
    <n v="2.7074418604651163"/>
    <x v="1"/>
    <n v="216"/>
    <x v="6"/>
    <s v="EUR"/>
    <x v="698"/>
    <x v="698"/>
    <d v="2014-04-21T00:00:00"/>
    <n v="1398056400"/>
    <b v="0"/>
    <b v="1"/>
    <s v="theater/plays"/>
    <x v="3"/>
    <s v="plays"/>
  </r>
  <r>
    <n v="771"/>
    <x v="753"/>
    <s v="Self-enabling 5thgeneration paradigm"/>
    <n v="5600"/>
    <n v="2769"/>
    <n v="106.5"/>
    <n v="0.49446428571428569"/>
    <x v="3"/>
    <n v="26"/>
    <x v="1"/>
    <s v="USD"/>
    <x v="699"/>
    <x v="699"/>
    <d v="2019-02-22T00:00:00"/>
    <n v="1550815200"/>
    <b v="0"/>
    <b v="0"/>
    <s v="theater/plays"/>
    <x v="3"/>
    <s v="plays"/>
  </r>
  <r>
    <n v="772"/>
    <x v="754"/>
    <s v="Persistent 3rdgeneration moratorium"/>
    <n v="149600"/>
    <n v="169586"/>
    <n v="32.999805409612762"/>
    <n v="1.1335962566844919"/>
    <x v="1"/>
    <n v="5139"/>
    <x v="1"/>
    <s v="USD"/>
    <x v="700"/>
    <x v="700"/>
    <d v="2019-02-13T00:00:00"/>
    <n v="1550037600"/>
    <b v="0"/>
    <b v="0"/>
    <s v="music/indie rock"/>
    <x v="1"/>
    <s v="indie rock"/>
  </r>
  <r>
    <n v="773"/>
    <x v="755"/>
    <s v="Cross-platform empowering project"/>
    <n v="53100"/>
    <n v="101185"/>
    <n v="43.00254993625159"/>
    <n v="1.9055555555555554"/>
    <x v="1"/>
    <n v="2353"/>
    <x v="1"/>
    <s v="USD"/>
    <x v="701"/>
    <x v="701"/>
    <d v="2017-04-23T00:00:00"/>
    <n v="1492923600"/>
    <b v="0"/>
    <b v="0"/>
    <s v="theater/plays"/>
    <x v="3"/>
    <s v="plays"/>
  </r>
  <r>
    <n v="774"/>
    <x v="756"/>
    <s v="Polarized user-facing interface"/>
    <n v="5000"/>
    <n v="6775"/>
    <n v="86.858974358974365"/>
    <n v="1.355"/>
    <x v="1"/>
    <n v="78"/>
    <x v="6"/>
    <s v="EUR"/>
    <x v="702"/>
    <x v="702"/>
    <d v="2016-07-03T00:00:00"/>
    <n v="1467522000"/>
    <b v="0"/>
    <b v="0"/>
    <s v="technology/web"/>
    <x v="2"/>
    <s v="web"/>
  </r>
  <r>
    <n v="775"/>
    <x v="757"/>
    <s v="Customer-focused non-volatile framework"/>
    <n v="9400"/>
    <n v="968"/>
    <n v="96.8"/>
    <n v="0.10297872340425532"/>
    <x v="0"/>
    <n v="10"/>
    <x v="1"/>
    <s v="USD"/>
    <x v="703"/>
    <x v="703"/>
    <d v="2014-11-16T00:00:00"/>
    <n v="1416117600"/>
    <b v="0"/>
    <b v="0"/>
    <s v="music/rock"/>
    <x v="1"/>
    <s v="rock"/>
  </r>
  <r>
    <n v="776"/>
    <x v="758"/>
    <s v="Synchronized multimedia frame"/>
    <n v="110800"/>
    <n v="72623"/>
    <n v="32.995456610631528"/>
    <n v="0.65544223826714798"/>
    <x v="0"/>
    <n v="2201"/>
    <x v="1"/>
    <s v="USD"/>
    <x v="704"/>
    <x v="704"/>
    <d v="2019-07-22T00:00:00"/>
    <n v="1563771600"/>
    <b v="0"/>
    <b v="0"/>
    <s v="theater/plays"/>
    <x v="3"/>
    <s v="plays"/>
  </r>
  <r>
    <n v="777"/>
    <x v="759"/>
    <s v="Open-architected stable algorithm"/>
    <n v="93800"/>
    <n v="45987"/>
    <n v="68.028106508875737"/>
    <n v="0.49026652452025588"/>
    <x v="0"/>
    <n v="676"/>
    <x v="1"/>
    <s v="USD"/>
    <x v="431"/>
    <x v="431"/>
    <d v="2011-10-22T00:00:00"/>
    <n v="1319259600"/>
    <b v="0"/>
    <b v="0"/>
    <s v="theater/plays"/>
    <x v="3"/>
    <s v="plays"/>
  </r>
  <r>
    <n v="778"/>
    <x v="760"/>
    <s v="Cross-platform optimizing website"/>
    <n v="1300"/>
    <n v="10243"/>
    <n v="58.867816091954026"/>
    <n v="7.8792307692307695"/>
    <x v="1"/>
    <n v="174"/>
    <x v="5"/>
    <s v="CHF"/>
    <x v="705"/>
    <x v="705"/>
    <d v="2011-08-18T00:00:00"/>
    <n v="1313643600"/>
    <b v="0"/>
    <b v="0"/>
    <s v="film &amp; video/animation"/>
    <x v="4"/>
    <s v="animation"/>
  </r>
  <r>
    <n v="779"/>
    <x v="761"/>
    <s v="Public-key actuating projection"/>
    <n v="108700"/>
    <n v="87293"/>
    <n v="105.04572803850782"/>
    <n v="0.80306347746090156"/>
    <x v="0"/>
    <n v="831"/>
    <x v="1"/>
    <s v="USD"/>
    <x v="706"/>
    <x v="706"/>
    <d v="2015-08-23T00:00:00"/>
    <n v="1440306000"/>
    <b v="0"/>
    <b v="1"/>
    <s v="theater/plays"/>
    <x v="3"/>
    <s v="plays"/>
  </r>
  <r>
    <n v="780"/>
    <x v="762"/>
    <s v="Implemented intangible instruction set"/>
    <n v="5100"/>
    <n v="5421"/>
    <n v="33.054878048780488"/>
    <n v="1.0629411764705883"/>
    <x v="1"/>
    <n v="164"/>
    <x v="1"/>
    <s v="USD"/>
    <x v="707"/>
    <x v="707"/>
    <d v="2016-08-10T00:00:00"/>
    <n v="1470805200"/>
    <b v="0"/>
    <b v="1"/>
    <s v="film &amp; video/drama"/>
    <x v="4"/>
    <s v="drama"/>
  </r>
  <r>
    <n v="781"/>
    <x v="763"/>
    <s v="Cross-group interactive architecture"/>
    <n v="8700"/>
    <n v="4414"/>
    <n v="78.821428571428569"/>
    <n v="0.50735632183908042"/>
    <x v="3"/>
    <n v="56"/>
    <x v="5"/>
    <s v="CHF"/>
    <x v="708"/>
    <x v="708"/>
    <d v="2010-12-21T00:00:00"/>
    <n v="1292911200"/>
    <b v="0"/>
    <b v="0"/>
    <s v="theater/plays"/>
    <x v="3"/>
    <s v="plays"/>
  </r>
  <r>
    <n v="782"/>
    <x v="764"/>
    <s v="Centralized asymmetric framework"/>
    <n v="5100"/>
    <n v="10981"/>
    <n v="68.204968944099377"/>
    <n v="2.153137254901961"/>
    <x v="1"/>
    <n v="161"/>
    <x v="1"/>
    <s v="USD"/>
    <x v="709"/>
    <x v="709"/>
    <d v="2011-03-29T00:00:00"/>
    <n v="1301374800"/>
    <b v="0"/>
    <b v="1"/>
    <s v="film &amp; video/animation"/>
    <x v="4"/>
    <s v="animation"/>
  </r>
  <r>
    <n v="783"/>
    <x v="765"/>
    <s v="Down-sized systematic utilization"/>
    <n v="7400"/>
    <n v="10451"/>
    <n v="75.731884057971016"/>
    <n v="1.4122972972972974"/>
    <x v="1"/>
    <n v="138"/>
    <x v="1"/>
    <s v="USD"/>
    <x v="710"/>
    <x v="710"/>
    <d v="2013-12-24T00:00:00"/>
    <n v="1387864800"/>
    <b v="0"/>
    <b v="0"/>
    <s v="music/rock"/>
    <x v="1"/>
    <s v="rock"/>
  </r>
  <r>
    <n v="784"/>
    <x v="766"/>
    <s v="Profound fault-tolerant model"/>
    <n v="88900"/>
    <n v="102535"/>
    <n v="30.996070133010882"/>
    <n v="1.1533745781777278"/>
    <x v="1"/>
    <n v="3308"/>
    <x v="1"/>
    <s v="USD"/>
    <x v="711"/>
    <x v="711"/>
    <d v="2016-03-17T00:00:00"/>
    <n v="1458190800"/>
    <b v="0"/>
    <b v="0"/>
    <s v="technology/web"/>
    <x v="2"/>
    <s v="web"/>
  </r>
  <r>
    <n v="785"/>
    <x v="767"/>
    <s v="Multi-channeled bi-directional moratorium"/>
    <n v="6700"/>
    <n v="12939"/>
    <n v="101.88188976377953"/>
    <n v="1.9311940298507462"/>
    <x v="1"/>
    <n v="127"/>
    <x v="2"/>
    <s v="AUD"/>
    <x v="157"/>
    <x v="157"/>
    <d v="2019-05-31T00:00:00"/>
    <n v="1559278800"/>
    <b v="0"/>
    <b v="1"/>
    <s v="film &amp; video/animation"/>
    <x v="4"/>
    <s v="animation"/>
  </r>
  <r>
    <n v="786"/>
    <x v="768"/>
    <s v="Object-based content-based ability"/>
    <n v="1500"/>
    <n v="10946"/>
    <n v="52.879227053140099"/>
    <n v="7.2973333333333334"/>
    <x v="1"/>
    <n v="207"/>
    <x v="6"/>
    <s v="EUR"/>
    <x v="630"/>
    <x v="630"/>
    <d v="2018-04-03T00:00:00"/>
    <n v="1522731600"/>
    <b v="0"/>
    <b v="1"/>
    <s v="music/jazz"/>
    <x v="1"/>
    <s v="jazz"/>
  </r>
  <r>
    <n v="787"/>
    <x v="769"/>
    <s v="Progressive coherent secured line"/>
    <n v="61200"/>
    <n v="60994"/>
    <n v="71.005820721769496"/>
    <n v="0.99663398692810456"/>
    <x v="0"/>
    <n v="859"/>
    <x v="0"/>
    <s v="CAD"/>
    <x v="712"/>
    <x v="712"/>
    <d v="2011-05-30T00:00:00"/>
    <n v="1306731600"/>
    <b v="0"/>
    <b v="0"/>
    <s v="music/rock"/>
    <x v="1"/>
    <s v="rock"/>
  </r>
  <r>
    <n v="788"/>
    <x v="770"/>
    <s v="Synchronized directional capability"/>
    <n v="3600"/>
    <n v="3174"/>
    <n v="102.38709677419355"/>
    <n v="0.88166666666666671"/>
    <x v="2"/>
    <n v="31"/>
    <x v="1"/>
    <s v="USD"/>
    <x v="93"/>
    <x v="93"/>
    <d v="2012-11-10T00:00:00"/>
    <n v="1352527200"/>
    <b v="0"/>
    <b v="0"/>
    <s v="film &amp; video/animation"/>
    <x v="4"/>
    <s v="animation"/>
  </r>
  <r>
    <n v="789"/>
    <x v="771"/>
    <s v="Cross-platform composite migration"/>
    <n v="9000"/>
    <n v="3351"/>
    <n v="74.466666666666669"/>
    <n v="0.37233333333333335"/>
    <x v="0"/>
    <n v="45"/>
    <x v="1"/>
    <s v="USD"/>
    <x v="713"/>
    <x v="713"/>
    <d v="2014-07-03T00:00:00"/>
    <n v="1404363600"/>
    <b v="0"/>
    <b v="0"/>
    <s v="theater/plays"/>
    <x v="3"/>
    <s v="plays"/>
  </r>
  <r>
    <n v="790"/>
    <x v="772"/>
    <s v="Operative local pricing structure"/>
    <n v="185900"/>
    <n v="56774"/>
    <n v="51.009883198562441"/>
    <n v="0.30540075309306081"/>
    <x v="3"/>
    <n v="1113"/>
    <x v="1"/>
    <s v="USD"/>
    <x v="714"/>
    <x v="714"/>
    <d v="2010-02-20T00:00:00"/>
    <n v="1266645600"/>
    <b v="0"/>
    <b v="0"/>
    <s v="theater/plays"/>
    <x v="3"/>
    <s v="plays"/>
  </r>
  <r>
    <n v="791"/>
    <x v="773"/>
    <s v="Optional web-enabled extranet"/>
    <n v="2100"/>
    <n v="540"/>
    <n v="90"/>
    <n v="0.25714285714285712"/>
    <x v="0"/>
    <n v="6"/>
    <x v="1"/>
    <s v="USD"/>
    <x v="715"/>
    <x v="715"/>
    <d v="2016-12-27T00:00:00"/>
    <n v="1482818400"/>
    <b v="0"/>
    <b v="0"/>
    <s v="food/food trucks"/>
    <x v="0"/>
    <s v="food trucks"/>
  </r>
  <r>
    <n v="792"/>
    <x v="774"/>
    <s v="Reduced 6thgeneration intranet"/>
    <n v="2000"/>
    <n v="680"/>
    <n v="97.142857142857139"/>
    <n v="0.34"/>
    <x v="0"/>
    <n v="7"/>
    <x v="1"/>
    <s v="USD"/>
    <x v="716"/>
    <x v="716"/>
    <d v="2013-07-24T00:00:00"/>
    <n v="1374642000"/>
    <b v="0"/>
    <b v="1"/>
    <s v="theater/plays"/>
    <x v="3"/>
    <s v="plays"/>
  </r>
  <r>
    <n v="793"/>
    <x v="775"/>
    <s v="Networked disintermediate leverage"/>
    <n v="1100"/>
    <n v="13045"/>
    <n v="72.071823204419886"/>
    <n v="11.859090909090909"/>
    <x v="1"/>
    <n v="181"/>
    <x v="5"/>
    <s v="CHF"/>
    <x v="448"/>
    <x v="448"/>
    <d v="2013-06-29T00:00:00"/>
    <n v="1372482000"/>
    <b v="0"/>
    <b v="0"/>
    <s v="publishing/nonfiction"/>
    <x v="5"/>
    <s v="nonfiction"/>
  </r>
  <r>
    <n v="794"/>
    <x v="776"/>
    <s v="Optional optimal website"/>
    <n v="6600"/>
    <n v="8276"/>
    <n v="75.236363636363635"/>
    <n v="1.2539393939393939"/>
    <x v="1"/>
    <n v="110"/>
    <x v="1"/>
    <s v="USD"/>
    <x v="717"/>
    <x v="717"/>
    <d v="2018-01-03T00:00:00"/>
    <n v="1514959200"/>
    <b v="0"/>
    <b v="0"/>
    <s v="music/rock"/>
    <x v="1"/>
    <s v="rock"/>
  </r>
  <r>
    <n v="795"/>
    <x v="777"/>
    <s v="Stand-alone asynchronous functionalities"/>
    <n v="7100"/>
    <n v="1022"/>
    <n v="32.967741935483872"/>
    <n v="0.14394366197183098"/>
    <x v="0"/>
    <n v="31"/>
    <x v="1"/>
    <s v="USD"/>
    <x v="718"/>
    <x v="718"/>
    <d v="2016-11-04T00:00:00"/>
    <n v="1478235600"/>
    <b v="0"/>
    <b v="0"/>
    <s v="film &amp; video/drama"/>
    <x v="4"/>
    <s v="drama"/>
  </r>
  <r>
    <n v="796"/>
    <x v="778"/>
    <s v="Profound full-range open system"/>
    <n v="7800"/>
    <n v="4275"/>
    <n v="54.807692307692307"/>
    <n v="0.54807692307692313"/>
    <x v="0"/>
    <n v="78"/>
    <x v="1"/>
    <s v="USD"/>
    <x v="719"/>
    <x v="719"/>
    <d v="2014-08-15T00:00:00"/>
    <n v="1408078800"/>
    <b v="0"/>
    <b v="1"/>
    <s v="games/mobile games"/>
    <x v="6"/>
    <s v="mobile games"/>
  </r>
  <r>
    <n v="797"/>
    <x v="779"/>
    <s v="Optional tangible utilization"/>
    <n v="7600"/>
    <n v="8332"/>
    <n v="45.037837837837834"/>
    <n v="1.0963157894736841"/>
    <x v="1"/>
    <n v="185"/>
    <x v="1"/>
    <s v="USD"/>
    <x v="720"/>
    <x v="720"/>
    <d v="2019-01-22T00:00:00"/>
    <n v="1548136800"/>
    <b v="0"/>
    <b v="0"/>
    <s v="technology/web"/>
    <x v="2"/>
    <s v="web"/>
  </r>
  <r>
    <n v="798"/>
    <x v="780"/>
    <s v="Seamless maximized product"/>
    <n v="3400"/>
    <n v="6408"/>
    <n v="52.958677685950413"/>
    <n v="1.8847058823529412"/>
    <x v="1"/>
    <n v="121"/>
    <x v="1"/>
    <s v="USD"/>
    <x v="721"/>
    <x v="721"/>
    <d v="2012-06-28T00:00:00"/>
    <n v="1340859600"/>
    <b v="0"/>
    <b v="1"/>
    <s v="theater/plays"/>
    <x v="3"/>
    <s v="plays"/>
  </r>
  <r>
    <n v="799"/>
    <x v="781"/>
    <s v="Devolved tertiary time-frame"/>
    <n v="84500"/>
    <n v="73522"/>
    <n v="60.017959183673469"/>
    <n v="0.87008284023668636"/>
    <x v="0"/>
    <n v="1225"/>
    <x v="4"/>
    <s v="GBP"/>
    <x v="722"/>
    <x v="722"/>
    <d v="2016-02-03T00:00:00"/>
    <n v="1454479200"/>
    <b v="0"/>
    <b v="0"/>
    <s v="theater/plays"/>
    <x v="3"/>
    <s v="plays"/>
  </r>
  <r>
    <n v="800"/>
    <x v="782"/>
    <s v="Centralized regional function"/>
    <n v="100"/>
    <n v="1"/>
    <n v="1"/>
    <n v="0.01"/>
    <x v="0"/>
    <n v="1"/>
    <x v="5"/>
    <s v="CHF"/>
    <x v="139"/>
    <x v="139"/>
    <d v="2015-06-16T00:00:00"/>
    <n v="1434430800"/>
    <b v="0"/>
    <b v="0"/>
    <s v="music/rock"/>
    <x v="1"/>
    <s v="rock"/>
  </r>
  <r>
    <n v="801"/>
    <x v="783"/>
    <s v="User-friendly high-level initiative"/>
    <n v="2300"/>
    <n v="4667"/>
    <n v="44.028301886792455"/>
    <n v="2.0291304347826089"/>
    <x v="1"/>
    <n v="106"/>
    <x v="1"/>
    <s v="USD"/>
    <x v="723"/>
    <x v="723"/>
    <d v="2020-01-22T00:00:00"/>
    <n v="1579672800"/>
    <b v="0"/>
    <b v="1"/>
    <s v="photography/photography books"/>
    <x v="7"/>
    <s v="photography books"/>
  </r>
  <r>
    <n v="802"/>
    <x v="784"/>
    <s v="Reverse-engineered zero-defect infrastructure"/>
    <n v="6200"/>
    <n v="12216"/>
    <n v="86.028169014084511"/>
    <n v="1.9703225806451612"/>
    <x v="1"/>
    <n v="142"/>
    <x v="1"/>
    <s v="USD"/>
    <x v="704"/>
    <x v="704"/>
    <d v="2019-07-06T00:00:00"/>
    <n v="1562389200"/>
    <b v="0"/>
    <b v="0"/>
    <s v="photography/photography books"/>
    <x v="7"/>
    <s v="photography books"/>
  </r>
  <r>
    <n v="803"/>
    <x v="785"/>
    <s v="Stand-alone background customer loyalty"/>
    <n v="6100"/>
    <n v="6527"/>
    <n v="28.012875536480685"/>
    <n v="1.07"/>
    <x v="1"/>
    <n v="233"/>
    <x v="1"/>
    <s v="USD"/>
    <x v="724"/>
    <x v="724"/>
    <d v="2019-03-02T00:00:00"/>
    <n v="1551506400"/>
    <b v="0"/>
    <b v="0"/>
    <s v="theater/plays"/>
    <x v="3"/>
    <s v="plays"/>
  </r>
  <r>
    <n v="804"/>
    <x v="786"/>
    <s v="Business-focused discrete software"/>
    <n v="2600"/>
    <n v="6987"/>
    <n v="32.050458715596328"/>
    <n v="2.6873076923076922"/>
    <x v="1"/>
    <n v="218"/>
    <x v="1"/>
    <s v="USD"/>
    <x v="725"/>
    <x v="725"/>
    <d v="2018-01-22T00:00:00"/>
    <n v="1516600800"/>
    <b v="0"/>
    <b v="0"/>
    <s v="music/rock"/>
    <x v="1"/>
    <s v="rock"/>
  </r>
  <r>
    <n v="805"/>
    <x v="787"/>
    <s v="Advanced intermediate Graphic Interface"/>
    <n v="9700"/>
    <n v="4932"/>
    <n v="73.611940298507463"/>
    <n v="0.50845360824742269"/>
    <x v="0"/>
    <n v="67"/>
    <x v="2"/>
    <s v="AUD"/>
    <x v="660"/>
    <x v="660"/>
    <d v="2015-01-05T00:00:00"/>
    <n v="1420437600"/>
    <b v="0"/>
    <b v="0"/>
    <s v="film &amp; video/documentary"/>
    <x v="4"/>
    <s v="documentary"/>
  </r>
  <r>
    <n v="806"/>
    <x v="788"/>
    <s v="Adaptive holistic hub"/>
    <n v="700"/>
    <n v="8262"/>
    <n v="108.71052631578948"/>
    <n v="11.802857142857142"/>
    <x v="1"/>
    <n v="76"/>
    <x v="1"/>
    <s v="USD"/>
    <x v="726"/>
    <x v="726"/>
    <d v="2012-03-29T00:00:00"/>
    <n v="1332997200"/>
    <b v="0"/>
    <b v="1"/>
    <s v="film &amp; video/drama"/>
    <x v="4"/>
    <s v="drama"/>
  </r>
  <r>
    <n v="807"/>
    <x v="789"/>
    <s v="Automated uniform concept"/>
    <n v="700"/>
    <n v="1848"/>
    <n v="42.97674418604651"/>
    <n v="2.64"/>
    <x v="1"/>
    <n v="43"/>
    <x v="1"/>
    <s v="USD"/>
    <x v="727"/>
    <x v="727"/>
    <d v="2019-11-28T00:00:00"/>
    <n v="1574920800"/>
    <b v="0"/>
    <b v="1"/>
    <s v="theater/plays"/>
    <x v="3"/>
    <s v="plays"/>
  </r>
  <r>
    <n v="808"/>
    <x v="790"/>
    <s v="Enhanced regional flexibility"/>
    <n v="5200"/>
    <n v="1583"/>
    <n v="83.315789473684205"/>
    <n v="0.30442307692307691"/>
    <x v="0"/>
    <n v="19"/>
    <x v="1"/>
    <s v="USD"/>
    <x v="728"/>
    <x v="728"/>
    <d v="2016-06-03T00:00:00"/>
    <n v="1464930000"/>
    <b v="0"/>
    <b v="0"/>
    <s v="food/food trucks"/>
    <x v="0"/>
    <s v="food trucks"/>
  </r>
  <r>
    <n v="809"/>
    <x v="764"/>
    <s v="Public-key bottom-line algorithm"/>
    <n v="140800"/>
    <n v="88536"/>
    <n v="42"/>
    <n v="0.62880681818181816"/>
    <x v="0"/>
    <n v="2108"/>
    <x v="5"/>
    <s v="CHF"/>
    <x v="729"/>
    <x v="729"/>
    <d v="2012-08-15T00:00:00"/>
    <n v="1345006800"/>
    <b v="0"/>
    <b v="0"/>
    <s v="film &amp; video/documentary"/>
    <x v="4"/>
    <s v="documentary"/>
  </r>
  <r>
    <n v="810"/>
    <x v="791"/>
    <s v="Multi-layered intangible instruction set"/>
    <n v="6400"/>
    <n v="12360"/>
    <n v="55.927601809954751"/>
    <n v="1.9312499999999999"/>
    <x v="1"/>
    <n v="221"/>
    <x v="1"/>
    <s v="USD"/>
    <x v="730"/>
    <x v="730"/>
    <d v="2017-12-08T00:00:00"/>
    <n v="1512712800"/>
    <b v="0"/>
    <b v="1"/>
    <s v="theater/plays"/>
    <x v="3"/>
    <s v="plays"/>
  </r>
  <r>
    <n v="811"/>
    <x v="792"/>
    <s v="Fundamental methodical emulation"/>
    <n v="92500"/>
    <n v="71320"/>
    <n v="105.03681885125184"/>
    <n v="0.77102702702702708"/>
    <x v="0"/>
    <n v="679"/>
    <x v="1"/>
    <s v="USD"/>
    <x v="731"/>
    <x v="731"/>
    <d v="2016-01-11T00:00:00"/>
    <n v="1452492000"/>
    <b v="0"/>
    <b v="1"/>
    <s v="games/video games"/>
    <x v="6"/>
    <s v="video games"/>
  </r>
  <r>
    <n v="812"/>
    <x v="793"/>
    <s v="Expanded value-added hardware"/>
    <n v="59700"/>
    <n v="134640"/>
    <n v="48"/>
    <n v="2.2552763819095478"/>
    <x v="1"/>
    <n v="2805"/>
    <x v="0"/>
    <s v="CAD"/>
    <x v="78"/>
    <x v="78"/>
    <d v="2018-04-21T00:00:00"/>
    <n v="1524286800"/>
    <b v="0"/>
    <b v="0"/>
    <s v="publishing/nonfiction"/>
    <x v="5"/>
    <s v="nonfiction"/>
  </r>
  <r>
    <n v="813"/>
    <x v="794"/>
    <s v="Diverse high-level attitude"/>
    <n v="3200"/>
    <n v="7661"/>
    <n v="112.66176470588235"/>
    <n v="2.3940625"/>
    <x v="1"/>
    <n v="68"/>
    <x v="1"/>
    <s v="USD"/>
    <x v="732"/>
    <x v="732"/>
    <d v="2012-09-06T00:00:00"/>
    <n v="1346907600"/>
    <b v="0"/>
    <b v="0"/>
    <s v="games/video games"/>
    <x v="6"/>
    <s v="video games"/>
  </r>
  <r>
    <n v="814"/>
    <x v="795"/>
    <s v="Visionary 24hour analyzer"/>
    <n v="3200"/>
    <n v="2950"/>
    <n v="81.944444444444443"/>
    <n v="0.921875"/>
    <x v="0"/>
    <n v="36"/>
    <x v="3"/>
    <s v="DKK"/>
    <x v="733"/>
    <x v="733"/>
    <d v="2016-05-29T00:00:00"/>
    <n v="1464498000"/>
    <b v="0"/>
    <b v="1"/>
    <s v="music/rock"/>
    <x v="1"/>
    <s v="rock"/>
  </r>
  <r>
    <n v="815"/>
    <x v="796"/>
    <s v="Centralized bandwidth-monitored leverage"/>
    <n v="9000"/>
    <n v="11721"/>
    <n v="64.049180327868854"/>
    <n v="1.3023333333333333"/>
    <x v="1"/>
    <n v="183"/>
    <x v="0"/>
    <s v="CAD"/>
    <x v="734"/>
    <x v="734"/>
    <d v="2017-12-25T00:00:00"/>
    <n v="1514181600"/>
    <b v="0"/>
    <b v="0"/>
    <s v="music/rock"/>
    <x v="1"/>
    <s v="rock"/>
  </r>
  <r>
    <n v="816"/>
    <x v="797"/>
    <s v="Ergonomic mission-critical moratorium"/>
    <n v="2300"/>
    <n v="14150"/>
    <n v="106.39097744360902"/>
    <n v="6.1521739130434785"/>
    <x v="1"/>
    <n v="133"/>
    <x v="1"/>
    <s v="USD"/>
    <x v="406"/>
    <x v="406"/>
    <d v="2014-02-12T00:00:00"/>
    <n v="1392184800"/>
    <b v="1"/>
    <b v="1"/>
    <s v="theater/plays"/>
    <x v="3"/>
    <s v="plays"/>
  </r>
  <r>
    <n v="817"/>
    <x v="798"/>
    <s v="Front-line intermediate moderator"/>
    <n v="51300"/>
    <n v="189192"/>
    <n v="76.011249497790274"/>
    <n v="3.687953216374269"/>
    <x v="1"/>
    <n v="2489"/>
    <x v="6"/>
    <s v="EUR"/>
    <x v="735"/>
    <x v="735"/>
    <d v="2019-06-01T00:00:00"/>
    <n v="1559365200"/>
    <b v="0"/>
    <b v="1"/>
    <s v="publishing/nonfiction"/>
    <x v="5"/>
    <s v="nonfiction"/>
  </r>
  <r>
    <n v="818"/>
    <x v="311"/>
    <s v="Automated local secured line"/>
    <n v="700"/>
    <n v="7664"/>
    <n v="111.07246376811594"/>
    <n v="10.948571428571428"/>
    <x v="1"/>
    <n v="69"/>
    <x v="1"/>
    <s v="USD"/>
    <x v="736"/>
    <x v="736"/>
    <d v="2019-02-03T00:00:00"/>
    <n v="1549173600"/>
    <b v="0"/>
    <b v="1"/>
    <s v="theater/plays"/>
    <x v="3"/>
    <s v="plays"/>
  </r>
  <r>
    <n v="819"/>
    <x v="799"/>
    <s v="Integrated bandwidth-monitored alliance"/>
    <n v="8900"/>
    <n v="4509"/>
    <n v="95.936170212765958"/>
    <n v="0.50662921348314605"/>
    <x v="0"/>
    <n v="47"/>
    <x v="1"/>
    <s v="USD"/>
    <x v="737"/>
    <x v="737"/>
    <d v="2012-12-09T00:00:00"/>
    <n v="1355032800"/>
    <b v="1"/>
    <b v="0"/>
    <s v="games/video games"/>
    <x v="6"/>
    <s v="video games"/>
  </r>
  <r>
    <n v="820"/>
    <x v="800"/>
    <s v="Cross-group heuristic forecast"/>
    <n v="1500"/>
    <n v="12009"/>
    <n v="43.043010752688176"/>
    <n v="8.0060000000000002"/>
    <x v="1"/>
    <n v="279"/>
    <x v="4"/>
    <s v="GBP"/>
    <x v="192"/>
    <x v="192"/>
    <d v="2018-08-11T00:00:00"/>
    <n v="1533963600"/>
    <b v="0"/>
    <b v="1"/>
    <s v="music/rock"/>
    <x v="1"/>
    <s v="rock"/>
  </r>
  <r>
    <n v="821"/>
    <x v="801"/>
    <s v="Extended impactful secured line"/>
    <n v="4900"/>
    <n v="14273"/>
    <n v="67.966666666666669"/>
    <n v="2.9128571428571428"/>
    <x v="1"/>
    <n v="210"/>
    <x v="1"/>
    <s v="USD"/>
    <x v="738"/>
    <x v="738"/>
    <d v="2017-03-13T00:00:00"/>
    <n v="1489381200"/>
    <b v="0"/>
    <b v="0"/>
    <s v="film &amp; video/documentary"/>
    <x v="4"/>
    <s v="documentary"/>
  </r>
  <r>
    <n v="822"/>
    <x v="802"/>
    <s v="Distributed optimizing protocol"/>
    <n v="54000"/>
    <n v="188982"/>
    <n v="89.991428571428571"/>
    <n v="3.4996666666666667"/>
    <x v="1"/>
    <n v="2100"/>
    <x v="1"/>
    <s v="USD"/>
    <x v="739"/>
    <x v="739"/>
    <d v="2014-03-17T00:00:00"/>
    <n v="1395032400"/>
    <b v="0"/>
    <b v="0"/>
    <s v="music/rock"/>
    <x v="1"/>
    <s v="rock"/>
  </r>
  <r>
    <n v="823"/>
    <x v="803"/>
    <s v="Secured well-modulated system engine"/>
    <n v="4100"/>
    <n v="14640"/>
    <n v="58.095238095238095"/>
    <n v="3.5707317073170732"/>
    <x v="1"/>
    <n v="252"/>
    <x v="1"/>
    <s v="USD"/>
    <x v="613"/>
    <x v="613"/>
    <d v="2014-10-05T00:00:00"/>
    <n v="1412485200"/>
    <b v="1"/>
    <b v="1"/>
    <s v="music/rock"/>
    <x v="1"/>
    <s v="rock"/>
  </r>
  <r>
    <n v="824"/>
    <x v="804"/>
    <s v="Streamlined national benchmark"/>
    <n v="85000"/>
    <n v="107516"/>
    <n v="83.996875000000003"/>
    <n v="1.2648941176470587"/>
    <x v="1"/>
    <n v="1280"/>
    <x v="1"/>
    <s v="USD"/>
    <x v="740"/>
    <x v="740"/>
    <d v="2010-07-21T00:00:00"/>
    <n v="1279688400"/>
    <b v="0"/>
    <b v="1"/>
    <s v="publishing/nonfiction"/>
    <x v="5"/>
    <s v="nonfiction"/>
  </r>
  <r>
    <n v="825"/>
    <x v="805"/>
    <s v="Open-architected 24/7 infrastructure"/>
    <n v="3600"/>
    <n v="13950"/>
    <n v="88.853503184713375"/>
    <n v="3.875"/>
    <x v="1"/>
    <n v="157"/>
    <x v="4"/>
    <s v="GBP"/>
    <x v="145"/>
    <x v="145"/>
    <d v="2017-08-06T00:00:00"/>
    <n v="1501995600"/>
    <b v="0"/>
    <b v="0"/>
    <s v="film &amp; video/shorts"/>
    <x v="4"/>
    <s v="shorts"/>
  </r>
  <r>
    <n v="826"/>
    <x v="806"/>
    <s v="Digitized 6thgeneration Local Area Network"/>
    <n v="2800"/>
    <n v="12797"/>
    <n v="65.963917525773198"/>
    <n v="4.5703571428571426"/>
    <x v="1"/>
    <n v="194"/>
    <x v="1"/>
    <s v="USD"/>
    <x v="741"/>
    <x v="741"/>
    <d v="2011-01-10T00:00:00"/>
    <n v="1294639200"/>
    <b v="0"/>
    <b v="1"/>
    <s v="theater/plays"/>
    <x v="3"/>
    <s v="plays"/>
  </r>
  <r>
    <n v="827"/>
    <x v="807"/>
    <s v="Innovative actuating artificial intelligence"/>
    <n v="2300"/>
    <n v="6134"/>
    <n v="74.804878048780495"/>
    <n v="2.6669565217391304"/>
    <x v="1"/>
    <n v="82"/>
    <x v="2"/>
    <s v="AUD"/>
    <x v="742"/>
    <x v="742"/>
    <d v="2011-05-15T00:00:00"/>
    <n v="1305435600"/>
    <b v="0"/>
    <b v="1"/>
    <s v="film &amp; video/drama"/>
    <x v="4"/>
    <s v="drama"/>
  </r>
  <r>
    <n v="828"/>
    <x v="808"/>
    <s v="Cross-platform reciprocal budgetary management"/>
    <n v="7100"/>
    <n v="4899"/>
    <n v="69.98571428571428"/>
    <n v="0.69"/>
    <x v="0"/>
    <n v="70"/>
    <x v="1"/>
    <s v="USD"/>
    <x v="202"/>
    <x v="202"/>
    <d v="2018-09-22T00:00:00"/>
    <n v="1537592400"/>
    <b v="0"/>
    <b v="0"/>
    <s v="theater/plays"/>
    <x v="3"/>
    <s v="plays"/>
  </r>
  <r>
    <n v="829"/>
    <x v="809"/>
    <s v="Vision-oriented scalable portal"/>
    <n v="9600"/>
    <n v="4929"/>
    <n v="32.006493506493506"/>
    <n v="0.51343749999999999"/>
    <x v="0"/>
    <n v="154"/>
    <x v="1"/>
    <s v="USD"/>
    <x v="743"/>
    <x v="743"/>
    <d v="2015-06-24T00:00:00"/>
    <n v="1435122000"/>
    <b v="0"/>
    <b v="0"/>
    <s v="theater/plays"/>
    <x v="3"/>
    <s v="plays"/>
  </r>
  <r>
    <n v="830"/>
    <x v="810"/>
    <s v="Persevering zero administration knowledge user"/>
    <n v="121600"/>
    <n v="1424"/>
    <n v="64.727272727272734"/>
    <n v="1.1710526315789473E-2"/>
    <x v="0"/>
    <n v="22"/>
    <x v="1"/>
    <s v="USD"/>
    <x v="744"/>
    <x v="744"/>
    <d v="2018-03-03T00:00:00"/>
    <n v="1520056800"/>
    <b v="0"/>
    <b v="0"/>
    <s v="theater/plays"/>
    <x v="3"/>
    <s v="plays"/>
  </r>
  <r>
    <n v="831"/>
    <x v="811"/>
    <s v="Front-line bottom-line Graphic Interface"/>
    <n v="97100"/>
    <n v="105817"/>
    <n v="24.998110087408456"/>
    <n v="1.089773429454171"/>
    <x v="1"/>
    <n v="4233"/>
    <x v="1"/>
    <s v="USD"/>
    <x v="745"/>
    <x v="745"/>
    <d v="2012-04-29T00:00:00"/>
    <n v="1335675600"/>
    <b v="0"/>
    <b v="0"/>
    <s v="photography/photography books"/>
    <x v="7"/>
    <s v="photography books"/>
  </r>
  <r>
    <n v="832"/>
    <x v="812"/>
    <s v="Synergized fault-tolerant hierarchy"/>
    <n v="43200"/>
    <n v="136156"/>
    <n v="104.97764070932922"/>
    <n v="3.1517592592592591"/>
    <x v="1"/>
    <n v="1297"/>
    <x v="3"/>
    <s v="DKK"/>
    <x v="746"/>
    <x v="746"/>
    <d v="2015-11-25T00:00:00"/>
    <n v="1448431200"/>
    <b v="1"/>
    <b v="0"/>
    <s v="publishing/translations"/>
    <x v="5"/>
    <s v="translations"/>
  </r>
  <r>
    <n v="833"/>
    <x v="813"/>
    <s v="Expanded asynchronous groupware"/>
    <n v="6800"/>
    <n v="10723"/>
    <n v="64.987878787878785"/>
    <n v="1.5769117647058823"/>
    <x v="1"/>
    <n v="165"/>
    <x v="3"/>
    <s v="DKK"/>
    <x v="747"/>
    <x v="747"/>
    <d v="2011-02-25T00:00:00"/>
    <n v="1298613600"/>
    <b v="0"/>
    <b v="0"/>
    <s v="publishing/translations"/>
    <x v="5"/>
    <s v="translations"/>
  </r>
  <r>
    <n v="834"/>
    <x v="814"/>
    <s v="Expanded fault-tolerant emulation"/>
    <n v="7300"/>
    <n v="11228"/>
    <n v="94.352941176470594"/>
    <n v="1.5380821917808218"/>
    <x v="1"/>
    <n v="119"/>
    <x v="1"/>
    <s v="USD"/>
    <x v="362"/>
    <x v="362"/>
    <d v="2013-06-29T00:00:00"/>
    <n v="1372482000"/>
    <b v="0"/>
    <b v="0"/>
    <s v="theater/plays"/>
    <x v="3"/>
    <s v="plays"/>
  </r>
  <r>
    <n v="835"/>
    <x v="815"/>
    <s v="Future-proofed 24hour model"/>
    <n v="86200"/>
    <n v="77355"/>
    <n v="44.001706484641637"/>
    <n v="0.89738979118329465"/>
    <x v="0"/>
    <n v="1758"/>
    <x v="1"/>
    <s v="USD"/>
    <x v="748"/>
    <x v="748"/>
    <d v="2015-03-06T00:00:00"/>
    <n v="1425621600"/>
    <b v="0"/>
    <b v="0"/>
    <s v="technology/web"/>
    <x v="2"/>
    <s v="web"/>
  </r>
  <r>
    <n v="836"/>
    <x v="816"/>
    <s v="Optimized didactic intranet"/>
    <n v="8100"/>
    <n v="6086"/>
    <n v="64.744680851063833"/>
    <n v="0.75135802469135804"/>
    <x v="0"/>
    <n v="94"/>
    <x v="1"/>
    <s v="USD"/>
    <x v="749"/>
    <x v="749"/>
    <d v="2010-02-16T00:00:00"/>
    <n v="1266300000"/>
    <b v="0"/>
    <b v="0"/>
    <s v="music/indie rock"/>
    <x v="1"/>
    <s v="indie rock"/>
  </r>
  <r>
    <n v="837"/>
    <x v="817"/>
    <s v="Right-sized dedicated standardization"/>
    <n v="17700"/>
    <n v="150960"/>
    <n v="84.00667779632721"/>
    <n v="8.5288135593220336"/>
    <x v="1"/>
    <n v="1797"/>
    <x v="1"/>
    <s v="USD"/>
    <x v="643"/>
    <x v="643"/>
    <d v="2011-05-20T00:00:00"/>
    <n v="1305867600"/>
    <b v="0"/>
    <b v="0"/>
    <s v="music/jazz"/>
    <x v="1"/>
    <s v="jazz"/>
  </r>
  <r>
    <n v="838"/>
    <x v="818"/>
    <s v="Vision-oriented high-level extranet"/>
    <n v="6400"/>
    <n v="8890"/>
    <n v="34.061302681992338"/>
    <n v="1.3890625000000001"/>
    <x v="1"/>
    <n v="261"/>
    <x v="1"/>
    <s v="USD"/>
    <x v="750"/>
    <x v="750"/>
    <d v="2018-10-06T00:00:00"/>
    <n v="1538802000"/>
    <b v="0"/>
    <b v="0"/>
    <s v="theater/plays"/>
    <x v="3"/>
    <s v="plays"/>
  </r>
  <r>
    <n v="839"/>
    <x v="819"/>
    <s v="Organized scalable initiative"/>
    <n v="7700"/>
    <n v="14644"/>
    <n v="93.273885350318466"/>
    <n v="1.9018181818181819"/>
    <x v="1"/>
    <n v="157"/>
    <x v="1"/>
    <s v="USD"/>
    <x v="751"/>
    <x v="751"/>
    <d v="2014-05-01T00:00:00"/>
    <n v="1398920400"/>
    <b v="0"/>
    <b v="1"/>
    <s v="film &amp; video/documentary"/>
    <x v="4"/>
    <s v="documentary"/>
  </r>
  <r>
    <n v="840"/>
    <x v="820"/>
    <s v="Enhanced regional moderator"/>
    <n v="116300"/>
    <n v="116583"/>
    <n v="32.998301726577978"/>
    <n v="1.0024333619948409"/>
    <x v="1"/>
    <n v="3533"/>
    <x v="1"/>
    <s v="USD"/>
    <x v="752"/>
    <x v="752"/>
    <d v="2014-07-18T00:00:00"/>
    <n v="1405659600"/>
    <b v="0"/>
    <b v="1"/>
    <s v="theater/plays"/>
    <x v="3"/>
    <s v="plays"/>
  </r>
  <r>
    <n v="841"/>
    <x v="821"/>
    <s v="Automated even-keeled emulation"/>
    <n v="9100"/>
    <n v="12991"/>
    <n v="83.812903225806451"/>
    <n v="1.4275824175824177"/>
    <x v="1"/>
    <n v="155"/>
    <x v="1"/>
    <s v="USD"/>
    <x v="753"/>
    <x v="753"/>
    <d v="2016-03-06T00:00:00"/>
    <n v="1457244000"/>
    <b v="0"/>
    <b v="0"/>
    <s v="technology/web"/>
    <x v="2"/>
    <s v="web"/>
  </r>
  <r>
    <n v="842"/>
    <x v="822"/>
    <s v="Reverse-engineered multi-tasking product"/>
    <n v="1500"/>
    <n v="8447"/>
    <n v="63.992424242424242"/>
    <n v="5.6313333333333331"/>
    <x v="1"/>
    <n v="132"/>
    <x v="6"/>
    <s v="EUR"/>
    <x v="754"/>
    <x v="754"/>
    <d v="2018-06-18T00:00:00"/>
    <n v="1529298000"/>
    <b v="0"/>
    <b v="0"/>
    <s v="technology/wearables"/>
    <x v="2"/>
    <s v="wearables"/>
  </r>
  <r>
    <n v="843"/>
    <x v="823"/>
    <s v="De-engineered next generation parallelism"/>
    <n v="8800"/>
    <n v="2703"/>
    <n v="81.909090909090907"/>
    <n v="0.30715909090909088"/>
    <x v="0"/>
    <n v="33"/>
    <x v="1"/>
    <s v="USD"/>
    <x v="755"/>
    <x v="755"/>
    <d v="2018-09-01T00:00:00"/>
    <n v="1535778000"/>
    <b v="0"/>
    <b v="0"/>
    <s v="photography/photography books"/>
    <x v="7"/>
    <s v="photography books"/>
  </r>
  <r>
    <n v="844"/>
    <x v="824"/>
    <s v="Intuitive cohesive groupware"/>
    <n v="8800"/>
    <n v="8747"/>
    <n v="93.053191489361708"/>
    <n v="0.99397727272727276"/>
    <x v="3"/>
    <n v="94"/>
    <x v="1"/>
    <s v="USD"/>
    <x v="756"/>
    <x v="756"/>
    <d v="2012-01-25T00:00:00"/>
    <n v="1327471200"/>
    <b v="0"/>
    <b v="0"/>
    <s v="film &amp; video/documentary"/>
    <x v="4"/>
    <s v="documentary"/>
  </r>
  <r>
    <n v="845"/>
    <x v="825"/>
    <s v="Up-sized high-level access"/>
    <n v="69900"/>
    <n v="138087"/>
    <n v="101.98449039881831"/>
    <n v="1.9754935622317598"/>
    <x v="1"/>
    <n v="1354"/>
    <x v="4"/>
    <s v="GBP"/>
    <x v="757"/>
    <x v="757"/>
    <d v="2018-06-21T00:00:00"/>
    <n v="1529557200"/>
    <b v="0"/>
    <b v="0"/>
    <s v="technology/web"/>
    <x v="2"/>
    <s v="web"/>
  </r>
  <r>
    <n v="846"/>
    <x v="826"/>
    <s v="Phased empowering success"/>
    <n v="1000"/>
    <n v="5085"/>
    <n v="105.9375"/>
    <n v="5.085"/>
    <x v="1"/>
    <n v="48"/>
    <x v="1"/>
    <s v="USD"/>
    <x v="758"/>
    <x v="758"/>
    <d v="2018-08-26T00:00:00"/>
    <n v="1535259600"/>
    <b v="1"/>
    <b v="1"/>
    <s v="technology/web"/>
    <x v="2"/>
    <s v="web"/>
  </r>
  <r>
    <n v="847"/>
    <x v="827"/>
    <s v="Distributed actuating project"/>
    <n v="4700"/>
    <n v="11174"/>
    <n v="101.58181818181818"/>
    <n v="2.3774468085106384"/>
    <x v="1"/>
    <n v="110"/>
    <x v="1"/>
    <s v="USD"/>
    <x v="759"/>
    <x v="759"/>
    <d v="2018-01-10T00:00:00"/>
    <n v="1515564000"/>
    <b v="0"/>
    <b v="0"/>
    <s v="food/food trucks"/>
    <x v="0"/>
    <s v="food trucks"/>
  </r>
  <r>
    <n v="848"/>
    <x v="828"/>
    <s v="Robust motivating orchestration"/>
    <n v="3200"/>
    <n v="10831"/>
    <n v="62.970930232558139"/>
    <n v="3.3846875000000001"/>
    <x v="1"/>
    <n v="172"/>
    <x v="1"/>
    <s v="USD"/>
    <x v="760"/>
    <x v="760"/>
    <d v="2010-06-21T00:00:00"/>
    <n v="1277096400"/>
    <b v="0"/>
    <b v="0"/>
    <s v="film &amp; video/drama"/>
    <x v="4"/>
    <s v="drama"/>
  </r>
  <r>
    <n v="849"/>
    <x v="829"/>
    <s v="Vision-oriented uniform instruction set"/>
    <n v="6700"/>
    <n v="8917"/>
    <n v="29.045602605863191"/>
    <n v="1.3308955223880596"/>
    <x v="1"/>
    <n v="307"/>
    <x v="1"/>
    <s v="USD"/>
    <x v="761"/>
    <x v="761"/>
    <d v="2012-02-12T00:00:00"/>
    <n v="1329026400"/>
    <b v="0"/>
    <b v="1"/>
    <s v="music/indie rock"/>
    <x v="1"/>
    <s v="indie rock"/>
  </r>
  <r>
    <n v="850"/>
    <x v="830"/>
    <s v="Cross-group upward-trending hierarchy"/>
    <n v="100"/>
    <n v="1"/>
    <n v="1"/>
    <n v="0.01"/>
    <x v="0"/>
    <n v="1"/>
    <x v="1"/>
    <s v="USD"/>
    <x v="762"/>
    <x v="762"/>
    <d v="2011-12-04T00:00:00"/>
    <n v="1322978400"/>
    <b v="1"/>
    <b v="0"/>
    <s v="music/rock"/>
    <x v="1"/>
    <s v="rock"/>
  </r>
  <r>
    <n v="851"/>
    <x v="831"/>
    <s v="Object-based needs-based info-mediaries"/>
    <n v="6000"/>
    <n v="12468"/>
    <n v="77.924999999999997"/>
    <n v="2.0779999999999998"/>
    <x v="1"/>
    <n v="160"/>
    <x v="1"/>
    <s v="USD"/>
    <x v="444"/>
    <x v="444"/>
    <d v="2012-06-04T00:00:00"/>
    <n v="1338786000"/>
    <b v="0"/>
    <b v="0"/>
    <s v="music/electric music"/>
    <x v="1"/>
    <s v="electric music"/>
  </r>
  <r>
    <n v="852"/>
    <x v="832"/>
    <s v="Open-source reciprocal standardization"/>
    <n v="4900"/>
    <n v="2505"/>
    <n v="80.806451612903231"/>
    <n v="0.51122448979591839"/>
    <x v="0"/>
    <n v="31"/>
    <x v="1"/>
    <s v="USD"/>
    <x v="763"/>
    <x v="763"/>
    <d v="2011-07-26T00:00:00"/>
    <n v="1311656400"/>
    <b v="0"/>
    <b v="1"/>
    <s v="games/video games"/>
    <x v="6"/>
    <s v="video games"/>
  </r>
  <r>
    <n v="853"/>
    <x v="833"/>
    <s v="Secured well-modulated projection"/>
    <n v="17100"/>
    <n v="111502"/>
    <n v="76.006816632583508"/>
    <n v="6.5205847953216374"/>
    <x v="1"/>
    <n v="1467"/>
    <x v="0"/>
    <s v="CAD"/>
    <x v="764"/>
    <x v="764"/>
    <d v="2011-06-25T00:00:00"/>
    <n v="1308978000"/>
    <b v="0"/>
    <b v="1"/>
    <s v="music/indie rock"/>
    <x v="1"/>
    <s v="indie rock"/>
  </r>
  <r>
    <n v="854"/>
    <x v="834"/>
    <s v="Multi-channeled secondary middleware"/>
    <n v="171000"/>
    <n v="194309"/>
    <n v="72.993613824192337"/>
    <n v="1.1363099415204678"/>
    <x v="1"/>
    <n v="2662"/>
    <x v="0"/>
    <s v="CAD"/>
    <x v="765"/>
    <x v="765"/>
    <d v="2019-12-15T00:00:00"/>
    <n v="1576389600"/>
    <b v="0"/>
    <b v="0"/>
    <s v="publishing/fiction"/>
    <x v="5"/>
    <s v="fiction"/>
  </r>
  <r>
    <n v="855"/>
    <x v="835"/>
    <s v="Horizontal clear-thinking framework"/>
    <n v="23400"/>
    <n v="23956"/>
    <n v="53"/>
    <n v="1.0237606837606839"/>
    <x v="1"/>
    <n v="452"/>
    <x v="2"/>
    <s v="AUD"/>
    <x v="766"/>
    <x v="766"/>
    <d v="2011-07-19T00:00:00"/>
    <n v="1311051600"/>
    <b v="0"/>
    <b v="0"/>
    <s v="theater/plays"/>
    <x v="3"/>
    <s v="plays"/>
  </r>
  <r>
    <n v="856"/>
    <x v="764"/>
    <s v="Profound composite core"/>
    <n v="2400"/>
    <n v="8558"/>
    <n v="54.164556962025316"/>
    <n v="3.5658333333333334"/>
    <x v="1"/>
    <n v="158"/>
    <x v="1"/>
    <s v="USD"/>
    <x v="767"/>
    <x v="767"/>
    <d v="2012-05-11T00:00:00"/>
    <n v="1336712400"/>
    <b v="0"/>
    <b v="0"/>
    <s v="food/food trucks"/>
    <x v="0"/>
    <s v="food trucks"/>
  </r>
  <r>
    <n v="857"/>
    <x v="836"/>
    <s v="Programmable disintermediate matrices"/>
    <n v="5300"/>
    <n v="7413"/>
    <n v="32.946666666666665"/>
    <n v="1.3986792452830188"/>
    <x v="1"/>
    <n v="225"/>
    <x v="5"/>
    <s v="CHF"/>
    <x v="768"/>
    <x v="768"/>
    <d v="2012-02-28T00:00:00"/>
    <n v="1330408800"/>
    <b v="1"/>
    <b v="0"/>
    <s v="film &amp; video/shorts"/>
    <x v="4"/>
    <s v="shorts"/>
  </r>
  <r>
    <n v="858"/>
    <x v="837"/>
    <s v="Realigned 5thgeneration knowledge user"/>
    <n v="4000"/>
    <n v="2778"/>
    <n v="79.371428571428567"/>
    <n v="0.69450000000000001"/>
    <x v="0"/>
    <n v="35"/>
    <x v="1"/>
    <s v="USD"/>
    <x v="769"/>
    <x v="769"/>
    <d v="2018-04-28T00:00:00"/>
    <n v="1524891600"/>
    <b v="1"/>
    <b v="0"/>
    <s v="food/food trucks"/>
    <x v="0"/>
    <s v="food trucks"/>
  </r>
  <r>
    <n v="859"/>
    <x v="838"/>
    <s v="Multi-layered upward-trending groupware"/>
    <n v="7300"/>
    <n v="2594"/>
    <n v="41.174603174603178"/>
    <n v="0.35534246575342465"/>
    <x v="0"/>
    <n v="63"/>
    <x v="1"/>
    <s v="USD"/>
    <x v="770"/>
    <x v="770"/>
    <d v="2013-03-19T00:00:00"/>
    <n v="1363669200"/>
    <b v="0"/>
    <b v="1"/>
    <s v="theater/plays"/>
    <x v="3"/>
    <s v="plays"/>
  </r>
  <r>
    <n v="860"/>
    <x v="839"/>
    <s v="Re-contextualized leadingedge firmware"/>
    <n v="2000"/>
    <n v="5033"/>
    <n v="77.430769230769229"/>
    <n v="2.5165000000000002"/>
    <x v="1"/>
    <n v="65"/>
    <x v="1"/>
    <s v="USD"/>
    <x v="771"/>
    <x v="771"/>
    <d v="2019-03-01T00:00:00"/>
    <n v="1551420000"/>
    <b v="0"/>
    <b v="1"/>
    <s v="technology/wearables"/>
    <x v="2"/>
    <s v="wearables"/>
  </r>
  <r>
    <n v="861"/>
    <x v="840"/>
    <s v="Devolved disintermediate analyzer"/>
    <n v="8800"/>
    <n v="9317"/>
    <n v="57.159509202453989"/>
    <n v="1.0587500000000001"/>
    <x v="1"/>
    <n v="163"/>
    <x v="1"/>
    <s v="USD"/>
    <x v="772"/>
    <x v="772"/>
    <d v="2010-03-29T00:00:00"/>
    <n v="1269838800"/>
    <b v="0"/>
    <b v="0"/>
    <s v="theater/plays"/>
    <x v="3"/>
    <s v="plays"/>
  </r>
  <r>
    <n v="862"/>
    <x v="841"/>
    <s v="Profound disintermediate open system"/>
    <n v="3500"/>
    <n v="6560"/>
    <n v="77.17647058823529"/>
    <n v="1.8742857142857143"/>
    <x v="1"/>
    <n v="85"/>
    <x v="1"/>
    <s v="USD"/>
    <x v="773"/>
    <x v="773"/>
    <d v="2011-08-05T00:00:00"/>
    <n v="1312520400"/>
    <b v="0"/>
    <b v="0"/>
    <s v="theater/plays"/>
    <x v="3"/>
    <s v="plays"/>
  </r>
  <r>
    <n v="863"/>
    <x v="842"/>
    <s v="Automated reciprocal protocol"/>
    <n v="1400"/>
    <n v="5415"/>
    <n v="24.953917050691246"/>
    <n v="3.8678571428571429"/>
    <x v="1"/>
    <n v="217"/>
    <x v="1"/>
    <s v="USD"/>
    <x v="774"/>
    <x v="774"/>
    <d v="2015-07-10T00:00:00"/>
    <n v="1436504400"/>
    <b v="0"/>
    <b v="1"/>
    <s v="film &amp; video/television"/>
    <x v="4"/>
    <s v="television"/>
  </r>
  <r>
    <n v="864"/>
    <x v="843"/>
    <s v="Automated static workforce"/>
    <n v="4200"/>
    <n v="14577"/>
    <n v="97.18"/>
    <n v="3.4707142857142856"/>
    <x v="1"/>
    <n v="150"/>
    <x v="1"/>
    <s v="USD"/>
    <x v="775"/>
    <x v="775"/>
    <d v="2016-08-24T00:00:00"/>
    <n v="1472014800"/>
    <b v="0"/>
    <b v="0"/>
    <s v="film &amp; video/shorts"/>
    <x v="4"/>
    <s v="shorts"/>
  </r>
  <r>
    <n v="865"/>
    <x v="844"/>
    <s v="Horizontal attitude-oriented help-desk"/>
    <n v="81000"/>
    <n v="150515"/>
    <n v="46.000916870415651"/>
    <n v="1.8582098765432098"/>
    <x v="1"/>
    <n v="3272"/>
    <x v="1"/>
    <s v="USD"/>
    <x v="776"/>
    <x v="776"/>
    <d v="2014-09-24T00:00:00"/>
    <n v="1411534800"/>
    <b v="0"/>
    <b v="0"/>
    <s v="theater/plays"/>
    <x v="3"/>
    <s v="plays"/>
  </r>
  <r>
    <n v="866"/>
    <x v="845"/>
    <s v="Versatile 5thgeneration matrices"/>
    <n v="182800"/>
    <n v="79045"/>
    <n v="88.023385300668153"/>
    <n v="0.43241247264770238"/>
    <x v="3"/>
    <n v="898"/>
    <x v="1"/>
    <s v="USD"/>
    <x v="777"/>
    <x v="777"/>
    <d v="2011-05-09T00:00:00"/>
    <n v="1304917200"/>
    <b v="0"/>
    <b v="0"/>
    <s v="photography/photography books"/>
    <x v="7"/>
    <s v="photography books"/>
  </r>
  <r>
    <n v="867"/>
    <x v="846"/>
    <s v="Cross-platform next generation service-desk"/>
    <n v="4800"/>
    <n v="7797"/>
    <n v="25.99"/>
    <n v="1.6243749999999999"/>
    <x v="1"/>
    <n v="300"/>
    <x v="1"/>
    <s v="USD"/>
    <x v="778"/>
    <x v="778"/>
    <d v="2018-10-15T00:00:00"/>
    <n v="1539579600"/>
    <b v="0"/>
    <b v="0"/>
    <s v="food/food trucks"/>
    <x v="0"/>
    <s v="food trucks"/>
  </r>
  <r>
    <n v="868"/>
    <x v="847"/>
    <s v="Front-line web-enabled installation"/>
    <n v="7000"/>
    <n v="12939"/>
    <n v="102.69047619047619"/>
    <n v="1.8484285714285715"/>
    <x v="1"/>
    <n v="126"/>
    <x v="1"/>
    <s v="USD"/>
    <x v="779"/>
    <x v="779"/>
    <d v="2013-10-23T00:00:00"/>
    <n v="1382504400"/>
    <b v="0"/>
    <b v="0"/>
    <s v="theater/plays"/>
    <x v="3"/>
    <s v="plays"/>
  </r>
  <r>
    <n v="869"/>
    <x v="848"/>
    <s v="Multi-channeled responsive product"/>
    <n v="161900"/>
    <n v="38376"/>
    <n v="72.958174904942965"/>
    <n v="0.23703520691785052"/>
    <x v="0"/>
    <n v="526"/>
    <x v="1"/>
    <s v="USD"/>
    <x v="780"/>
    <x v="780"/>
    <d v="2010-07-05T00:00:00"/>
    <n v="1278306000"/>
    <b v="0"/>
    <b v="0"/>
    <s v="film &amp; video/drama"/>
    <x v="4"/>
    <s v="drama"/>
  </r>
  <r>
    <n v="870"/>
    <x v="849"/>
    <s v="Adaptive demand-driven encryption"/>
    <n v="7700"/>
    <n v="6920"/>
    <n v="57.190082644628099"/>
    <n v="0.89870129870129867"/>
    <x v="0"/>
    <n v="121"/>
    <x v="1"/>
    <s v="USD"/>
    <x v="335"/>
    <x v="335"/>
    <d v="2015-09-18T00:00:00"/>
    <n v="1442552400"/>
    <b v="0"/>
    <b v="0"/>
    <s v="theater/plays"/>
    <x v="3"/>
    <s v="plays"/>
  </r>
  <r>
    <n v="871"/>
    <x v="850"/>
    <s v="Re-engineered client-driven knowledge user"/>
    <n v="71500"/>
    <n v="194912"/>
    <n v="84.013793103448279"/>
    <n v="2.7260419580419581"/>
    <x v="1"/>
    <n v="2320"/>
    <x v="1"/>
    <s v="USD"/>
    <x v="535"/>
    <x v="535"/>
    <d v="2017-11-19T00:00:00"/>
    <n v="1511071200"/>
    <b v="0"/>
    <b v="1"/>
    <s v="theater/plays"/>
    <x v="3"/>
    <s v="plays"/>
  </r>
  <r>
    <n v="872"/>
    <x v="851"/>
    <s v="Compatible logistical paradigm"/>
    <n v="4700"/>
    <n v="7992"/>
    <n v="98.666666666666671"/>
    <n v="1.7004255319148935"/>
    <x v="1"/>
    <n v="81"/>
    <x v="2"/>
    <s v="AUD"/>
    <x v="270"/>
    <x v="270"/>
    <d v="2018-09-08T00:00:00"/>
    <n v="1536382800"/>
    <b v="0"/>
    <b v="0"/>
    <s v="film &amp; video/science fiction"/>
    <x v="4"/>
    <s v="science fiction"/>
  </r>
  <r>
    <n v="873"/>
    <x v="852"/>
    <s v="Intuitive value-added installation"/>
    <n v="42100"/>
    <n v="79268"/>
    <n v="42.007419183889773"/>
    <n v="1.8828503562945369"/>
    <x v="1"/>
    <n v="1887"/>
    <x v="1"/>
    <s v="USD"/>
    <x v="781"/>
    <x v="781"/>
    <d v="2014-01-13T00:00:00"/>
    <n v="1389592800"/>
    <b v="0"/>
    <b v="0"/>
    <s v="photography/photography books"/>
    <x v="7"/>
    <s v="photography books"/>
  </r>
  <r>
    <n v="874"/>
    <x v="853"/>
    <s v="Managed discrete parallelism"/>
    <n v="40200"/>
    <n v="139468"/>
    <n v="32.002753556677376"/>
    <n v="3.4693532338308457"/>
    <x v="1"/>
    <n v="4358"/>
    <x v="1"/>
    <s v="USD"/>
    <x v="782"/>
    <x v="782"/>
    <d v="2010-05-31T00:00:00"/>
    <n v="1275282000"/>
    <b v="0"/>
    <b v="1"/>
    <s v="photography/photography books"/>
    <x v="7"/>
    <s v="photography books"/>
  </r>
  <r>
    <n v="875"/>
    <x v="854"/>
    <s v="Implemented tangible approach"/>
    <n v="7900"/>
    <n v="5465"/>
    <n v="81.567164179104481"/>
    <n v="0.6917721518987342"/>
    <x v="0"/>
    <n v="67"/>
    <x v="1"/>
    <s v="USD"/>
    <x v="783"/>
    <x v="783"/>
    <d v="2011-01-14T00:00:00"/>
    <n v="1294984800"/>
    <b v="0"/>
    <b v="0"/>
    <s v="music/rock"/>
    <x v="1"/>
    <s v="rock"/>
  </r>
  <r>
    <n v="876"/>
    <x v="855"/>
    <s v="Re-engineered encompassing definition"/>
    <n v="8300"/>
    <n v="2111"/>
    <n v="37.035087719298247"/>
    <n v="0.25433734939759034"/>
    <x v="0"/>
    <n v="57"/>
    <x v="0"/>
    <s v="CAD"/>
    <x v="784"/>
    <x v="784"/>
    <d v="2019-07-02T00:00:00"/>
    <n v="1562043600"/>
    <b v="0"/>
    <b v="0"/>
    <s v="photography/photography books"/>
    <x v="7"/>
    <s v="photography books"/>
  </r>
  <r>
    <n v="877"/>
    <x v="856"/>
    <s v="Multi-lateral uniform collaboration"/>
    <n v="163600"/>
    <n v="126628"/>
    <n v="103.033360455655"/>
    <n v="0.77400977995110021"/>
    <x v="0"/>
    <n v="1229"/>
    <x v="1"/>
    <s v="USD"/>
    <x v="785"/>
    <x v="785"/>
    <d v="2016-07-27T00:00:00"/>
    <n v="1469595600"/>
    <b v="0"/>
    <b v="0"/>
    <s v="food/food trucks"/>
    <x v="0"/>
    <s v="food trucks"/>
  </r>
  <r>
    <n v="878"/>
    <x v="857"/>
    <s v="Enterprise-wide foreground paradigm"/>
    <n v="2700"/>
    <n v="1012"/>
    <n v="84.333333333333329"/>
    <n v="0.37481481481481482"/>
    <x v="0"/>
    <n v="12"/>
    <x v="6"/>
    <s v="EUR"/>
    <x v="786"/>
    <x v="786"/>
    <d v="2020-02-08T00:00:00"/>
    <n v="1581141600"/>
    <b v="0"/>
    <b v="0"/>
    <s v="music/metal"/>
    <x v="1"/>
    <s v="metal"/>
  </r>
  <r>
    <n v="879"/>
    <x v="858"/>
    <s v="Stand-alone incremental parallelism"/>
    <n v="1000"/>
    <n v="5438"/>
    <n v="102.60377358490567"/>
    <n v="5.4379999999999997"/>
    <x v="1"/>
    <n v="53"/>
    <x v="1"/>
    <s v="USD"/>
    <x v="787"/>
    <x v="787"/>
    <d v="2017-03-03T00:00:00"/>
    <n v="1488520800"/>
    <b v="0"/>
    <b v="0"/>
    <s v="publishing/nonfiction"/>
    <x v="5"/>
    <s v="nonfiction"/>
  </r>
  <r>
    <n v="880"/>
    <x v="859"/>
    <s v="Persevering 5thgeneration throughput"/>
    <n v="84500"/>
    <n v="193101"/>
    <n v="79.992129246064621"/>
    <n v="2.2852189349112426"/>
    <x v="1"/>
    <n v="2414"/>
    <x v="1"/>
    <s v="USD"/>
    <x v="788"/>
    <x v="788"/>
    <d v="2019-07-23T00:00:00"/>
    <n v="1563858000"/>
    <b v="0"/>
    <b v="0"/>
    <s v="music/electric music"/>
    <x v="1"/>
    <s v="electric music"/>
  </r>
  <r>
    <n v="881"/>
    <x v="860"/>
    <s v="Implemented object-oriented synergy"/>
    <n v="81300"/>
    <n v="31665"/>
    <n v="70.055309734513273"/>
    <n v="0.38948339483394834"/>
    <x v="0"/>
    <n v="452"/>
    <x v="1"/>
    <s v="USD"/>
    <x v="330"/>
    <x v="330"/>
    <d v="2015-08-07T00:00:00"/>
    <n v="1438923600"/>
    <b v="0"/>
    <b v="1"/>
    <s v="theater/plays"/>
    <x v="3"/>
    <s v="plays"/>
  </r>
  <r>
    <n v="882"/>
    <x v="861"/>
    <s v="Balanced demand-driven definition"/>
    <n v="800"/>
    <n v="2960"/>
    <n v="37"/>
    <n v="3.7"/>
    <x v="1"/>
    <n v="80"/>
    <x v="1"/>
    <s v="USD"/>
    <x v="789"/>
    <x v="789"/>
    <d v="2015-01-25T00:00:00"/>
    <n v="1422165600"/>
    <b v="0"/>
    <b v="0"/>
    <s v="theater/plays"/>
    <x v="3"/>
    <s v="plays"/>
  </r>
  <r>
    <n v="883"/>
    <x v="862"/>
    <s v="Customer-focused mobile Graphic Interface"/>
    <n v="3400"/>
    <n v="8089"/>
    <n v="41.911917098445599"/>
    <n v="2.3791176470588233"/>
    <x v="1"/>
    <n v="193"/>
    <x v="1"/>
    <s v="USD"/>
    <x v="790"/>
    <x v="790"/>
    <d v="2010-06-30T00:00:00"/>
    <n v="1277874000"/>
    <b v="0"/>
    <b v="0"/>
    <s v="film &amp; video/shorts"/>
    <x v="4"/>
    <s v="shorts"/>
  </r>
  <r>
    <n v="884"/>
    <x v="863"/>
    <s v="Horizontal secondary interface"/>
    <n v="170800"/>
    <n v="109374"/>
    <n v="57.992576882290564"/>
    <n v="0.64036299765807958"/>
    <x v="0"/>
    <n v="1886"/>
    <x v="1"/>
    <s v="USD"/>
    <x v="791"/>
    <x v="791"/>
    <d v="2014-05-06T00:00:00"/>
    <n v="1399352400"/>
    <b v="0"/>
    <b v="1"/>
    <s v="theater/plays"/>
    <x v="3"/>
    <s v="plays"/>
  </r>
  <r>
    <n v="885"/>
    <x v="864"/>
    <s v="Virtual analyzing collaboration"/>
    <n v="1800"/>
    <n v="2129"/>
    <n v="40.942307692307693"/>
    <n v="1.1827777777777777"/>
    <x v="1"/>
    <n v="52"/>
    <x v="1"/>
    <s v="USD"/>
    <x v="792"/>
    <x v="792"/>
    <d v="2010-07-14T00:00:00"/>
    <n v="1279083600"/>
    <b v="0"/>
    <b v="0"/>
    <s v="theater/plays"/>
    <x v="3"/>
    <s v="plays"/>
  </r>
  <r>
    <n v="886"/>
    <x v="865"/>
    <s v="Multi-tiered explicit focus group"/>
    <n v="150600"/>
    <n v="127745"/>
    <n v="69.9972602739726"/>
    <n v="0.84824037184594958"/>
    <x v="0"/>
    <n v="1825"/>
    <x v="1"/>
    <s v="USD"/>
    <x v="793"/>
    <x v="793"/>
    <d v="2010-09-13T00:00:00"/>
    <n v="1284354000"/>
    <b v="0"/>
    <b v="0"/>
    <s v="music/indie rock"/>
    <x v="1"/>
    <s v="indie rock"/>
  </r>
  <r>
    <n v="887"/>
    <x v="866"/>
    <s v="Multi-layered systematic knowledgebase"/>
    <n v="7800"/>
    <n v="2289"/>
    <n v="73.838709677419359"/>
    <n v="0.29346153846153844"/>
    <x v="0"/>
    <n v="31"/>
    <x v="1"/>
    <s v="USD"/>
    <x v="794"/>
    <x v="794"/>
    <d v="2015-09-02T00:00:00"/>
    <n v="1441170000"/>
    <b v="0"/>
    <b v="1"/>
    <s v="theater/plays"/>
    <x v="3"/>
    <s v="plays"/>
  </r>
  <r>
    <n v="888"/>
    <x v="867"/>
    <s v="Reverse-engineered uniform knowledge user"/>
    <n v="5800"/>
    <n v="12174"/>
    <n v="41.979310344827589"/>
    <n v="2.0989655172413793"/>
    <x v="1"/>
    <n v="290"/>
    <x v="1"/>
    <s v="USD"/>
    <x v="795"/>
    <x v="795"/>
    <d v="2017-04-30T00:00:00"/>
    <n v="1493528400"/>
    <b v="0"/>
    <b v="0"/>
    <s v="theater/plays"/>
    <x v="3"/>
    <s v="plays"/>
  </r>
  <r>
    <n v="889"/>
    <x v="868"/>
    <s v="Secured dynamic capacity"/>
    <n v="5600"/>
    <n v="9508"/>
    <n v="77.93442622950819"/>
    <n v="1.697857142857143"/>
    <x v="1"/>
    <n v="122"/>
    <x v="1"/>
    <s v="USD"/>
    <x v="796"/>
    <x v="796"/>
    <d v="2014-03-19T00:00:00"/>
    <n v="1395205200"/>
    <b v="0"/>
    <b v="1"/>
    <s v="music/electric music"/>
    <x v="1"/>
    <s v="electric music"/>
  </r>
  <r>
    <n v="890"/>
    <x v="869"/>
    <s v="Devolved foreground throughput"/>
    <n v="134400"/>
    <n v="155849"/>
    <n v="106.01972789115646"/>
    <n v="1.1595907738095239"/>
    <x v="1"/>
    <n v="1470"/>
    <x v="1"/>
    <s v="USD"/>
    <x v="797"/>
    <x v="797"/>
    <d v="2019-06-25T00:00:00"/>
    <n v="1561438800"/>
    <b v="0"/>
    <b v="0"/>
    <s v="music/indie rock"/>
    <x v="1"/>
    <s v="indie rock"/>
  </r>
  <r>
    <n v="891"/>
    <x v="870"/>
    <s v="Synchronized demand-driven infrastructure"/>
    <n v="3000"/>
    <n v="7758"/>
    <n v="47.018181818181816"/>
    <n v="2.5859999999999999"/>
    <x v="1"/>
    <n v="165"/>
    <x v="0"/>
    <s v="CAD"/>
    <x v="798"/>
    <x v="798"/>
    <d v="2012-01-16T00:00:00"/>
    <n v="1326693600"/>
    <b v="0"/>
    <b v="0"/>
    <s v="film &amp; video/documentary"/>
    <x v="4"/>
    <s v="documentary"/>
  </r>
  <r>
    <n v="892"/>
    <x v="871"/>
    <s v="Realigned discrete structure"/>
    <n v="6000"/>
    <n v="13835"/>
    <n v="76.016483516483518"/>
    <n v="2.3058333333333332"/>
    <x v="1"/>
    <n v="182"/>
    <x v="1"/>
    <s v="USD"/>
    <x v="799"/>
    <x v="799"/>
    <d v="2010-07-01T00:00:00"/>
    <n v="1277960400"/>
    <b v="0"/>
    <b v="0"/>
    <s v="publishing/translations"/>
    <x v="5"/>
    <s v="translations"/>
  </r>
  <r>
    <n v="893"/>
    <x v="872"/>
    <s v="Progressive grid-enabled website"/>
    <n v="8400"/>
    <n v="10770"/>
    <n v="54.120603015075375"/>
    <n v="1.2821428571428573"/>
    <x v="1"/>
    <n v="199"/>
    <x v="6"/>
    <s v="EUR"/>
    <x v="800"/>
    <x v="800"/>
    <d v="2015-06-19T00:00:00"/>
    <n v="1434690000"/>
    <b v="0"/>
    <b v="1"/>
    <s v="film &amp; video/documentary"/>
    <x v="4"/>
    <s v="documentary"/>
  </r>
  <r>
    <n v="894"/>
    <x v="873"/>
    <s v="Organic cohesive neural-net"/>
    <n v="1700"/>
    <n v="3208"/>
    <n v="57.285714285714285"/>
    <n v="1.8870588235294117"/>
    <x v="1"/>
    <n v="56"/>
    <x v="4"/>
    <s v="GBP"/>
    <x v="801"/>
    <x v="801"/>
    <d v="2013-08-10T00:00:00"/>
    <n v="1376110800"/>
    <b v="0"/>
    <b v="1"/>
    <s v="film &amp; video/television"/>
    <x v="4"/>
    <s v="television"/>
  </r>
  <r>
    <n v="895"/>
    <x v="874"/>
    <s v="Integrated demand-driven info-mediaries"/>
    <n v="159800"/>
    <n v="11108"/>
    <n v="103.81308411214954"/>
    <n v="6.9511889862327911E-2"/>
    <x v="0"/>
    <n v="107"/>
    <x v="1"/>
    <s v="USD"/>
    <x v="802"/>
    <x v="802"/>
    <d v="2018-02-12T00:00:00"/>
    <n v="1518415200"/>
    <b v="0"/>
    <b v="0"/>
    <s v="theater/plays"/>
    <x v="3"/>
    <s v="plays"/>
  </r>
  <r>
    <n v="896"/>
    <x v="875"/>
    <s v="Reverse-engineered client-server extranet"/>
    <n v="19800"/>
    <n v="153338"/>
    <n v="105.02602739726028"/>
    <n v="7.7443434343434348"/>
    <x v="1"/>
    <n v="1460"/>
    <x v="2"/>
    <s v="AUD"/>
    <x v="803"/>
    <x v="803"/>
    <d v="2011-07-17T00:00:00"/>
    <n v="1310878800"/>
    <b v="0"/>
    <b v="1"/>
    <s v="food/food trucks"/>
    <x v="0"/>
    <s v="food trucks"/>
  </r>
  <r>
    <n v="897"/>
    <x v="876"/>
    <s v="Organized discrete encoding"/>
    <n v="8800"/>
    <n v="2437"/>
    <n v="90.259259259259252"/>
    <n v="0.27693181818181817"/>
    <x v="0"/>
    <n v="27"/>
    <x v="1"/>
    <s v="USD"/>
    <x v="212"/>
    <x v="212"/>
    <d v="2019-04-30T00:00:00"/>
    <n v="1556600400"/>
    <b v="0"/>
    <b v="0"/>
    <s v="theater/plays"/>
    <x v="3"/>
    <s v="plays"/>
  </r>
  <r>
    <n v="898"/>
    <x v="877"/>
    <s v="Balanced regional flexibility"/>
    <n v="179100"/>
    <n v="93991"/>
    <n v="76.978705978705975"/>
    <n v="0.52479620323841425"/>
    <x v="0"/>
    <n v="1221"/>
    <x v="1"/>
    <s v="USD"/>
    <x v="804"/>
    <x v="804"/>
    <d v="2019-12-22T00:00:00"/>
    <n v="1576994400"/>
    <b v="0"/>
    <b v="0"/>
    <s v="film &amp; video/documentary"/>
    <x v="4"/>
    <s v="documentary"/>
  </r>
  <r>
    <n v="899"/>
    <x v="878"/>
    <s v="Implemented multimedia time-frame"/>
    <n v="3100"/>
    <n v="12620"/>
    <n v="102.60162601626017"/>
    <n v="4.0709677419354842"/>
    <x v="1"/>
    <n v="123"/>
    <x v="5"/>
    <s v="CHF"/>
    <x v="805"/>
    <x v="805"/>
    <d v="2013-10-25T00:00:00"/>
    <n v="1382677200"/>
    <b v="0"/>
    <b v="0"/>
    <s v="music/jazz"/>
    <x v="1"/>
    <s v="jazz"/>
  </r>
  <r>
    <n v="900"/>
    <x v="879"/>
    <s v="Enhanced uniform service-desk"/>
    <n v="100"/>
    <n v="2"/>
    <n v="2"/>
    <n v="0.02"/>
    <x v="0"/>
    <n v="1"/>
    <x v="1"/>
    <s v="USD"/>
    <x v="806"/>
    <x v="806"/>
    <d v="2014-09-20T00:00:00"/>
    <n v="1411189200"/>
    <b v="0"/>
    <b v="1"/>
    <s v="technology/web"/>
    <x v="2"/>
    <s v="web"/>
  </r>
  <r>
    <n v="901"/>
    <x v="880"/>
    <s v="Versatile bottom-line definition"/>
    <n v="5600"/>
    <n v="8746"/>
    <n v="55.0062893081761"/>
    <n v="1.5617857142857143"/>
    <x v="1"/>
    <n v="159"/>
    <x v="1"/>
    <s v="USD"/>
    <x v="807"/>
    <x v="807"/>
    <d v="2018-08-19T00:00:00"/>
    <n v="1534654800"/>
    <b v="0"/>
    <b v="1"/>
    <s v="music/rock"/>
    <x v="1"/>
    <s v="rock"/>
  </r>
  <r>
    <n v="902"/>
    <x v="881"/>
    <s v="Integrated bifurcated software"/>
    <n v="1400"/>
    <n v="3534"/>
    <n v="32.127272727272725"/>
    <n v="2.5242857142857145"/>
    <x v="1"/>
    <n v="110"/>
    <x v="1"/>
    <s v="USD"/>
    <x v="722"/>
    <x v="722"/>
    <d v="2016-03-12T00:00:00"/>
    <n v="1457762400"/>
    <b v="0"/>
    <b v="0"/>
    <s v="technology/web"/>
    <x v="2"/>
    <s v="web"/>
  </r>
  <r>
    <n v="903"/>
    <x v="882"/>
    <s v="Assimilated next generation instruction set"/>
    <n v="41000"/>
    <n v="709"/>
    <n v="50.642857142857146"/>
    <n v="1.729268292682927E-2"/>
    <x v="2"/>
    <n v="14"/>
    <x v="1"/>
    <s v="USD"/>
    <x v="477"/>
    <x v="477"/>
    <d v="2012-05-20T00:00:00"/>
    <n v="1337490000"/>
    <b v="0"/>
    <b v="1"/>
    <s v="publishing/nonfiction"/>
    <x v="5"/>
    <s v="nonfiction"/>
  </r>
  <r>
    <n v="904"/>
    <x v="883"/>
    <s v="Digitized foreground array"/>
    <n v="6500"/>
    <n v="795"/>
    <n v="49.6875"/>
    <n v="0.12230769230769231"/>
    <x v="0"/>
    <n v="16"/>
    <x v="1"/>
    <s v="USD"/>
    <x v="259"/>
    <x v="259"/>
    <d v="2012-10-08T00:00:00"/>
    <n v="1349672400"/>
    <b v="0"/>
    <b v="0"/>
    <s v="publishing/radio &amp; podcasts"/>
    <x v="5"/>
    <s v="radio &amp; podcasts"/>
  </r>
  <r>
    <n v="905"/>
    <x v="884"/>
    <s v="Re-engineered clear-thinking project"/>
    <n v="7900"/>
    <n v="12955"/>
    <n v="54.894067796610166"/>
    <n v="1.6398734177215191"/>
    <x v="1"/>
    <n v="236"/>
    <x v="1"/>
    <s v="USD"/>
    <x v="9"/>
    <x v="9"/>
    <d v="2013-09-22T00:00:00"/>
    <n v="1379826000"/>
    <b v="0"/>
    <b v="0"/>
    <s v="theater/plays"/>
    <x v="3"/>
    <s v="plays"/>
  </r>
  <r>
    <n v="906"/>
    <x v="885"/>
    <s v="Implemented even-keeled standardization"/>
    <n v="5500"/>
    <n v="8964"/>
    <n v="46.931937172774866"/>
    <n v="1.6298181818181818"/>
    <x v="1"/>
    <n v="191"/>
    <x v="1"/>
    <s v="USD"/>
    <x v="808"/>
    <x v="808"/>
    <d v="2017-06-18T00:00:00"/>
    <n v="1497762000"/>
    <b v="1"/>
    <b v="1"/>
    <s v="film &amp; video/documentary"/>
    <x v="4"/>
    <s v="documentary"/>
  </r>
  <r>
    <n v="907"/>
    <x v="886"/>
    <s v="Quality-focused asymmetric adapter"/>
    <n v="9100"/>
    <n v="1843"/>
    <n v="44.951219512195124"/>
    <n v="0.20252747252747252"/>
    <x v="0"/>
    <n v="41"/>
    <x v="1"/>
    <s v="USD"/>
    <x v="809"/>
    <x v="809"/>
    <d v="2011-05-04T00:00:00"/>
    <n v="1304485200"/>
    <b v="0"/>
    <b v="0"/>
    <s v="theater/plays"/>
    <x v="3"/>
    <s v="plays"/>
  </r>
  <r>
    <n v="908"/>
    <x v="887"/>
    <s v="Networked intangible help-desk"/>
    <n v="38200"/>
    <n v="121950"/>
    <n v="30.99898322318251"/>
    <n v="3.1924083769633507"/>
    <x v="1"/>
    <n v="3934"/>
    <x v="1"/>
    <s v="USD"/>
    <x v="444"/>
    <x v="444"/>
    <d v="2012-05-13T00:00:00"/>
    <n v="1336885200"/>
    <b v="0"/>
    <b v="0"/>
    <s v="games/video games"/>
    <x v="6"/>
    <s v="video games"/>
  </r>
  <r>
    <n v="909"/>
    <x v="888"/>
    <s v="Synchronized attitude-oriented frame"/>
    <n v="1800"/>
    <n v="8621"/>
    <n v="107.7625"/>
    <n v="4.7894444444444444"/>
    <x v="1"/>
    <n v="80"/>
    <x v="0"/>
    <s v="CAD"/>
    <x v="384"/>
    <x v="384"/>
    <d v="2018-07-01T00:00:00"/>
    <n v="1530421200"/>
    <b v="0"/>
    <b v="1"/>
    <s v="theater/plays"/>
    <x v="3"/>
    <s v="plays"/>
  </r>
  <r>
    <n v="910"/>
    <x v="889"/>
    <s v="Proactive incremental architecture"/>
    <n v="154500"/>
    <n v="30215"/>
    <n v="102.07770270270271"/>
    <n v="0.19556634304207121"/>
    <x v="3"/>
    <n v="296"/>
    <x v="1"/>
    <s v="USD"/>
    <x v="810"/>
    <x v="810"/>
    <d v="2015-01-23T00:00:00"/>
    <n v="1421992800"/>
    <b v="0"/>
    <b v="0"/>
    <s v="theater/plays"/>
    <x v="3"/>
    <s v="plays"/>
  </r>
  <r>
    <n v="911"/>
    <x v="890"/>
    <s v="Cloned responsive standardization"/>
    <n v="5800"/>
    <n v="11539"/>
    <n v="24.976190476190474"/>
    <n v="1.9894827586206896"/>
    <x v="1"/>
    <n v="462"/>
    <x v="1"/>
    <s v="USD"/>
    <x v="811"/>
    <x v="811"/>
    <d v="2019-09-11T00:00:00"/>
    <n v="1568178000"/>
    <b v="1"/>
    <b v="0"/>
    <s v="technology/web"/>
    <x v="2"/>
    <s v="web"/>
  </r>
  <r>
    <n v="912"/>
    <x v="891"/>
    <s v="Reduced bifurcated pricing structure"/>
    <n v="1800"/>
    <n v="14310"/>
    <n v="79.944134078212286"/>
    <n v="7.95"/>
    <x v="1"/>
    <n v="179"/>
    <x v="1"/>
    <s v="USD"/>
    <x v="812"/>
    <x v="812"/>
    <d v="2012-09-18T00:00:00"/>
    <n v="1347944400"/>
    <b v="1"/>
    <b v="0"/>
    <s v="film &amp; video/drama"/>
    <x v="4"/>
    <s v="drama"/>
  </r>
  <r>
    <n v="913"/>
    <x v="892"/>
    <s v="Re-engineered asymmetric challenge"/>
    <n v="70200"/>
    <n v="35536"/>
    <n v="67.946462715105156"/>
    <n v="0.50621082621082625"/>
    <x v="0"/>
    <n v="523"/>
    <x v="2"/>
    <s v="AUD"/>
    <x v="813"/>
    <x v="813"/>
    <d v="2019-05-25T00:00:00"/>
    <n v="1558760400"/>
    <b v="0"/>
    <b v="0"/>
    <s v="film &amp; video/drama"/>
    <x v="4"/>
    <s v="drama"/>
  </r>
  <r>
    <n v="914"/>
    <x v="893"/>
    <s v="Diverse client-driven conglomeration"/>
    <n v="6400"/>
    <n v="3676"/>
    <n v="26.070921985815602"/>
    <n v="0.57437499999999997"/>
    <x v="0"/>
    <n v="141"/>
    <x v="4"/>
    <s v="GBP"/>
    <x v="814"/>
    <x v="814"/>
    <d v="2013-08-16T00:00:00"/>
    <n v="1376629200"/>
    <b v="0"/>
    <b v="0"/>
    <s v="theater/plays"/>
    <x v="3"/>
    <s v="plays"/>
  </r>
  <r>
    <n v="915"/>
    <x v="894"/>
    <s v="Configurable upward-trending solution"/>
    <n v="125900"/>
    <n v="195936"/>
    <n v="105.0032154340836"/>
    <n v="1.5562827640984909"/>
    <x v="1"/>
    <n v="1866"/>
    <x v="4"/>
    <s v="GBP"/>
    <x v="80"/>
    <x v="80"/>
    <d v="2017-09-07T00:00:00"/>
    <n v="1504760400"/>
    <b v="0"/>
    <b v="0"/>
    <s v="film &amp; video/television"/>
    <x v="4"/>
    <s v="television"/>
  </r>
  <r>
    <n v="916"/>
    <x v="895"/>
    <s v="Persistent bandwidth-monitored framework"/>
    <n v="3700"/>
    <n v="1343"/>
    <n v="25.826923076923077"/>
    <n v="0.36297297297297298"/>
    <x v="0"/>
    <n v="52"/>
    <x v="1"/>
    <s v="USD"/>
    <x v="815"/>
    <x v="815"/>
    <d v="2014-12-27T00:00:00"/>
    <n v="1419660000"/>
    <b v="0"/>
    <b v="0"/>
    <s v="photography/photography books"/>
    <x v="7"/>
    <s v="photography books"/>
  </r>
  <r>
    <n v="917"/>
    <x v="896"/>
    <s v="Polarized discrete product"/>
    <n v="3600"/>
    <n v="2097"/>
    <n v="77.666666666666671"/>
    <n v="0.58250000000000002"/>
    <x v="2"/>
    <n v="27"/>
    <x v="4"/>
    <s v="GBP"/>
    <x v="816"/>
    <x v="816"/>
    <d v="2011-07-22T00:00:00"/>
    <n v="1311310800"/>
    <b v="0"/>
    <b v="1"/>
    <s v="film &amp; video/shorts"/>
    <x v="4"/>
    <s v="shorts"/>
  </r>
  <r>
    <n v="918"/>
    <x v="897"/>
    <s v="Seamless dynamic website"/>
    <n v="3800"/>
    <n v="9021"/>
    <n v="57.82692307692308"/>
    <n v="2.3739473684210526"/>
    <x v="1"/>
    <n v="156"/>
    <x v="5"/>
    <s v="CHF"/>
    <x v="474"/>
    <x v="474"/>
    <d v="2012-08-07T00:00:00"/>
    <n v="1344315600"/>
    <b v="0"/>
    <b v="0"/>
    <s v="publishing/radio &amp; podcasts"/>
    <x v="5"/>
    <s v="radio &amp; podcasts"/>
  </r>
  <r>
    <n v="919"/>
    <x v="898"/>
    <s v="Extended multimedia firmware"/>
    <n v="35600"/>
    <n v="20915"/>
    <n v="92.955555555555549"/>
    <n v="0.58750000000000002"/>
    <x v="0"/>
    <n v="225"/>
    <x v="2"/>
    <s v="AUD"/>
    <x v="817"/>
    <x v="817"/>
    <d v="2017-11-15T00:00:00"/>
    <n v="1510725600"/>
    <b v="0"/>
    <b v="1"/>
    <s v="theater/plays"/>
    <x v="3"/>
    <s v="plays"/>
  </r>
  <r>
    <n v="920"/>
    <x v="899"/>
    <s v="Versatile directional project"/>
    <n v="5300"/>
    <n v="9676"/>
    <n v="37.945098039215686"/>
    <n v="1.8256603773584905"/>
    <x v="1"/>
    <n v="255"/>
    <x v="1"/>
    <s v="USD"/>
    <x v="818"/>
    <x v="818"/>
    <d v="2019-02-27T00:00:00"/>
    <n v="1551247200"/>
    <b v="1"/>
    <b v="0"/>
    <s v="film &amp; video/animation"/>
    <x v="4"/>
    <s v="animation"/>
  </r>
  <r>
    <n v="921"/>
    <x v="900"/>
    <s v="Profound directional knowledge user"/>
    <n v="160400"/>
    <n v="1210"/>
    <n v="31.842105263157894"/>
    <n v="7.5436408977556111E-3"/>
    <x v="0"/>
    <n v="38"/>
    <x v="1"/>
    <s v="USD"/>
    <x v="819"/>
    <x v="819"/>
    <d v="2012-02-26T00:00:00"/>
    <n v="1330236000"/>
    <b v="0"/>
    <b v="0"/>
    <s v="technology/web"/>
    <x v="2"/>
    <s v="web"/>
  </r>
  <r>
    <n v="922"/>
    <x v="901"/>
    <s v="Ameliorated logistical capability"/>
    <n v="51400"/>
    <n v="90440"/>
    <n v="40"/>
    <n v="1.7595330739299611"/>
    <x v="1"/>
    <n v="2261"/>
    <x v="1"/>
    <s v="USD"/>
    <x v="609"/>
    <x v="609"/>
    <d v="2018-12-18T00:00:00"/>
    <n v="1545112800"/>
    <b v="0"/>
    <b v="1"/>
    <s v="music/world music"/>
    <x v="1"/>
    <s v="world music"/>
  </r>
  <r>
    <n v="923"/>
    <x v="902"/>
    <s v="Sharable discrete definition"/>
    <n v="1700"/>
    <n v="4044"/>
    <n v="101.1"/>
    <n v="2.3788235294117648"/>
    <x v="1"/>
    <n v="40"/>
    <x v="1"/>
    <s v="USD"/>
    <x v="547"/>
    <x v="547"/>
    <d v="2010-07-15T00:00:00"/>
    <n v="1279170000"/>
    <b v="0"/>
    <b v="0"/>
    <s v="theater/plays"/>
    <x v="3"/>
    <s v="plays"/>
  </r>
  <r>
    <n v="924"/>
    <x v="903"/>
    <s v="User-friendly next generation core"/>
    <n v="39400"/>
    <n v="192292"/>
    <n v="84.006989951944078"/>
    <n v="4.8805076142131982"/>
    <x v="1"/>
    <n v="2289"/>
    <x v="6"/>
    <s v="EUR"/>
    <x v="820"/>
    <x v="820"/>
    <d v="2019-11-11T00:00:00"/>
    <n v="1573452000"/>
    <b v="0"/>
    <b v="0"/>
    <s v="theater/plays"/>
    <x v="3"/>
    <s v="plays"/>
  </r>
  <r>
    <n v="925"/>
    <x v="904"/>
    <s v="Profit-focused empowering system engine"/>
    <n v="3000"/>
    <n v="6722"/>
    <n v="103.41538461538461"/>
    <n v="2.2406666666666668"/>
    <x v="1"/>
    <n v="65"/>
    <x v="1"/>
    <s v="USD"/>
    <x v="821"/>
    <x v="821"/>
    <d v="2017-10-04T00:00:00"/>
    <n v="1507093200"/>
    <b v="0"/>
    <b v="0"/>
    <s v="theater/plays"/>
    <x v="3"/>
    <s v="plays"/>
  </r>
  <r>
    <n v="926"/>
    <x v="905"/>
    <s v="Synchronized cohesive encoding"/>
    <n v="8700"/>
    <n v="1577"/>
    <n v="105.13333333333334"/>
    <n v="0.18126436781609195"/>
    <x v="0"/>
    <n v="15"/>
    <x v="1"/>
    <s v="USD"/>
    <x v="151"/>
    <x v="151"/>
    <d v="2016-05-16T00:00:00"/>
    <n v="1463374800"/>
    <b v="0"/>
    <b v="0"/>
    <s v="food/food trucks"/>
    <x v="0"/>
    <s v="food trucks"/>
  </r>
  <r>
    <n v="927"/>
    <x v="906"/>
    <s v="Synergistic dynamic utilization"/>
    <n v="7200"/>
    <n v="3301"/>
    <n v="89.21621621621621"/>
    <n v="0.45847222222222223"/>
    <x v="0"/>
    <n v="37"/>
    <x v="1"/>
    <s v="USD"/>
    <x v="822"/>
    <x v="822"/>
    <d v="2012-08-10T00:00:00"/>
    <n v="1344574800"/>
    <b v="0"/>
    <b v="0"/>
    <s v="theater/plays"/>
    <x v="3"/>
    <s v="plays"/>
  </r>
  <r>
    <n v="928"/>
    <x v="907"/>
    <s v="Triple-buffered bi-directional model"/>
    <n v="167400"/>
    <n v="196386"/>
    <n v="51.995234312946785"/>
    <n v="1.1731541218637993"/>
    <x v="1"/>
    <n v="3777"/>
    <x v="6"/>
    <s v="EUR"/>
    <x v="823"/>
    <x v="823"/>
    <d v="2014-01-07T00:00:00"/>
    <n v="1389074400"/>
    <b v="0"/>
    <b v="0"/>
    <s v="technology/web"/>
    <x v="2"/>
    <s v="web"/>
  </r>
  <r>
    <n v="929"/>
    <x v="908"/>
    <s v="Polarized tertiary function"/>
    <n v="5500"/>
    <n v="11952"/>
    <n v="64.956521739130437"/>
    <n v="2.173090909090909"/>
    <x v="1"/>
    <n v="184"/>
    <x v="4"/>
    <s v="GBP"/>
    <x v="824"/>
    <x v="824"/>
    <d v="2017-05-17T00:00:00"/>
    <n v="1494997200"/>
    <b v="0"/>
    <b v="0"/>
    <s v="theater/plays"/>
    <x v="3"/>
    <s v="plays"/>
  </r>
  <r>
    <n v="930"/>
    <x v="909"/>
    <s v="Configurable fault-tolerant structure"/>
    <n v="3500"/>
    <n v="3930"/>
    <n v="46.235294117647058"/>
    <n v="1.1228571428571428"/>
    <x v="1"/>
    <n v="85"/>
    <x v="1"/>
    <s v="USD"/>
    <x v="825"/>
    <x v="825"/>
    <d v="2015-03-04T00:00:00"/>
    <n v="1425448800"/>
    <b v="0"/>
    <b v="1"/>
    <s v="theater/plays"/>
    <x v="3"/>
    <s v="plays"/>
  </r>
  <r>
    <n v="931"/>
    <x v="910"/>
    <s v="Digitized 24/7 budgetary management"/>
    <n v="7900"/>
    <n v="5729"/>
    <n v="51.151785714285715"/>
    <n v="0.72518987341772156"/>
    <x v="0"/>
    <n v="112"/>
    <x v="1"/>
    <s v="USD"/>
    <x v="826"/>
    <x v="826"/>
    <d v="2014-06-30T00:00:00"/>
    <n v="1404104400"/>
    <b v="0"/>
    <b v="1"/>
    <s v="theater/plays"/>
    <x v="3"/>
    <s v="plays"/>
  </r>
  <r>
    <n v="932"/>
    <x v="911"/>
    <s v="Stand-alone zero tolerance algorithm"/>
    <n v="2300"/>
    <n v="4883"/>
    <n v="33.909722222222221"/>
    <n v="2.1230434782608696"/>
    <x v="1"/>
    <n v="144"/>
    <x v="1"/>
    <s v="USD"/>
    <x v="827"/>
    <x v="827"/>
    <d v="2014-03-14T00:00:00"/>
    <n v="1394773200"/>
    <b v="0"/>
    <b v="0"/>
    <s v="music/rock"/>
    <x v="1"/>
    <s v="rock"/>
  </r>
  <r>
    <n v="933"/>
    <x v="912"/>
    <s v="Implemented tangible support"/>
    <n v="73000"/>
    <n v="175015"/>
    <n v="92.016298633017882"/>
    <n v="2.3974657534246577"/>
    <x v="1"/>
    <n v="1902"/>
    <x v="1"/>
    <s v="USD"/>
    <x v="828"/>
    <x v="828"/>
    <d v="2013-04-21T00:00:00"/>
    <n v="1366520400"/>
    <b v="0"/>
    <b v="0"/>
    <s v="theater/plays"/>
    <x v="3"/>
    <s v="plays"/>
  </r>
  <r>
    <n v="934"/>
    <x v="913"/>
    <s v="Reactive radical framework"/>
    <n v="6200"/>
    <n v="11280"/>
    <n v="107.42857142857143"/>
    <n v="1.8193548387096774"/>
    <x v="1"/>
    <n v="105"/>
    <x v="1"/>
    <s v="USD"/>
    <x v="829"/>
    <x v="829"/>
    <d v="2016-02-28T00:00:00"/>
    <n v="1456639200"/>
    <b v="0"/>
    <b v="0"/>
    <s v="theater/plays"/>
    <x v="3"/>
    <s v="plays"/>
  </r>
  <r>
    <n v="935"/>
    <x v="914"/>
    <s v="Object-based full-range knowledge user"/>
    <n v="6100"/>
    <n v="10012"/>
    <n v="75.848484848484844"/>
    <n v="1.6413114754098361"/>
    <x v="1"/>
    <n v="132"/>
    <x v="1"/>
    <s v="USD"/>
    <x v="830"/>
    <x v="830"/>
    <d v="2015-07-31T00:00:00"/>
    <n v="1438318800"/>
    <b v="0"/>
    <b v="0"/>
    <s v="theater/plays"/>
    <x v="3"/>
    <s v="plays"/>
  </r>
  <r>
    <n v="936"/>
    <x v="591"/>
    <s v="Enhanced composite contingency"/>
    <n v="103200"/>
    <n v="1690"/>
    <n v="80.476190476190482"/>
    <n v="1.6375968992248063E-2"/>
    <x v="0"/>
    <n v="21"/>
    <x v="1"/>
    <s v="USD"/>
    <x v="831"/>
    <x v="831"/>
    <d v="2019-07-25T00:00:00"/>
    <n v="1564030800"/>
    <b v="1"/>
    <b v="0"/>
    <s v="theater/plays"/>
    <x v="3"/>
    <s v="plays"/>
  </r>
  <r>
    <n v="937"/>
    <x v="915"/>
    <s v="Cloned fresh-thinking model"/>
    <n v="171000"/>
    <n v="84891"/>
    <n v="86.978483606557376"/>
    <n v="0.49643859649122807"/>
    <x v="3"/>
    <n v="976"/>
    <x v="1"/>
    <s v="USD"/>
    <x v="832"/>
    <x v="832"/>
    <d v="2015-12-05T00:00:00"/>
    <n v="1449295200"/>
    <b v="0"/>
    <b v="0"/>
    <s v="film &amp; video/documentary"/>
    <x v="4"/>
    <s v="documentary"/>
  </r>
  <r>
    <n v="938"/>
    <x v="916"/>
    <s v="Total dedicated benchmark"/>
    <n v="9200"/>
    <n v="10093"/>
    <n v="105.13541666666667"/>
    <n v="1.0970652173913042"/>
    <x v="1"/>
    <n v="96"/>
    <x v="1"/>
    <s v="USD"/>
    <x v="833"/>
    <x v="833"/>
    <d v="2018-07-18T00:00:00"/>
    <n v="1531890000"/>
    <b v="0"/>
    <b v="1"/>
    <s v="publishing/fiction"/>
    <x v="5"/>
    <s v="fiction"/>
  </r>
  <r>
    <n v="939"/>
    <x v="917"/>
    <s v="Streamlined human-resource Graphic Interface"/>
    <n v="7800"/>
    <n v="3839"/>
    <n v="57.298507462686565"/>
    <n v="0.49217948717948717"/>
    <x v="0"/>
    <n v="67"/>
    <x v="1"/>
    <s v="USD"/>
    <x v="834"/>
    <x v="834"/>
    <d v="2011-05-24T00:00:00"/>
    <n v="1306213200"/>
    <b v="0"/>
    <b v="1"/>
    <s v="games/video games"/>
    <x v="6"/>
    <s v="video games"/>
  </r>
  <r>
    <n v="940"/>
    <x v="918"/>
    <s v="Upgradable analyzing core"/>
    <n v="9900"/>
    <n v="6161"/>
    <n v="93.348484848484844"/>
    <n v="0.62232323232323228"/>
    <x v="2"/>
    <n v="66"/>
    <x v="0"/>
    <s v="CAD"/>
    <x v="835"/>
    <x v="835"/>
    <d v="2012-12-23T00:00:00"/>
    <n v="1356242400"/>
    <b v="0"/>
    <b v="0"/>
    <s v="technology/web"/>
    <x v="2"/>
    <s v="web"/>
  </r>
  <r>
    <n v="941"/>
    <x v="919"/>
    <s v="Profound exuding pricing structure"/>
    <n v="43000"/>
    <n v="5615"/>
    <n v="71.987179487179489"/>
    <n v="0.1305813953488372"/>
    <x v="0"/>
    <n v="78"/>
    <x v="1"/>
    <s v="USD"/>
    <x v="836"/>
    <x v="836"/>
    <d v="2011-02-13T00:00:00"/>
    <n v="1297576800"/>
    <b v="1"/>
    <b v="0"/>
    <s v="theater/plays"/>
    <x v="3"/>
    <s v="plays"/>
  </r>
  <r>
    <n v="942"/>
    <x v="916"/>
    <s v="Horizontal optimizing model"/>
    <n v="9600"/>
    <n v="6205"/>
    <n v="92.611940298507463"/>
    <n v="0.64635416666666667"/>
    <x v="0"/>
    <n v="67"/>
    <x v="2"/>
    <s v="AUD"/>
    <x v="837"/>
    <x v="837"/>
    <d v="2011-01-28T00:00:00"/>
    <n v="1296194400"/>
    <b v="0"/>
    <b v="0"/>
    <s v="theater/plays"/>
    <x v="3"/>
    <s v="plays"/>
  </r>
  <r>
    <n v="943"/>
    <x v="920"/>
    <s v="Synchronized fault-tolerant algorithm"/>
    <n v="7500"/>
    <n v="11969"/>
    <n v="104.99122807017544"/>
    <n v="1.5958666666666668"/>
    <x v="1"/>
    <n v="114"/>
    <x v="1"/>
    <s v="USD"/>
    <x v="219"/>
    <x v="219"/>
    <d v="2014-10-29T00:00:00"/>
    <n v="1414558800"/>
    <b v="0"/>
    <b v="0"/>
    <s v="food/food trucks"/>
    <x v="0"/>
    <s v="food trucks"/>
  </r>
  <r>
    <n v="944"/>
    <x v="921"/>
    <s v="Streamlined 5thgeneration intranet"/>
    <n v="10000"/>
    <n v="8142"/>
    <n v="30.958174904942965"/>
    <n v="0.81420000000000003"/>
    <x v="0"/>
    <n v="263"/>
    <x v="2"/>
    <s v="AUD"/>
    <x v="365"/>
    <x v="365"/>
    <d v="2017-03-01T00:00:00"/>
    <n v="1488348000"/>
    <b v="0"/>
    <b v="0"/>
    <s v="photography/photography books"/>
    <x v="7"/>
    <s v="photography books"/>
  </r>
  <r>
    <n v="945"/>
    <x v="922"/>
    <s v="Cross-group clear-thinking task-force"/>
    <n v="172000"/>
    <n v="55805"/>
    <n v="33.001182732111175"/>
    <n v="0.32444767441860467"/>
    <x v="0"/>
    <n v="1691"/>
    <x v="1"/>
    <s v="USD"/>
    <x v="838"/>
    <x v="838"/>
    <d v="2012-04-20T00:00:00"/>
    <n v="1334898000"/>
    <b v="1"/>
    <b v="0"/>
    <s v="photography/photography books"/>
    <x v="7"/>
    <s v="photography books"/>
  </r>
  <r>
    <n v="946"/>
    <x v="923"/>
    <s v="Public-key bandwidth-monitored intranet"/>
    <n v="153700"/>
    <n v="15238"/>
    <n v="84.187845303867405"/>
    <n v="9.9141184124918666E-2"/>
    <x v="0"/>
    <n v="181"/>
    <x v="1"/>
    <s v="USD"/>
    <x v="839"/>
    <x v="839"/>
    <d v="2011-06-18T00:00:00"/>
    <n v="1308373200"/>
    <b v="0"/>
    <b v="0"/>
    <s v="theater/plays"/>
    <x v="3"/>
    <s v="plays"/>
  </r>
  <r>
    <n v="947"/>
    <x v="924"/>
    <s v="Upgradable clear-thinking hardware"/>
    <n v="3600"/>
    <n v="961"/>
    <n v="73.92307692307692"/>
    <n v="0.26694444444444443"/>
    <x v="0"/>
    <n v="13"/>
    <x v="1"/>
    <s v="USD"/>
    <x v="840"/>
    <x v="840"/>
    <d v="2014-10-03T00:00:00"/>
    <n v="1412312400"/>
    <b v="0"/>
    <b v="0"/>
    <s v="theater/plays"/>
    <x v="3"/>
    <s v="plays"/>
  </r>
  <r>
    <n v="948"/>
    <x v="925"/>
    <s v="Integrated holistic paradigm"/>
    <n v="9400"/>
    <n v="5918"/>
    <n v="36.987499999999997"/>
    <n v="0.62957446808510642"/>
    <x v="3"/>
    <n v="160"/>
    <x v="1"/>
    <s v="USD"/>
    <x v="841"/>
    <x v="841"/>
    <d v="2014-12-22T00:00:00"/>
    <n v="1419228000"/>
    <b v="1"/>
    <b v="1"/>
    <s v="film &amp; video/documentary"/>
    <x v="4"/>
    <s v="documentary"/>
  </r>
  <r>
    <n v="949"/>
    <x v="926"/>
    <s v="Seamless clear-thinking conglomeration"/>
    <n v="5900"/>
    <n v="9520"/>
    <n v="46.896551724137929"/>
    <n v="1.6135593220338984"/>
    <x v="1"/>
    <n v="203"/>
    <x v="1"/>
    <s v="USD"/>
    <x v="842"/>
    <x v="842"/>
    <d v="2015-05-07T00:00:00"/>
    <n v="1430974800"/>
    <b v="0"/>
    <b v="0"/>
    <s v="technology/web"/>
    <x v="2"/>
    <s v="web"/>
  </r>
  <r>
    <n v="950"/>
    <x v="927"/>
    <s v="Persistent content-based methodology"/>
    <n v="100"/>
    <n v="5"/>
    <n v="5"/>
    <n v="0.05"/>
    <x v="0"/>
    <n v="1"/>
    <x v="1"/>
    <s v="USD"/>
    <x v="843"/>
    <x v="843"/>
    <d v="2019-04-21T00:00:00"/>
    <n v="1555822800"/>
    <b v="0"/>
    <b v="1"/>
    <s v="theater/plays"/>
    <x v="3"/>
    <s v="plays"/>
  </r>
  <r>
    <n v="951"/>
    <x v="928"/>
    <s v="Re-engineered 24hour matrix"/>
    <n v="14500"/>
    <n v="159056"/>
    <n v="102.02437459910199"/>
    <n v="10.969379310344827"/>
    <x v="1"/>
    <n v="1559"/>
    <x v="1"/>
    <s v="USD"/>
    <x v="844"/>
    <x v="844"/>
    <d v="2016-12-27T00:00:00"/>
    <n v="1482818400"/>
    <b v="0"/>
    <b v="1"/>
    <s v="music/rock"/>
    <x v="1"/>
    <s v="rock"/>
  </r>
  <r>
    <n v="952"/>
    <x v="929"/>
    <s v="Virtual multi-tasking core"/>
    <n v="145500"/>
    <n v="101987"/>
    <n v="45.007502206531335"/>
    <n v="0.70094158075601376"/>
    <x v="3"/>
    <n v="2266"/>
    <x v="1"/>
    <s v="USD"/>
    <x v="845"/>
    <x v="845"/>
    <d v="2016-08-23T00:00:00"/>
    <n v="1471928400"/>
    <b v="0"/>
    <b v="0"/>
    <s v="film &amp; video/documentary"/>
    <x v="4"/>
    <s v="documentary"/>
  </r>
  <r>
    <n v="953"/>
    <x v="930"/>
    <s v="Streamlined fault-tolerant conglomeration"/>
    <n v="3300"/>
    <n v="1980"/>
    <n v="94.285714285714292"/>
    <n v="0.6"/>
    <x v="0"/>
    <n v="21"/>
    <x v="1"/>
    <s v="USD"/>
    <x v="846"/>
    <x v="846"/>
    <d v="2016-01-25T00:00:00"/>
    <n v="1453701600"/>
    <b v="0"/>
    <b v="1"/>
    <s v="film &amp; video/science fiction"/>
    <x v="4"/>
    <s v="science fiction"/>
  </r>
  <r>
    <n v="954"/>
    <x v="931"/>
    <s v="Enterprise-wide client-driven policy"/>
    <n v="42600"/>
    <n v="156384"/>
    <n v="101.02325581395348"/>
    <n v="3.6709859154929578"/>
    <x v="1"/>
    <n v="1548"/>
    <x v="2"/>
    <s v="AUD"/>
    <x v="110"/>
    <x v="110"/>
    <d v="2012-10-16T00:00:00"/>
    <n v="1350363600"/>
    <b v="0"/>
    <b v="0"/>
    <s v="technology/web"/>
    <x v="2"/>
    <s v="web"/>
  </r>
  <r>
    <n v="955"/>
    <x v="932"/>
    <s v="Function-based next generation emulation"/>
    <n v="700"/>
    <n v="7763"/>
    <n v="97.037499999999994"/>
    <n v="11.09"/>
    <x v="1"/>
    <n v="80"/>
    <x v="1"/>
    <s v="USD"/>
    <x v="847"/>
    <x v="847"/>
    <d v="2012-11-27T00:00:00"/>
    <n v="1353996000"/>
    <b v="0"/>
    <b v="0"/>
    <s v="theater/plays"/>
    <x v="3"/>
    <s v="plays"/>
  </r>
  <r>
    <n v="956"/>
    <x v="933"/>
    <s v="Re-engineered composite focus group"/>
    <n v="187600"/>
    <n v="35698"/>
    <n v="43.00963855421687"/>
    <n v="0.19028784648187633"/>
    <x v="0"/>
    <n v="830"/>
    <x v="1"/>
    <s v="USD"/>
    <x v="848"/>
    <x v="848"/>
    <d v="2015-12-26T00:00:00"/>
    <n v="1451109600"/>
    <b v="0"/>
    <b v="0"/>
    <s v="film &amp; video/science fiction"/>
    <x v="4"/>
    <s v="science fiction"/>
  </r>
  <r>
    <n v="957"/>
    <x v="934"/>
    <s v="Profound mission-critical function"/>
    <n v="9800"/>
    <n v="12434"/>
    <n v="94.916030534351151"/>
    <n v="1.2687755102040816"/>
    <x v="1"/>
    <n v="131"/>
    <x v="1"/>
    <s v="USD"/>
    <x v="849"/>
    <x v="849"/>
    <d v="2012-02-19T00:00:00"/>
    <n v="1329631200"/>
    <b v="0"/>
    <b v="0"/>
    <s v="theater/plays"/>
    <x v="3"/>
    <s v="plays"/>
  </r>
  <r>
    <n v="958"/>
    <x v="935"/>
    <s v="De-engineered zero-defect open system"/>
    <n v="1100"/>
    <n v="8081"/>
    <n v="72.151785714285708"/>
    <n v="7.3463636363636367"/>
    <x v="1"/>
    <n v="112"/>
    <x v="1"/>
    <s v="USD"/>
    <x v="780"/>
    <x v="780"/>
    <d v="2010-07-13T00:00:00"/>
    <n v="1278997200"/>
    <b v="0"/>
    <b v="0"/>
    <s v="film &amp; video/animation"/>
    <x v="4"/>
    <s v="animation"/>
  </r>
  <r>
    <n v="959"/>
    <x v="936"/>
    <s v="Operative hybrid utilization"/>
    <n v="145000"/>
    <n v="6631"/>
    <n v="51.007692307692309"/>
    <n v="4.5731034482758622E-2"/>
    <x v="0"/>
    <n v="130"/>
    <x v="1"/>
    <s v="USD"/>
    <x v="140"/>
    <x v="140"/>
    <d v="2010-07-26T00:00:00"/>
    <n v="1280120400"/>
    <b v="0"/>
    <b v="0"/>
    <s v="publishing/translations"/>
    <x v="5"/>
    <s v="translations"/>
  </r>
  <r>
    <n v="960"/>
    <x v="937"/>
    <s v="Function-based interactive matrix"/>
    <n v="5500"/>
    <n v="4678"/>
    <n v="85.054545454545448"/>
    <n v="0.85054545454545449"/>
    <x v="0"/>
    <n v="55"/>
    <x v="1"/>
    <s v="USD"/>
    <x v="850"/>
    <x v="850"/>
    <d v="2016-03-16T00:00:00"/>
    <n v="1458104400"/>
    <b v="0"/>
    <b v="0"/>
    <s v="technology/web"/>
    <x v="2"/>
    <s v="web"/>
  </r>
  <r>
    <n v="961"/>
    <x v="938"/>
    <s v="Optimized content-based collaboration"/>
    <n v="5700"/>
    <n v="6800"/>
    <n v="43.87096774193548"/>
    <n v="1.1929824561403508"/>
    <x v="1"/>
    <n v="155"/>
    <x v="1"/>
    <s v="USD"/>
    <x v="851"/>
    <x v="851"/>
    <d v="2011-02-21T00:00:00"/>
    <n v="1298268000"/>
    <b v="0"/>
    <b v="0"/>
    <s v="publishing/translations"/>
    <x v="5"/>
    <s v="translations"/>
  </r>
  <r>
    <n v="962"/>
    <x v="939"/>
    <s v="User-centric cohesive policy"/>
    <n v="3600"/>
    <n v="10657"/>
    <n v="40.063909774436091"/>
    <n v="2.9602777777777778"/>
    <x v="1"/>
    <n v="266"/>
    <x v="1"/>
    <s v="USD"/>
    <x v="852"/>
    <x v="852"/>
    <d v="2013-12-05T00:00:00"/>
    <n v="1386223200"/>
    <b v="0"/>
    <b v="0"/>
    <s v="food/food trucks"/>
    <x v="0"/>
    <s v="food trucks"/>
  </r>
  <r>
    <n v="963"/>
    <x v="940"/>
    <s v="Ergonomic methodical hub"/>
    <n v="5900"/>
    <n v="4997"/>
    <n v="43.833333333333336"/>
    <n v="0.84694915254237291"/>
    <x v="0"/>
    <n v="114"/>
    <x v="6"/>
    <s v="EUR"/>
    <x v="853"/>
    <x v="853"/>
    <d v="2011-03-11T00:00:00"/>
    <n v="1299823200"/>
    <b v="0"/>
    <b v="1"/>
    <s v="photography/photography books"/>
    <x v="7"/>
    <s v="photography books"/>
  </r>
  <r>
    <n v="964"/>
    <x v="941"/>
    <s v="Devolved disintermediate encryption"/>
    <n v="3700"/>
    <n v="13164"/>
    <n v="84.92903225806451"/>
    <n v="3.5578378378378379"/>
    <x v="1"/>
    <n v="155"/>
    <x v="1"/>
    <s v="USD"/>
    <x v="854"/>
    <x v="854"/>
    <d v="2015-05-16T00:00:00"/>
    <n v="1431752400"/>
    <b v="0"/>
    <b v="0"/>
    <s v="theater/plays"/>
    <x v="3"/>
    <s v="plays"/>
  </r>
  <r>
    <n v="965"/>
    <x v="942"/>
    <s v="Phased clear-thinking policy"/>
    <n v="2200"/>
    <n v="8501"/>
    <n v="41.067632850241544"/>
    <n v="3.8640909090909092"/>
    <x v="1"/>
    <n v="207"/>
    <x v="4"/>
    <s v="GBP"/>
    <x v="67"/>
    <x v="67"/>
    <d v="2010-03-06T00:00:00"/>
    <n v="1267855200"/>
    <b v="0"/>
    <b v="0"/>
    <s v="music/rock"/>
    <x v="1"/>
    <s v="rock"/>
  </r>
  <r>
    <n v="966"/>
    <x v="411"/>
    <s v="Seamless solution-oriented capacity"/>
    <n v="1700"/>
    <n v="13468"/>
    <n v="54.971428571428568"/>
    <n v="7.9223529411764702"/>
    <x v="1"/>
    <n v="245"/>
    <x v="1"/>
    <s v="USD"/>
    <x v="855"/>
    <x v="855"/>
    <d v="2017-06-17T00:00:00"/>
    <n v="1497675600"/>
    <b v="0"/>
    <b v="0"/>
    <s v="theater/plays"/>
    <x v="3"/>
    <s v="plays"/>
  </r>
  <r>
    <n v="967"/>
    <x v="943"/>
    <s v="Organized human-resource attitude"/>
    <n v="88400"/>
    <n v="121138"/>
    <n v="77.010807374443743"/>
    <n v="1.3703393665158372"/>
    <x v="1"/>
    <n v="1573"/>
    <x v="1"/>
    <s v="USD"/>
    <x v="107"/>
    <x v="107"/>
    <d v="2012-05-13T00:00:00"/>
    <n v="1336885200"/>
    <b v="0"/>
    <b v="0"/>
    <s v="music/world music"/>
    <x v="1"/>
    <s v="world music"/>
  </r>
  <r>
    <n v="968"/>
    <x v="944"/>
    <s v="Open-architected disintermediate budgetary management"/>
    <n v="2400"/>
    <n v="8117"/>
    <n v="71.201754385964918"/>
    <n v="3.3820833333333336"/>
    <x v="1"/>
    <n v="114"/>
    <x v="1"/>
    <s v="USD"/>
    <x v="344"/>
    <x v="344"/>
    <d v="2011-01-16T00:00:00"/>
    <n v="1295157600"/>
    <b v="0"/>
    <b v="0"/>
    <s v="food/food trucks"/>
    <x v="0"/>
    <s v="food trucks"/>
  </r>
  <r>
    <n v="969"/>
    <x v="945"/>
    <s v="Multi-lateral radical solution"/>
    <n v="7900"/>
    <n v="8550"/>
    <n v="91.935483870967744"/>
    <n v="1.0822784810126582"/>
    <x v="1"/>
    <n v="93"/>
    <x v="1"/>
    <s v="USD"/>
    <x v="856"/>
    <x v="856"/>
    <d v="2019-12-29T00:00:00"/>
    <n v="1577599200"/>
    <b v="0"/>
    <b v="0"/>
    <s v="theater/plays"/>
    <x v="3"/>
    <s v="plays"/>
  </r>
  <r>
    <n v="970"/>
    <x v="946"/>
    <s v="Inverse context-sensitive info-mediaries"/>
    <n v="94900"/>
    <n v="57659"/>
    <n v="97.069023569023571"/>
    <n v="0.60757639620653314"/>
    <x v="0"/>
    <n v="594"/>
    <x v="1"/>
    <s v="USD"/>
    <x v="857"/>
    <x v="857"/>
    <d v="2011-05-10T00:00:00"/>
    <n v="1305003600"/>
    <b v="0"/>
    <b v="0"/>
    <s v="theater/plays"/>
    <x v="3"/>
    <s v="plays"/>
  </r>
  <r>
    <n v="971"/>
    <x v="947"/>
    <s v="Versatile neutral workforce"/>
    <n v="5100"/>
    <n v="1414"/>
    <n v="58.916666666666664"/>
    <n v="0.27725490196078434"/>
    <x v="0"/>
    <n v="24"/>
    <x v="1"/>
    <s v="USD"/>
    <x v="858"/>
    <x v="858"/>
    <d v="2013-10-14T00:00:00"/>
    <n v="1381726800"/>
    <b v="0"/>
    <b v="0"/>
    <s v="film &amp; video/television"/>
    <x v="4"/>
    <s v="television"/>
  </r>
  <r>
    <n v="972"/>
    <x v="948"/>
    <s v="Multi-tiered systematic knowledge user"/>
    <n v="42700"/>
    <n v="97524"/>
    <n v="58.015466983938133"/>
    <n v="2.283934426229508"/>
    <x v="1"/>
    <n v="1681"/>
    <x v="1"/>
    <s v="USD"/>
    <x v="859"/>
    <x v="859"/>
    <d v="2014-06-11T00:00:00"/>
    <n v="1402462800"/>
    <b v="0"/>
    <b v="1"/>
    <s v="technology/web"/>
    <x v="2"/>
    <s v="web"/>
  </r>
  <r>
    <n v="973"/>
    <x v="949"/>
    <s v="Programmable multi-state algorithm"/>
    <n v="121100"/>
    <n v="26176"/>
    <n v="103.87301587301587"/>
    <n v="0.21615194054500414"/>
    <x v="0"/>
    <n v="252"/>
    <x v="1"/>
    <s v="USD"/>
    <x v="860"/>
    <x v="860"/>
    <d v="2010-12-12T00:00:00"/>
    <n v="1292133600"/>
    <b v="0"/>
    <b v="1"/>
    <s v="theater/plays"/>
    <x v="3"/>
    <s v="plays"/>
  </r>
  <r>
    <n v="974"/>
    <x v="950"/>
    <s v="Multi-channeled reciprocal interface"/>
    <n v="800"/>
    <n v="2991"/>
    <n v="93.46875"/>
    <n v="3.73875"/>
    <x v="1"/>
    <n v="32"/>
    <x v="1"/>
    <s v="USD"/>
    <x v="170"/>
    <x v="170"/>
    <d v="2013-05-19T00:00:00"/>
    <n v="1368939600"/>
    <b v="0"/>
    <b v="0"/>
    <s v="music/indie rock"/>
    <x v="1"/>
    <s v="indie rock"/>
  </r>
  <r>
    <n v="975"/>
    <x v="951"/>
    <s v="Right-sized maximized migration"/>
    <n v="5400"/>
    <n v="8366"/>
    <n v="61.970370370370368"/>
    <n v="1.5492592592592593"/>
    <x v="1"/>
    <n v="135"/>
    <x v="1"/>
    <s v="USD"/>
    <x v="861"/>
    <x v="861"/>
    <d v="2016-01-07T00:00:00"/>
    <n v="1452146400"/>
    <b v="0"/>
    <b v="1"/>
    <s v="theater/plays"/>
    <x v="3"/>
    <s v="plays"/>
  </r>
  <r>
    <n v="976"/>
    <x v="952"/>
    <s v="Self-enabling value-added artificial intelligence"/>
    <n v="4000"/>
    <n v="12886"/>
    <n v="92.042857142857144"/>
    <n v="3.2214999999999998"/>
    <x v="1"/>
    <n v="140"/>
    <x v="1"/>
    <s v="USD"/>
    <x v="862"/>
    <x v="862"/>
    <d v="2011-02-03T00:00:00"/>
    <n v="1296712800"/>
    <b v="0"/>
    <b v="1"/>
    <s v="theater/plays"/>
    <x v="3"/>
    <s v="plays"/>
  </r>
  <r>
    <n v="977"/>
    <x v="597"/>
    <s v="Vision-oriented interactive solution"/>
    <n v="7000"/>
    <n v="5177"/>
    <n v="77.268656716417908"/>
    <n v="0.73957142857142855"/>
    <x v="0"/>
    <n v="67"/>
    <x v="1"/>
    <s v="USD"/>
    <x v="863"/>
    <x v="863"/>
    <d v="2018-03-11T00:00:00"/>
    <n v="1520748000"/>
    <b v="0"/>
    <b v="0"/>
    <s v="food/food trucks"/>
    <x v="0"/>
    <s v="food trucks"/>
  </r>
  <r>
    <n v="978"/>
    <x v="953"/>
    <s v="Fundamental user-facing productivity"/>
    <n v="1000"/>
    <n v="8641"/>
    <n v="93.923913043478265"/>
    <n v="8.641"/>
    <x v="1"/>
    <n v="92"/>
    <x v="1"/>
    <s v="USD"/>
    <x v="864"/>
    <x v="864"/>
    <d v="2016-12-04T00:00:00"/>
    <n v="1480831200"/>
    <b v="0"/>
    <b v="0"/>
    <s v="games/video games"/>
    <x v="6"/>
    <s v="video games"/>
  </r>
  <r>
    <n v="979"/>
    <x v="954"/>
    <s v="Innovative well-modulated capability"/>
    <n v="60200"/>
    <n v="86244"/>
    <n v="84.969458128078813"/>
    <n v="1.432624584717608"/>
    <x v="1"/>
    <n v="1015"/>
    <x v="4"/>
    <s v="GBP"/>
    <x v="527"/>
    <x v="527"/>
    <d v="2015-03-21T00:00:00"/>
    <n v="1426914000"/>
    <b v="0"/>
    <b v="0"/>
    <s v="theater/plays"/>
    <x v="3"/>
    <s v="plays"/>
  </r>
  <r>
    <n v="980"/>
    <x v="955"/>
    <s v="Universal fault-tolerant orchestration"/>
    <n v="195200"/>
    <n v="78630"/>
    <n v="105.97035040431267"/>
    <n v="0.40281762295081969"/>
    <x v="0"/>
    <n v="742"/>
    <x v="1"/>
    <s v="USD"/>
    <x v="865"/>
    <x v="865"/>
    <d v="2015-11-04T00:00:00"/>
    <n v="1446616800"/>
    <b v="1"/>
    <b v="0"/>
    <s v="publishing/nonfiction"/>
    <x v="5"/>
    <s v="nonfiction"/>
  </r>
  <r>
    <n v="981"/>
    <x v="956"/>
    <s v="Grass-roots executive synergy"/>
    <n v="6700"/>
    <n v="11941"/>
    <n v="36.969040247678016"/>
    <n v="1.7822388059701493"/>
    <x v="1"/>
    <n v="323"/>
    <x v="1"/>
    <s v="USD"/>
    <x v="866"/>
    <x v="866"/>
    <d v="2018-01-27T00:00:00"/>
    <n v="1517032800"/>
    <b v="0"/>
    <b v="0"/>
    <s v="technology/web"/>
    <x v="2"/>
    <s v="web"/>
  </r>
  <r>
    <n v="982"/>
    <x v="957"/>
    <s v="Multi-layered optimal application"/>
    <n v="7200"/>
    <n v="6115"/>
    <n v="81.533333333333331"/>
    <n v="0.84930555555555554"/>
    <x v="0"/>
    <n v="75"/>
    <x v="1"/>
    <s v="USD"/>
    <x v="867"/>
    <x v="867"/>
    <d v="2011-07-21T00:00:00"/>
    <n v="1311224400"/>
    <b v="0"/>
    <b v="1"/>
    <s v="film &amp; video/documentary"/>
    <x v="4"/>
    <s v="documentary"/>
  </r>
  <r>
    <n v="983"/>
    <x v="958"/>
    <s v="Business-focused full-range core"/>
    <n v="129100"/>
    <n v="188404"/>
    <n v="80.999140154772135"/>
    <n v="1.4593648334624323"/>
    <x v="1"/>
    <n v="2326"/>
    <x v="1"/>
    <s v="USD"/>
    <x v="868"/>
    <x v="868"/>
    <d v="2019-08-19T00:00:00"/>
    <n v="1566190800"/>
    <b v="0"/>
    <b v="0"/>
    <s v="film &amp; video/documentary"/>
    <x v="4"/>
    <s v="documentary"/>
  </r>
  <r>
    <n v="984"/>
    <x v="959"/>
    <s v="Exclusive system-worthy Graphic Interface"/>
    <n v="6500"/>
    <n v="9910"/>
    <n v="26.010498687664043"/>
    <n v="1.5246153846153847"/>
    <x v="1"/>
    <n v="381"/>
    <x v="1"/>
    <s v="USD"/>
    <x v="105"/>
    <x v="105"/>
    <d v="2019-10-04T00:00:00"/>
    <n v="1570165200"/>
    <b v="0"/>
    <b v="0"/>
    <s v="theater/plays"/>
    <x v="3"/>
    <s v="plays"/>
  </r>
  <r>
    <n v="985"/>
    <x v="960"/>
    <s v="Enhanced optimal ability"/>
    <n v="170600"/>
    <n v="114523"/>
    <n v="25.998410896708286"/>
    <n v="0.67129542790152408"/>
    <x v="0"/>
    <n v="4405"/>
    <x v="1"/>
    <s v="USD"/>
    <x v="481"/>
    <x v="481"/>
    <d v="2014-01-01T00:00:00"/>
    <n v="1388556000"/>
    <b v="0"/>
    <b v="1"/>
    <s v="music/rock"/>
    <x v="1"/>
    <s v="rock"/>
  </r>
  <r>
    <n v="986"/>
    <x v="961"/>
    <s v="Optional zero administration neural-net"/>
    <n v="7800"/>
    <n v="3144"/>
    <n v="34.173913043478258"/>
    <n v="0.40307692307692305"/>
    <x v="0"/>
    <n v="92"/>
    <x v="1"/>
    <s v="USD"/>
    <x v="253"/>
    <x v="253"/>
    <d v="2011-04-19T00:00:00"/>
    <n v="1303189200"/>
    <b v="0"/>
    <b v="0"/>
    <s v="music/rock"/>
    <x v="1"/>
    <s v="rock"/>
  </r>
  <r>
    <n v="987"/>
    <x v="962"/>
    <s v="Ameliorated foreground focus group"/>
    <n v="6200"/>
    <n v="13441"/>
    <n v="28.002083333333335"/>
    <n v="2.1679032258064517"/>
    <x v="1"/>
    <n v="480"/>
    <x v="1"/>
    <s v="USD"/>
    <x v="869"/>
    <x v="869"/>
    <d v="2017-05-11T00:00:00"/>
    <n v="1494478800"/>
    <b v="0"/>
    <b v="0"/>
    <s v="film &amp; video/documentary"/>
    <x v="4"/>
    <s v="documentary"/>
  </r>
  <r>
    <n v="988"/>
    <x v="963"/>
    <s v="Triple-buffered multi-tasking matrices"/>
    <n v="9400"/>
    <n v="4899"/>
    <n v="76.546875"/>
    <n v="0.52117021276595743"/>
    <x v="0"/>
    <n v="64"/>
    <x v="1"/>
    <s v="USD"/>
    <x v="864"/>
    <x v="864"/>
    <d v="2016-12-03T00:00:00"/>
    <n v="1480744800"/>
    <b v="0"/>
    <b v="0"/>
    <s v="publishing/radio &amp; podcasts"/>
    <x v="5"/>
    <s v="radio &amp; podcasts"/>
  </r>
  <r>
    <n v="989"/>
    <x v="964"/>
    <s v="Versatile dedicated migration"/>
    <n v="2400"/>
    <n v="11990"/>
    <n v="53.053097345132741"/>
    <n v="4.9958333333333336"/>
    <x v="1"/>
    <n v="226"/>
    <x v="1"/>
    <s v="USD"/>
    <x v="843"/>
    <x v="843"/>
    <d v="2019-04-21T00:00:00"/>
    <n v="1555822800"/>
    <b v="0"/>
    <b v="0"/>
    <s v="publishing/translations"/>
    <x v="5"/>
    <s v="translations"/>
  </r>
  <r>
    <n v="990"/>
    <x v="965"/>
    <s v="Devolved foreground customer loyalty"/>
    <n v="7800"/>
    <n v="6839"/>
    <n v="106.859375"/>
    <n v="0.87679487179487181"/>
    <x v="0"/>
    <n v="64"/>
    <x v="1"/>
    <s v="USD"/>
    <x v="289"/>
    <x v="289"/>
    <d v="2016-03-25T00:00:00"/>
    <n v="1458882000"/>
    <b v="0"/>
    <b v="1"/>
    <s v="film &amp; video/drama"/>
    <x v="4"/>
    <s v="drama"/>
  </r>
  <r>
    <n v="991"/>
    <x v="509"/>
    <s v="Reduced reciprocal focus group"/>
    <n v="9800"/>
    <n v="11091"/>
    <n v="46.020746887966808"/>
    <n v="1.131734693877551"/>
    <x v="1"/>
    <n v="241"/>
    <x v="1"/>
    <s v="USD"/>
    <x v="870"/>
    <x v="870"/>
    <d v="2014-09-29T00:00:00"/>
    <n v="1411966800"/>
    <b v="0"/>
    <b v="1"/>
    <s v="music/rock"/>
    <x v="1"/>
    <s v="rock"/>
  </r>
  <r>
    <n v="992"/>
    <x v="966"/>
    <s v="Networked global migration"/>
    <n v="3100"/>
    <n v="13223"/>
    <n v="100.17424242424242"/>
    <n v="4.2654838709677421"/>
    <x v="1"/>
    <n v="132"/>
    <x v="1"/>
    <s v="USD"/>
    <x v="871"/>
    <x v="871"/>
    <d v="2018-05-21T00:00:00"/>
    <n v="1526878800"/>
    <b v="0"/>
    <b v="1"/>
    <s v="film &amp; video/drama"/>
    <x v="4"/>
    <s v="drama"/>
  </r>
  <r>
    <n v="993"/>
    <x v="967"/>
    <s v="De-engineered even-keeled definition"/>
    <n v="9800"/>
    <n v="7608"/>
    <n v="101.44"/>
    <n v="0.77632653061224488"/>
    <x v="3"/>
    <n v="75"/>
    <x v="6"/>
    <s v="EUR"/>
    <x v="872"/>
    <x v="872"/>
    <d v="2016-01-10T00:00:00"/>
    <n v="1452405600"/>
    <b v="0"/>
    <b v="1"/>
    <s v="photography/photography books"/>
    <x v="7"/>
    <s v="photography books"/>
  </r>
  <r>
    <n v="994"/>
    <x v="968"/>
    <s v="Implemented bi-directional flexibility"/>
    <n v="141100"/>
    <n v="74073"/>
    <n v="87.972684085510693"/>
    <n v="0.52496810772501767"/>
    <x v="0"/>
    <n v="842"/>
    <x v="1"/>
    <s v="USD"/>
    <x v="873"/>
    <x v="873"/>
    <d v="2014-10-23T00:00:00"/>
    <n v="1414040400"/>
    <b v="0"/>
    <b v="1"/>
    <s v="publishing/translations"/>
    <x v="5"/>
    <s v="translations"/>
  </r>
  <r>
    <n v="995"/>
    <x v="969"/>
    <s v="Vision-oriented scalable definition"/>
    <n v="97300"/>
    <n v="153216"/>
    <n v="74.995594713656388"/>
    <n v="1.5746762589928058"/>
    <x v="1"/>
    <n v="2043"/>
    <x v="1"/>
    <s v="USD"/>
    <x v="874"/>
    <x v="874"/>
    <d v="2018-12-03T00:00:00"/>
    <n v="1543816800"/>
    <b v="0"/>
    <b v="1"/>
    <s v="food/food trucks"/>
    <x v="0"/>
    <s v="food trucks"/>
  </r>
  <r>
    <n v="996"/>
    <x v="970"/>
    <s v="Future-proofed upward-trending migration"/>
    <n v="6600"/>
    <n v="4814"/>
    <n v="42.982142857142854"/>
    <n v="0.72939393939393937"/>
    <x v="0"/>
    <n v="112"/>
    <x v="1"/>
    <s v="USD"/>
    <x v="875"/>
    <x v="875"/>
    <d v="2013-02-01T00:00:00"/>
    <n v="1359698400"/>
    <b v="0"/>
    <b v="0"/>
    <s v="theater/plays"/>
    <x v="3"/>
    <s v="plays"/>
  </r>
  <r>
    <n v="997"/>
    <x v="971"/>
    <s v="Right-sized full-range throughput"/>
    <n v="7600"/>
    <n v="4603"/>
    <n v="33.115107913669064"/>
    <n v="0.60565789473684206"/>
    <x v="3"/>
    <n v="139"/>
    <x v="6"/>
    <s v="EUR"/>
    <x v="876"/>
    <x v="876"/>
    <d v="2014-01-25T00:00:00"/>
    <n v="1390629600"/>
    <b v="0"/>
    <b v="0"/>
    <s v="theater/plays"/>
    <x v="3"/>
    <s v="plays"/>
  </r>
  <r>
    <n v="998"/>
    <x v="972"/>
    <s v="Polarized composite customer loyalty"/>
    <n v="66600"/>
    <n v="37823"/>
    <n v="101.13101604278074"/>
    <n v="0.5679129129129129"/>
    <x v="0"/>
    <n v="374"/>
    <x v="1"/>
    <s v="USD"/>
    <x v="877"/>
    <x v="877"/>
    <d v="2010-02-25T00:00:00"/>
    <n v="1267077600"/>
    <b v="0"/>
    <b v="1"/>
    <s v="music/indie rock"/>
    <x v="1"/>
    <s v="indie rock"/>
  </r>
  <r>
    <n v="999"/>
    <x v="973"/>
    <s v="Expanded eco-centric policy"/>
    <n v="111100"/>
    <n v="62819"/>
    <n v="55.98841354723708"/>
    <n v="0.56542754275427543"/>
    <x v="3"/>
    <n v="1122"/>
    <x v="1"/>
    <s v="USD"/>
    <x v="878"/>
    <x v="878"/>
    <d v="2016-07-06T00:00:00"/>
    <n v="1467781200"/>
    <b v="0"/>
    <b v="0"/>
    <s v="food/food trucks"/>
    <x v="0"/>
    <s v="food trucks"/>
  </r>
  <r>
    <m/>
    <x v="974"/>
    <m/>
    <m/>
    <m/>
    <m/>
    <m/>
    <x v="4"/>
    <m/>
    <x v="7"/>
    <m/>
    <x v="879"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EBE762-6B8D-41AB-99DF-084A5E00EC48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5">
    <pivotField dataField="1" subtotalTop="0" showAll="0" defaultSubtotal="0"/>
    <pivotField axis="axisCol" allDrilled="1" showAll="0" sortType="ascending" defaultAttributeDrillState="1">
      <items count="5">
        <item s="1" x="0"/>
        <item s="1" x="1"/>
        <item s="1" x="2"/>
        <item s="1" x="3"/>
        <item t="default"/>
      </items>
    </pivotField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24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</items>
    </pivotField>
    <pivotField axis="axisPage" allDrilled="1" subtotalTop="0" showAll="0" dataSourceSort="1" defaultSubtotal="0" defaultAttributeDrillState="1"/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2">
    <pageField fld="2" hier="9" name="[Range].[country].[All]" cap="All"/>
    <pageField fld="4" hier="18" name="[Range].[parent category].[All]" cap="All"/>
  </pageFields>
  <dataFields count="1">
    <dataField name="Count of outcome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Hierarchies count="2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9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256B48-BA8E-4C48-99F0-FBBEA243222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2">
    <pivotField showAll="0"/>
    <pivotField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F5B2DF-634A-443B-A912-D7DA8F3764F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13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21" hier="-1"/>
    <pageField fld="18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B462-523C-45BF-819C-3CDA3F413630}">
  <dimension ref="A1:F30"/>
  <sheetViews>
    <sheetView topLeftCell="A8" workbookViewId="0">
      <selection activeCell="C19" sqref="C19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6</v>
      </c>
      <c r="B1" t="s" vm="1">
        <v>2035</v>
      </c>
    </row>
    <row r="2" spans="1:6" x14ac:dyDescent="0.3">
      <c r="A2" s="4" t="s">
        <v>2036</v>
      </c>
      <c r="B2" t="s" vm="2">
        <v>2035</v>
      </c>
    </row>
    <row r="4" spans="1:6" x14ac:dyDescent="0.3">
      <c r="A4" s="4" t="s">
        <v>2032</v>
      </c>
      <c r="B4" s="4" t="s">
        <v>2031</v>
      </c>
    </row>
    <row r="5" spans="1:6" x14ac:dyDescent="0.3">
      <c r="A5" s="4" t="s">
        <v>2028</v>
      </c>
      <c r="B5" t="s">
        <v>74</v>
      </c>
      <c r="C5" t="s">
        <v>14</v>
      </c>
      <c r="D5" t="s">
        <v>47</v>
      </c>
      <c r="E5" t="s">
        <v>20</v>
      </c>
      <c r="F5" t="s">
        <v>2029</v>
      </c>
    </row>
    <row r="6" spans="1:6" x14ac:dyDescent="0.3">
      <c r="A6" s="5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5" t="s">
        <v>2049</v>
      </c>
      <c r="E7">
        <v>4</v>
      </c>
      <c r="F7">
        <v>4</v>
      </c>
    </row>
    <row r="8" spans="1:6" x14ac:dyDescent="0.3">
      <c r="A8" s="5" t="s">
        <v>2050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5" t="s">
        <v>2051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5" t="s">
        <v>2052</v>
      </c>
      <c r="C10">
        <v>8</v>
      </c>
      <c r="E10">
        <v>10</v>
      </c>
      <c r="F10">
        <v>18</v>
      </c>
    </row>
    <row r="11" spans="1:6" x14ac:dyDescent="0.3">
      <c r="A11" s="5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5" t="s">
        <v>2054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5" t="s">
        <v>2055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5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5" t="s">
        <v>2057</v>
      </c>
      <c r="C15">
        <v>3</v>
      </c>
      <c r="E15">
        <v>4</v>
      </c>
      <c r="F15">
        <v>7</v>
      </c>
    </row>
    <row r="16" spans="1:6" x14ac:dyDescent="0.3">
      <c r="A16" s="5" t="s">
        <v>2058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5" t="s">
        <v>2059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5" t="s">
        <v>2060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5" t="s">
        <v>2061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5" t="s">
        <v>2062</v>
      </c>
      <c r="C20">
        <v>4</v>
      </c>
      <c r="E20">
        <v>4</v>
      </c>
      <c r="F20">
        <v>8</v>
      </c>
    </row>
    <row r="21" spans="1:6" x14ac:dyDescent="0.3">
      <c r="A21" s="5" t="s">
        <v>2063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5" t="s">
        <v>2064</v>
      </c>
      <c r="C22">
        <v>9</v>
      </c>
      <c r="E22">
        <v>5</v>
      </c>
      <c r="F22">
        <v>14</v>
      </c>
    </row>
    <row r="23" spans="1:6" x14ac:dyDescent="0.3">
      <c r="A23" s="5" t="s">
        <v>2065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5" t="s">
        <v>2066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5" t="s">
        <v>2067</v>
      </c>
      <c r="C25">
        <v>7</v>
      </c>
      <c r="E25">
        <v>14</v>
      </c>
      <c r="F25">
        <v>21</v>
      </c>
    </row>
    <row r="26" spans="1:6" x14ac:dyDescent="0.3">
      <c r="A26" s="5" t="s">
        <v>2068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5" t="s">
        <v>2069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5" t="s">
        <v>2070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5" t="s">
        <v>2071</v>
      </c>
      <c r="E29">
        <v>3</v>
      </c>
      <c r="F29">
        <v>3</v>
      </c>
    </row>
    <row r="30" spans="1:6" x14ac:dyDescent="0.3">
      <c r="A30" s="5" t="s">
        <v>2029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59F4-D0E9-4841-86E8-F12C2C94EA9A}">
  <dimension ref="A1:F14"/>
  <sheetViews>
    <sheetView workbookViewId="0">
      <selection activeCell="F3" sqref="F3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6" x14ac:dyDescent="0.3">
      <c r="A1" s="4" t="s">
        <v>6</v>
      </c>
      <c r="B1" t="s">
        <v>2033</v>
      </c>
    </row>
    <row r="3" spans="1:6" x14ac:dyDescent="0.3">
      <c r="A3" s="4" t="s">
        <v>2032</v>
      </c>
      <c r="B3" s="4" t="s">
        <v>2031</v>
      </c>
    </row>
    <row r="4" spans="1:6" x14ac:dyDescent="0.3">
      <c r="A4" s="4" t="s">
        <v>2028</v>
      </c>
      <c r="B4" t="s">
        <v>74</v>
      </c>
      <c r="C4" t="s">
        <v>14</v>
      </c>
      <c r="D4" t="s">
        <v>47</v>
      </c>
      <c r="E4" t="s">
        <v>20</v>
      </c>
      <c r="F4" t="s">
        <v>2029</v>
      </c>
    </row>
    <row r="5" spans="1:6" x14ac:dyDescent="0.3">
      <c r="A5" s="5" t="s">
        <v>2039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5" t="s">
        <v>2040</v>
      </c>
      <c r="B6">
        <v>4</v>
      </c>
      <c r="C6">
        <v>20</v>
      </c>
      <c r="E6">
        <v>22</v>
      </c>
      <c r="F6">
        <v>46</v>
      </c>
    </row>
    <row r="7" spans="1:6" x14ac:dyDescent="0.3">
      <c r="A7" s="5" t="s">
        <v>2041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5" t="s">
        <v>2042</v>
      </c>
      <c r="E8">
        <v>4</v>
      </c>
      <c r="F8">
        <v>4</v>
      </c>
    </row>
    <row r="9" spans="1:6" x14ac:dyDescent="0.3">
      <c r="A9" s="5" t="s">
        <v>2043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5" t="s">
        <v>2044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5" t="s">
        <v>2045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5" t="s">
        <v>2046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5" t="s">
        <v>2047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5" t="s">
        <v>2029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30B6-41BA-4AA5-A62F-1C9FECE7E762}">
  <dimension ref="A1:F18"/>
  <sheetViews>
    <sheetView topLeftCell="A4" workbookViewId="0">
      <selection activeCell="A6" sqref="A6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6" x14ac:dyDescent="0.3">
      <c r="A1" s="4" t="s">
        <v>2086</v>
      </c>
      <c r="B1" t="s">
        <v>2033</v>
      </c>
    </row>
    <row r="2" spans="1:6" x14ac:dyDescent="0.3">
      <c r="A2" s="4" t="s">
        <v>2036</v>
      </c>
      <c r="B2" t="s">
        <v>2033</v>
      </c>
    </row>
    <row r="4" spans="1:6" x14ac:dyDescent="0.3">
      <c r="A4" s="4" t="s">
        <v>2032</v>
      </c>
      <c r="B4" s="4" t="s">
        <v>2031</v>
      </c>
    </row>
    <row r="5" spans="1:6" x14ac:dyDescent="0.3">
      <c r="A5" s="4" t="s">
        <v>2028</v>
      </c>
      <c r="B5" t="s">
        <v>74</v>
      </c>
      <c r="C5" t="s">
        <v>14</v>
      </c>
      <c r="D5" t="s">
        <v>47</v>
      </c>
      <c r="E5" t="s">
        <v>20</v>
      </c>
      <c r="F5" t="s">
        <v>2029</v>
      </c>
    </row>
    <row r="6" spans="1:6" x14ac:dyDescent="0.3">
      <c r="A6" s="5" t="s">
        <v>2074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5" t="s">
        <v>2075</v>
      </c>
      <c r="B7">
        <v>7</v>
      </c>
      <c r="C7">
        <v>28</v>
      </c>
      <c r="E7">
        <v>44</v>
      </c>
      <c r="F7">
        <v>79</v>
      </c>
    </row>
    <row r="8" spans="1:6" x14ac:dyDescent="0.3">
      <c r="A8" s="5" t="s">
        <v>2076</v>
      </c>
      <c r="B8">
        <v>4</v>
      </c>
      <c r="C8">
        <v>33</v>
      </c>
      <c r="E8">
        <v>49</v>
      </c>
      <c r="F8">
        <v>86</v>
      </c>
    </row>
    <row r="9" spans="1:6" x14ac:dyDescent="0.3">
      <c r="A9" s="5" t="s">
        <v>2077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5" t="s">
        <v>2078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5" t="s">
        <v>2079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5" t="s">
        <v>2080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5" t="s">
        <v>2081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5" t="s">
        <v>2082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5" t="s">
        <v>2083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5" t="s">
        <v>2084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5" t="s">
        <v>2085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5" t="s">
        <v>2029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CC02-15A0-488A-A9B5-5B046BC171BE}">
  <dimension ref="A1:F7"/>
  <sheetViews>
    <sheetView workbookViewId="0">
      <selection activeCell="F2" sqref="F2"/>
    </sheetView>
  </sheetViews>
  <sheetFormatPr defaultRowHeight="15.6" x14ac:dyDescent="0.3"/>
  <cols>
    <col min="1" max="1" width="17.19921875" customWidth="1"/>
    <col min="2" max="3" width="13.09765625" customWidth="1"/>
    <col min="6" max="6" width="16" customWidth="1"/>
    <col min="8" max="8" width="13.8984375" customWidth="1"/>
    <col min="9" max="9" width="14.296875" customWidth="1"/>
  </cols>
  <sheetData>
    <row r="1" spans="1:6" x14ac:dyDescent="0.3">
      <c r="A1" t="s">
        <v>2113</v>
      </c>
      <c r="B1" t="s">
        <v>4</v>
      </c>
      <c r="C1" t="s">
        <v>5</v>
      </c>
      <c r="E1" t="s">
        <v>4</v>
      </c>
      <c r="F1" t="s">
        <v>5</v>
      </c>
    </row>
    <row r="2" spans="1:6" x14ac:dyDescent="0.3">
      <c r="A2" t="s">
        <v>2107</v>
      </c>
      <c r="B2" t="s">
        <v>20</v>
      </c>
      <c r="C2">
        <f>AVERAGE(Sheet3!B2:B566)</f>
        <v>851.14690265486729</v>
      </c>
      <c r="E2" t="s">
        <v>14</v>
      </c>
      <c r="F2">
        <f>AVERAGE(Sheet3!E2:E365)</f>
        <v>585.61538461538464</v>
      </c>
    </row>
    <row r="3" spans="1:6" x14ac:dyDescent="0.3">
      <c r="A3" t="s">
        <v>2108</v>
      </c>
      <c r="B3" t="s">
        <v>20</v>
      </c>
      <c r="C3">
        <f>MEDIAN(Sheet3!B2:B566)</f>
        <v>201</v>
      </c>
      <c r="E3" t="s">
        <v>14</v>
      </c>
      <c r="F3">
        <f>MEDIAN(Sheet3!E2:E365)</f>
        <v>114.5</v>
      </c>
    </row>
    <row r="4" spans="1:6" x14ac:dyDescent="0.3">
      <c r="A4" t="s">
        <v>2109</v>
      </c>
      <c r="B4" t="s">
        <v>20</v>
      </c>
      <c r="C4">
        <f>MIN(Sheet3!B2:B566)</f>
        <v>16</v>
      </c>
      <c r="E4" t="s">
        <v>14</v>
      </c>
      <c r="F4">
        <f>MIN(Sheet3!E2:E365)</f>
        <v>0</v>
      </c>
    </row>
    <row r="5" spans="1:6" x14ac:dyDescent="0.3">
      <c r="A5" t="s">
        <v>2110</v>
      </c>
      <c r="B5" t="s">
        <v>20</v>
      </c>
      <c r="C5">
        <f>MAX(Sheet3!B2:B566)</f>
        <v>7295</v>
      </c>
      <c r="E5" t="s">
        <v>14</v>
      </c>
      <c r="F5">
        <f>MAX(Sheet3!E2:E365)</f>
        <v>6080</v>
      </c>
    </row>
    <row r="6" spans="1:6" x14ac:dyDescent="0.3">
      <c r="A6" t="s">
        <v>2111</v>
      </c>
      <c r="B6" t="s">
        <v>20</v>
      </c>
      <c r="C6">
        <f>_xlfn.VAR.S(Sheet3!B2:B566)</f>
        <v>1606216.5936295739</v>
      </c>
      <c r="E6" t="s">
        <v>14</v>
      </c>
      <c r="F6">
        <f>_xlfn.VAR.S(Sheet3!E2:E365)</f>
        <v>924113.45496927318</v>
      </c>
    </row>
    <row r="7" spans="1:6" x14ac:dyDescent="0.3">
      <c r="A7" t="s">
        <v>2112</v>
      </c>
      <c r="B7" t="s">
        <v>20</v>
      </c>
      <c r="C7">
        <f>SQRT(C6)</f>
        <v>1267.366006183523</v>
      </c>
      <c r="E7" t="s">
        <v>14</v>
      </c>
      <c r="F7">
        <f>-SQRT(F6)</f>
        <v>-961.30819978260524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FDD4-B774-45C8-94DD-E159011E5662}">
  <dimension ref="A1:E566"/>
  <sheetViews>
    <sheetView workbookViewId="0">
      <selection activeCell="C4" sqref="C4"/>
    </sheetView>
  </sheetViews>
  <sheetFormatPr defaultRowHeight="15.6" x14ac:dyDescent="0.3"/>
  <sheetData>
    <row r="1" spans="1:5" x14ac:dyDescent="0.3">
      <c r="A1" t="s">
        <v>2114</v>
      </c>
      <c r="D1" t="s">
        <v>14</v>
      </c>
    </row>
    <row r="2" spans="1:5" x14ac:dyDescent="0.3">
      <c r="A2" t="str" cm="1">
        <f t="array" ref="A2:B566">_xlfn._xlws.FILTER(Crowdfunding!G2:H1001,Crowdfunding!G2:G1001="successful")</f>
        <v>successful</v>
      </c>
      <c r="B2">
        <v>158</v>
      </c>
      <c r="D2" t="str" cm="1">
        <f t="array" ref="D2:E365">_xlfn._xlws.FILTER(Crowdfunding!G2:H1001,Crowdfunding!G2:G1001="failed")</f>
        <v>failed</v>
      </c>
      <c r="E2">
        <v>0</v>
      </c>
    </row>
    <row r="3" spans="1:5" x14ac:dyDescent="0.3">
      <c r="A3" t="str">
        <v>successful</v>
      </c>
      <c r="B3">
        <v>1425</v>
      </c>
      <c r="D3" t="str">
        <v>failed</v>
      </c>
      <c r="E3">
        <v>24</v>
      </c>
    </row>
    <row r="4" spans="1:5" x14ac:dyDescent="0.3">
      <c r="A4" t="str">
        <v>successful</v>
      </c>
      <c r="B4">
        <v>174</v>
      </c>
      <c r="D4" t="str">
        <v>failed</v>
      </c>
      <c r="E4">
        <v>53</v>
      </c>
    </row>
    <row r="5" spans="1:5" x14ac:dyDescent="0.3">
      <c r="A5" t="str">
        <v>successful</v>
      </c>
      <c r="B5">
        <v>227</v>
      </c>
      <c r="D5" t="str">
        <v>failed</v>
      </c>
      <c r="E5">
        <v>18</v>
      </c>
    </row>
    <row r="6" spans="1:5" x14ac:dyDescent="0.3">
      <c r="A6" t="str">
        <v>successful</v>
      </c>
      <c r="B6">
        <v>220</v>
      </c>
      <c r="D6" t="str">
        <v>failed</v>
      </c>
      <c r="E6">
        <v>44</v>
      </c>
    </row>
    <row r="7" spans="1:5" x14ac:dyDescent="0.3">
      <c r="A7" t="str">
        <v>successful</v>
      </c>
      <c r="B7">
        <v>98</v>
      </c>
      <c r="D7" t="str">
        <v>failed</v>
      </c>
      <c r="E7">
        <v>27</v>
      </c>
    </row>
    <row r="8" spans="1:5" x14ac:dyDescent="0.3">
      <c r="A8" t="str">
        <v>successful</v>
      </c>
      <c r="B8">
        <v>100</v>
      </c>
      <c r="D8" t="str">
        <v>failed</v>
      </c>
      <c r="E8">
        <v>55</v>
      </c>
    </row>
    <row r="9" spans="1:5" x14ac:dyDescent="0.3">
      <c r="A9" t="str">
        <v>successful</v>
      </c>
      <c r="B9">
        <v>1249</v>
      </c>
      <c r="D9" t="str">
        <v>failed</v>
      </c>
      <c r="E9">
        <v>200</v>
      </c>
    </row>
    <row r="10" spans="1:5" x14ac:dyDescent="0.3">
      <c r="A10" t="str">
        <v>successful</v>
      </c>
      <c r="B10">
        <v>1396</v>
      </c>
      <c r="D10" t="str">
        <v>failed</v>
      </c>
      <c r="E10">
        <v>452</v>
      </c>
    </row>
    <row r="11" spans="1:5" x14ac:dyDescent="0.3">
      <c r="A11" t="str">
        <v>successful</v>
      </c>
      <c r="B11">
        <v>890</v>
      </c>
      <c r="D11" t="str">
        <v>failed</v>
      </c>
      <c r="E11">
        <v>674</v>
      </c>
    </row>
    <row r="12" spans="1:5" x14ac:dyDescent="0.3">
      <c r="A12" t="str">
        <v>successful</v>
      </c>
      <c r="B12">
        <v>142</v>
      </c>
      <c r="D12" t="str">
        <v>failed</v>
      </c>
      <c r="E12">
        <v>558</v>
      </c>
    </row>
    <row r="13" spans="1:5" x14ac:dyDescent="0.3">
      <c r="A13" t="str">
        <v>successful</v>
      </c>
      <c r="B13">
        <v>2673</v>
      </c>
      <c r="D13" t="str">
        <v>failed</v>
      </c>
      <c r="E13">
        <v>15</v>
      </c>
    </row>
    <row r="14" spans="1:5" x14ac:dyDescent="0.3">
      <c r="A14" t="str">
        <v>successful</v>
      </c>
      <c r="B14">
        <v>163</v>
      </c>
      <c r="D14" t="str">
        <v>failed</v>
      </c>
      <c r="E14">
        <v>2307</v>
      </c>
    </row>
    <row r="15" spans="1:5" x14ac:dyDescent="0.3">
      <c r="A15" t="str">
        <v>successful</v>
      </c>
      <c r="B15">
        <v>2220</v>
      </c>
      <c r="D15" t="str">
        <v>failed</v>
      </c>
      <c r="E15">
        <v>88</v>
      </c>
    </row>
    <row r="16" spans="1:5" x14ac:dyDescent="0.3">
      <c r="A16" t="str">
        <v>successful</v>
      </c>
      <c r="B16">
        <v>1606</v>
      </c>
      <c r="D16" t="str">
        <v>failed</v>
      </c>
      <c r="E16">
        <v>48</v>
      </c>
    </row>
    <row r="17" spans="1:5" x14ac:dyDescent="0.3">
      <c r="A17" t="str">
        <v>successful</v>
      </c>
      <c r="B17">
        <v>129</v>
      </c>
      <c r="D17" t="str">
        <v>failed</v>
      </c>
      <c r="E17">
        <v>1</v>
      </c>
    </row>
    <row r="18" spans="1:5" x14ac:dyDescent="0.3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3">
      <c r="A19" t="str">
        <v>successful</v>
      </c>
      <c r="B19">
        <v>5419</v>
      </c>
      <c r="D19" t="str">
        <v>failed</v>
      </c>
      <c r="E19">
        <v>75</v>
      </c>
    </row>
    <row r="20" spans="1:5" x14ac:dyDescent="0.3">
      <c r="A20" t="str">
        <v>successful</v>
      </c>
      <c r="B20">
        <v>165</v>
      </c>
      <c r="D20" t="str">
        <v>failed</v>
      </c>
      <c r="E20">
        <v>120</v>
      </c>
    </row>
    <row r="21" spans="1:5" x14ac:dyDescent="0.3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3">
      <c r="A22" t="str">
        <v>successful</v>
      </c>
      <c r="B22">
        <v>16</v>
      </c>
      <c r="D22" t="str">
        <v>failed</v>
      </c>
      <c r="E22">
        <v>5</v>
      </c>
    </row>
    <row r="23" spans="1:5" x14ac:dyDescent="0.3">
      <c r="A23" t="str">
        <v>successful</v>
      </c>
      <c r="B23">
        <v>107</v>
      </c>
      <c r="D23" t="str">
        <v>failed</v>
      </c>
      <c r="E23">
        <v>38</v>
      </c>
    </row>
    <row r="24" spans="1:5" x14ac:dyDescent="0.3">
      <c r="A24" t="str">
        <v>successful</v>
      </c>
      <c r="B24">
        <v>134</v>
      </c>
      <c r="D24" t="str">
        <v>failed</v>
      </c>
      <c r="E24">
        <v>12</v>
      </c>
    </row>
    <row r="25" spans="1:5" x14ac:dyDescent="0.3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3">
      <c r="A26" t="str">
        <v>successful</v>
      </c>
      <c r="B26">
        <v>111</v>
      </c>
      <c r="D26" t="str">
        <v>failed</v>
      </c>
      <c r="E26">
        <v>56</v>
      </c>
    </row>
    <row r="27" spans="1:5" x14ac:dyDescent="0.3">
      <c r="A27" t="str">
        <v>successful</v>
      </c>
      <c r="B27">
        <v>222</v>
      </c>
      <c r="D27" t="str">
        <v>failed</v>
      </c>
      <c r="E27">
        <v>838</v>
      </c>
    </row>
    <row r="28" spans="1:5" x14ac:dyDescent="0.3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3">
      <c r="A29" t="str">
        <v>successful</v>
      </c>
      <c r="B29">
        <v>98</v>
      </c>
      <c r="D29" t="str">
        <v>failed</v>
      </c>
      <c r="E29">
        <v>1482</v>
      </c>
    </row>
    <row r="30" spans="1:5" x14ac:dyDescent="0.3">
      <c r="A30" t="str">
        <v>successful</v>
      </c>
      <c r="B30">
        <v>92</v>
      </c>
      <c r="D30" t="str">
        <v>failed</v>
      </c>
      <c r="E30">
        <v>106</v>
      </c>
    </row>
    <row r="31" spans="1:5" x14ac:dyDescent="0.3">
      <c r="A31" t="str">
        <v>successful</v>
      </c>
      <c r="B31">
        <v>149</v>
      </c>
      <c r="D31" t="str">
        <v>failed</v>
      </c>
      <c r="E31">
        <v>679</v>
      </c>
    </row>
    <row r="32" spans="1:5" x14ac:dyDescent="0.3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3">
      <c r="A33" t="str">
        <v>successful</v>
      </c>
      <c r="B33">
        <v>303</v>
      </c>
      <c r="D33" t="str">
        <v>failed</v>
      </c>
      <c r="E33">
        <v>1</v>
      </c>
    </row>
    <row r="34" spans="1:5" x14ac:dyDescent="0.3">
      <c r="A34" t="str">
        <v>successful</v>
      </c>
      <c r="B34">
        <v>209</v>
      </c>
      <c r="D34" t="str">
        <v>failed</v>
      </c>
      <c r="E34">
        <v>37</v>
      </c>
    </row>
    <row r="35" spans="1:5" x14ac:dyDescent="0.3">
      <c r="A35" t="str">
        <v>successful</v>
      </c>
      <c r="B35">
        <v>131</v>
      </c>
      <c r="D35" t="str">
        <v>failed</v>
      </c>
      <c r="E35">
        <v>60</v>
      </c>
    </row>
    <row r="36" spans="1:5" x14ac:dyDescent="0.3">
      <c r="A36" t="str">
        <v>successful</v>
      </c>
      <c r="B36">
        <v>164</v>
      </c>
      <c r="D36" t="str">
        <v>failed</v>
      </c>
      <c r="E36">
        <v>296</v>
      </c>
    </row>
    <row r="37" spans="1:5" x14ac:dyDescent="0.3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3">
      <c r="A38" t="str">
        <v>successful</v>
      </c>
      <c r="B38">
        <v>211</v>
      </c>
      <c r="D38" t="str">
        <v>failed</v>
      </c>
      <c r="E38">
        <v>73</v>
      </c>
    </row>
    <row r="39" spans="1:5" x14ac:dyDescent="0.3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3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3">
      <c r="A41" t="str">
        <v>successful</v>
      </c>
      <c r="B41">
        <v>249</v>
      </c>
      <c r="D41" t="str">
        <v>failed</v>
      </c>
      <c r="E41">
        <v>774</v>
      </c>
    </row>
    <row r="42" spans="1:5" x14ac:dyDescent="0.3">
      <c r="A42" t="str">
        <v>successful</v>
      </c>
      <c r="B42">
        <v>236</v>
      </c>
      <c r="D42" t="str">
        <v>failed</v>
      </c>
      <c r="E42">
        <v>672</v>
      </c>
    </row>
    <row r="43" spans="1:5" x14ac:dyDescent="0.3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3">
      <c r="A44" t="str">
        <v>successful</v>
      </c>
      <c r="B44">
        <v>246</v>
      </c>
      <c r="D44" t="str">
        <v>failed</v>
      </c>
      <c r="E44">
        <v>117</v>
      </c>
    </row>
    <row r="45" spans="1:5" x14ac:dyDescent="0.3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3">
      <c r="A46" t="str">
        <v>successful</v>
      </c>
      <c r="B46">
        <v>76</v>
      </c>
      <c r="D46" t="str">
        <v>failed</v>
      </c>
      <c r="E46">
        <v>326</v>
      </c>
    </row>
    <row r="47" spans="1:5" x14ac:dyDescent="0.3">
      <c r="A47" t="str">
        <v>successful</v>
      </c>
      <c r="B47">
        <v>54</v>
      </c>
      <c r="D47" t="str">
        <v>failed</v>
      </c>
      <c r="E47">
        <v>1</v>
      </c>
    </row>
    <row r="48" spans="1:5" x14ac:dyDescent="0.3">
      <c r="A48" t="str">
        <v>successful</v>
      </c>
      <c r="B48">
        <v>88</v>
      </c>
      <c r="D48" t="str">
        <v>failed</v>
      </c>
      <c r="E48">
        <v>1467</v>
      </c>
    </row>
    <row r="49" spans="1:5" x14ac:dyDescent="0.3">
      <c r="A49" t="str">
        <v>successful</v>
      </c>
      <c r="B49">
        <v>85</v>
      </c>
      <c r="D49" t="str">
        <v>failed</v>
      </c>
      <c r="E49">
        <v>5681</v>
      </c>
    </row>
    <row r="50" spans="1:5" x14ac:dyDescent="0.3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3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3">
      <c r="A52" t="str">
        <v>successful</v>
      </c>
      <c r="B52">
        <v>127</v>
      </c>
      <c r="D52" t="str">
        <v>failed</v>
      </c>
      <c r="E52">
        <v>30</v>
      </c>
    </row>
    <row r="53" spans="1:5" x14ac:dyDescent="0.3">
      <c r="A53" t="str">
        <v>successful</v>
      </c>
      <c r="B53">
        <v>411</v>
      </c>
      <c r="D53" t="str">
        <v>failed</v>
      </c>
      <c r="E53">
        <v>75</v>
      </c>
    </row>
    <row r="54" spans="1:5" x14ac:dyDescent="0.3">
      <c r="A54" t="str">
        <v>successful</v>
      </c>
      <c r="B54">
        <v>180</v>
      </c>
      <c r="D54" t="str">
        <v>failed</v>
      </c>
      <c r="E54">
        <v>955</v>
      </c>
    </row>
    <row r="55" spans="1:5" x14ac:dyDescent="0.3">
      <c r="A55" t="str">
        <v>successful</v>
      </c>
      <c r="B55">
        <v>374</v>
      </c>
      <c r="D55" t="str">
        <v>failed</v>
      </c>
      <c r="E55">
        <v>67</v>
      </c>
    </row>
    <row r="56" spans="1:5" x14ac:dyDescent="0.3">
      <c r="A56" t="str">
        <v>successful</v>
      </c>
      <c r="B56">
        <v>71</v>
      </c>
      <c r="D56" t="str">
        <v>failed</v>
      </c>
      <c r="E56">
        <v>5</v>
      </c>
    </row>
    <row r="57" spans="1:5" x14ac:dyDescent="0.3">
      <c r="A57" t="str">
        <v>successful</v>
      </c>
      <c r="B57">
        <v>203</v>
      </c>
      <c r="D57" t="str">
        <v>failed</v>
      </c>
      <c r="E57">
        <v>26</v>
      </c>
    </row>
    <row r="58" spans="1:5" x14ac:dyDescent="0.3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3">
      <c r="A59" t="str">
        <v>successful</v>
      </c>
      <c r="B59">
        <v>96</v>
      </c>
      <c r="D59" t="str">
        <v>failed</v>
      </c>
      <c r="E59">
        <v>782</v>
      </c>
    </row>
    <row r="60" spans="1:5" x14ac:dyDescent="0.3">
      <c r="A60" t="str">
        <v>successful</v>
      </c>
      <c r="B60">
        <v>498</v>
      </c>
      <c r="D60" t="str">
        <v>failed</v>
      </c>
      <c r="E60">
        <v>210</v>
      </c>
    </row>
    <row r="61" spans="1:5" x14ac:dyDescent="0.3">
      <c r="A61" t="str">
        <v>successful</v>
      </c>
      <c r="B61">
        <v>180</v>
      </c>
      <c r="D61" t="str">
        <v>failed</v>
      </c>
      <c r="E61">
        <v>136</v>
      </c>
    </row>
    <row r="62" spans="1:5" x14ac:dyDescent="0.3">
      <c r="A62" t="str">
        <v>successful</v>
      </c>
      <c r="B62">
        <v>27</v>
      </c>
      <c r="D62" t="str">
        <v>failed</v>
      </c>
      <c r="E62">
        <v>86</v>
      </c>
    </row>
    <row r="63" spans="1:5" x14ac:dyDescent="0.3">
      <c r="A63" t="str">
        <v>successful</v>
      </c>
      <c r="B63">
        <v>2331</v>
      </c>
      <c r="D63" t="str">
        <v>failed</v>
      </c>
      <c r="E63">
        <v>19</v>
      </c>
    </row>
    <row r="64" spans="1:5" x14ac:dyDescent="0.3">
      <c r="A64" t="str">
        <v>successful</v>
      </c>
      <c r="B64">
        <v>113</v>
      </c>
      <c r="D64" t="str">
        <v>failed</v>
      </c>
      <c r="E64">
        <v>886</v>
      </c>
    </row>
    <row r="65" spans="1:5" x14ac:dyDescent="0.3">
      <c r="A65" t="str">
        <v>successful</v>
      </c>
      <c r="B65">
        <v>164</v>
      </c>
      <c r="D65" t="str">
        <v>failed</v>
      </c>
      <c r="E65">
        <v>35</v>
      </c>
    </row>
    <row r="66" spans="1:5" x14ac:dyDescent="0.3">
      <c r="A66" t="str">
        <v>successful</v>
      </c>
      <c r="B66">
        <v>164</v>
      </c>
      <c r="D66" t="str">
        <v>failed</v>
      </c>
      <c r="E66">
        <v>24</v>
      </c>
    </row>
    <row r="67" spans="1:5" x14ac:dyDescent="0.3">
      <c r="A67" t="str">
        <v>successful</v>
      </c>
      <c r="B67">
        <v>336</v>
      </c>
      <c r="D67" t="str">
        <v>failed</v>
      </c>
      <c r="E67">
        <v>86</v>
      </c>
    </row>
    <row r="68" spans="1:5" x14ac:dyDescent="0.3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3">
      <c r="A69" t="str">
        <v>successful</v>
      </c>
      <c r="B69">
        <v>95</v>
      </c>
      <c r="D69" t="str">
        <v>failed</v>
      </c>
      <c r="E69">
        <v>65</v>
      </c>
    </row>
    <row r="70" spans="1:5" x14ac:dyDescent="0.3">
      <c r="A70" t="str">
        <v>successful</v>
      </c>
      <c r="B70">
        <v>147</v>
      </c>
      <c r="D70" t="str">
        <v>failed</v>
      </c>
      <c r="E70">
        <v>100</v>
      </c>
    </row>
    <row r="71" spans="1:5" x14ac:dyDescent="0.3">
      <c r="A71" t="str">
        <v>successful</v>
      </c>
      <c r="B71">
        <v>86</v>
      </c>
      <c r="D71" t="str">
        <v>failed</v>
      </c>
      <c r="E71">
        <v>168</v>
      </c>
    </row>
    <row r="72" spans="1:5" x14ac:dyDescent="0.3">
      <c r="A72" t="str">
        <v>successful</v>
      </c>
      <c r="B72">
        <v>83</v>
      </c>
      <c r="D72" t="str">
        <v>failed</v>
      </c>
      <c r="E72">
        <v>13</v>
      </c>
    </row>
    <row r="73" spans="1:5" x14ac:dyDescent="0.3">
      <c r="A73" t="str">
        <v>successful</v>
      </c>
      <c r="B73">
        <v>676</v>
      </c>
      <c r="D73" t="str">
        <v>failed</v>
      </c>
      <c r="E73">
        <v>1</v>
      </c>
    </row>
    <row r="74" spans="1:5" x14ac:dyDescent="0.3">
      <c r="A74" t="str">
        <v>successful</v>
      </c>
      <c r="B74">
        <v>361</v>
      </c>
      <c r="D74" t="str">
        <v>failed</v>
      </c>
      <c r="E74">
        <v>40</v>
      </c>
    </row>
    <row r="75" spans="1:5" x14ac:dyDescent="0.3">
      <c r="A75" t="str">
        <v>successful</v>
      </c>
      <c r="B75">
        <v>131</v>
      </c>
      <c r="D75" t="str">
        <v>failed</v>
      </c>
      <c r="E75">
        <v>226</v>
      </c>
    </row>
    <row r="76" spans="1:5" x14ac:dyDescent="0.3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3">
      <c r="A77" t="str">
        <v>successful</v>
      </c>
      <c r="B77">
        <v>275</v>
      </c>
      <c r="D77" t="str">
        <v>failed</v>
      </c>
      <c r="E77">
        <v>143</v>
      </c>
    </row>
    <row r="78" spans="1:5" x14ac:dyDescent="0.3">
      <c r="A78" t="str">
        <v>successful</v>
      </c>
      <c r="B78">
        <v>67</v>
      </c>
      <c r="D78" t="str">
        <v>failed</v>
      </c>
      <c r="E78">
        <v>934</v>
      </c>
    </row>
    <row r="79" spans="1:5" x14ac:dyDescent="0.3">
      <c r="A79" t="str">
        <v>successful</v>
      </c>
      <c r="B79">
        <v>154</v>
      </c>
      <c r="D79" t="str">
        <v>failed</v>
      </c>
      <c r="E79">
        <v>17</v>
      </c>
    </row>
    <row r="80" spans="1:5" x14ac:dyDescent="0.3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3">
      <c r="A81" t="str">
        <v>successful</v>
      </c>
      <c r="B81">
        <v>903</v>
      </c>
      <c r="D81" t="str">
        <v>failed</v>
      </c>
      <c r="E81">
        <v>931</v>
      </c>
    </row>
    <row r="82" spans="1:5" x14ac:dyDescent="0.3">
      <c r="A82" t="str">
        <v>successful</v>
      </c>
      <c r="B82">
        <v>94</v>
      </c>
      <c r="D82" t="str">
        <v>failed</v>
      </c>
      <c r="E82">
        <v>92</v>
      </c>
    </row>
    <row r="83" spans="1:5" x14ac:dyDescent="0.3">
      <c r="A83" t="str">
        <v>successful</v>
      </c>
      <c r="B83">
        <v>180</v>
      </c>
      <c r="D83" t="str">
        <v>failed</v>
      </c>
      <c r="E83">
        <v>57</v>
      </c>
    </row>
    <row r="84" spans="1:5" x14ac:dyDescent="0.3">
      <c r="A84" t="str">
        <v>successful</v>
      </c>
      <c r="B84">
        <v>533</v>
      </c>
      <c r="D84" t="str">
        <v>failed</v>
      </c>
      <c r="E84">
        <v>41</v>
      </c>
    </row>
    <row r="85" spans="1:5" x14ac:dyDescent="0.3">
      <c r="A85" t="str">
        <v>successful</v>
      </c>
      <c r="B85">
        <v>2443</v>
      </c>
      <c r="D85" t="str">
        <v>failed</v>
      </c>
      <c r="E85">
        <v>1</v>
      </c>
    </row>
    <row r="86" spans="1:5" x14ac:dyDescent="0.3">
      <c r="A86" t="str">
        <v>successful</v>
      </c>
      <c r="B86">
        <v>89</v>
      </c>
      <c r="D86" t="str">
        <v>failed</v>
      </c>
      <c r="E86">
        <v>101</v>
      </c>
    </row>
    <row r="87" spans="1:5" x14ac:dyDescent="0.3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3">
      <c r="A88" t="str">
        <v>successful</v>
      </c>
      <c r="B88">
        <v>50</v>
      </c>
      <c r="D88" t="str">
        <v>failed</v>
      </c>
      <c r="E88">
        <v>15</v>
      </c>
    </row>
    <row r="89" spans="1:5" x14ac:dyDescent="0.3">
      <c r="A89" t="str">
        <v>successful</v>
      </c>
      <c r="B89">
        <v>186</v>
      </c>
      <c r="D89" t="str">
        <v>failed</v>
      </c>
      <c r="E89">
        <v>454</v>
      </c>
    </row>
    <row r="90" spans="1:5" x14ac:dyDescent="0.3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3">
      <c r="A91" t="str">
        <v>successful</v>
      </c>
      <c r="B91">
        <v>117</v>
      </c>
      <c r="D91" t="str">
        <v>failed</v>
      </c>
      <c r="E91">
        <v>15</v>
      </c>
    </row>
    <row r="92" spans="1:5" x14ac:dyDescent="0.3">
      <c r="A92" t="str">
        <v>successful</v>
      </c>
      <c r="B92">
        <v>70</v>
      </c>
      <c r="D92" t="str">
        <v>failed</v>
      </c>
      <c r="E92">
        <v>133</v>
      </c>
    </row>
    <row r="93" spans="1:5" x14ac:dyDescent="0.3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3">
      <c r="A94" t="str">
        <v>successful</v>
      </c>
      <c r="B94">
        <v>768</v>
      </c>
      <c r="D94" t="str">
        <v>failed</v>
      </c>
      <c r="E94">
        <v>29</v>
      </c>
    </row>
    <row r="95" spans="1:5" x14ac:dyDescent="0.3">
      <c r="A95" t="str">
        <v>successful</v>
      </c>
      <c r="B95">
        <v>199</v>
      </c>
      <c r="D95" t="str">
        <v>failed</v>
      </c>
      <c r="E95">
        <v>132</v>
      </c>
    </row>
    <row r="96" spans="1:5" x14ac:dyDescent="0.3">
      <c r="A96" t="str">
        <v>successful</v>
      </c>
      <c r="B96">
        <v>107</v>
      </c>
      <c r="D96" t="str">
        <v>failed</v>
      </c>
      <c r="E96">
        <v>137</v>
      </c>
    </row>
    <row r="97" spans="1:5" x14ac:dyDescent="0.3">
      <c r="A97" t="str">
        <v>successful</v>
      </c>
      <c r="B97">
        <v>195</v>
      </c>
      <c r="D97" t="str">
        <v>failed</v>
      </c>
      <c r="E97">
        <v>908</v>
      </c>
    </row>
    <row r="98" spans="1:5" x14ac:dyDescent="0.3">
      <c r="A98" t="str">
        <v>successful</v>
      </c>
      <c r="B98">
        <v>3376</v>
      </c>
      <c r="D98" t="str">
        <v>failed</v>
      </c>
      <c r="E98">
        <v>10</v>
      </c>
    </row>
    <row r="99" spans="1:5" x14ac:dyDescent="0.3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3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3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3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3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3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3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3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3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3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3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3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3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3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3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3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3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3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3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3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3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3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3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3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3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3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3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3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3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3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3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3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3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3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3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3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3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3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3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3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3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3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3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3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3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3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3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3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3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3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3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3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3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3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3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3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3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3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3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3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3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3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3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3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3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3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3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3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3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3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3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3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3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3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3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3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3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3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3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3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3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3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3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3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3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3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3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3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3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3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3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3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3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3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3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3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3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3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3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3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3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3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3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3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3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3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3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3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3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3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3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3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3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3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3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3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3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3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3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3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3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3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3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3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3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3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3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3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3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3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3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3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3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3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3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3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3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3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3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3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3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3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3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3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3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3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3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3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3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3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3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3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3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3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3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3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3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3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3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3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3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3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3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3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3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3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3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3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3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3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3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3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3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3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3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3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3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3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3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3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3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3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3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3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3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3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3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3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3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3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3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3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3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3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3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3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3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3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3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3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3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3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3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3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3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3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3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3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3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3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3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3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3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3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3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3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3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3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3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3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3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3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3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3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3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3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3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3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3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3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3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3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3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3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3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3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3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3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3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3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3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3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3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3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3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3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3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3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3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3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3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3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3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3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3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3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3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3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3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3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3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3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3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3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3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3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3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3">
      <c r="A366" t="str">
        <v>successful</v>
      </c>
      <c r="B366">
        <v>3016</v>
      </c>
    </row>
    <row r="367" spans="1:5" x14ac:dyDescent="0.3">
      <c r="A367" t="str">
        <v>successful</v>
      </c>
      <c r="B367">
        <v>264</v>
      </c>
    </row>
    <row r="368" spans="1:5" x14ac:dyDescent="0.3">
      <c r="A368" t="str">
        <v>successful</v>
      </c>
      <c r="B368">
        <v>272</v>
      </c>
    </row>
    <row r="369" spans="1:2" x14ac:dyDescent="0.3">
      <c r="A369" t="str">
        <v>successful</v>
      </c>
      <c r="B369">
        <v>419</v>
      </c>
    </row>
    <row r="370" spans="1:2" x14ac:dyDescent="0.3">
      <c r="A370" t="str">
        <v>successful</v>
      </c>
      <c r="B370">
        <v>1621</v>
      </c>
    </row>
    <row r="371" spans="1:2" x14ac:dyDescent="0.3">
      <c r="A371" t="str">
        <v>successful</v>
      </c>
      <c r="B371">
        <v>1101</v>
      </c>
    </row>
    <row r="372" spans="1:2" x14ac:dyDescent="0.3">
      <c r="A372" t="str">
        <v>successful</v>
      </c>
      <c r="B372">
        <v>1073</v>
      </c>
    </row>
    <row r="373" spans="1:2" x14ac:dyDescent="0.3">
      <c r="A373" t="str">
        <v>successful</v>
      </c>
      <c r="B373">
        <v>331</v>
      </c>
    </row>
    <row r="374" spans="1:2" x14ac:dyDescent="0.3">
      <c r="A374" t="str">
        <v>successful</v>
      </c>
      <c r="B374">
        <v>1170</v>
      </c>
    </row>
    <row r="375" spans="1:2" x14ac:dyDescent="0.3">
      <c r="A375" t="str">
        <v>successful</v>
      </c>
      <c r="B375">
        <v>363</v>
      </c>
    </row>
    <row r="376" spans="1:2" x14ac:dyDescent="0.3">
      <c r="A376" t="str">
        <v>successful</v>
      </c>
      <c r="B376">
        <v>103</v>
      </c>
    </row>
    <row r="377" spans="1:2" x14ac:dyDescent="0.3">
      <c r="A377" t="str">
        <v>successful</v>
      </c>
      <c r="B377">
        <v>147</v>
      </c>
    </row>
    <row r="378" spans="1:2" x14ac:dyDescent="0.3">
      <c r="A378" t="str">
        <v>successful</v>
      </c>
      <c r="B378">
        <v>110</v>
      </c>
    </row>
    <row r="379" spans="1:2" x14ac:dyDescent="0.3">
      <c r="A379" t="str">
        <v>successful</v>
      </c>
      <c r="B379">
        <v>134</v>
      </c>
    </row>
    <row r="380" spans="1:2" x14ac:dyDescent="0.3">
      <c r="A380" t="str">
        <v>successful</v>
      </c>
      <c r="B380">
        <v>269</v>
      </c>
    </row>
    <row r="381" spans="1:2" x14ac:dyDescent="0.3">
      <c r="A381" t="str">
        <v>successful</v>
      </c>
      <c r="B381">
        <v>175</v>
      </c>
    </row>
    <row r="382" spans="1:2" x14ac:dyDescent="0.3">
      <c r="A382" t="str">
        <v>successful</v>
      </c>
      <c r="B382">
        <v>69</v>
      </c>
    </row>
    <row r="383" spans="1:2" x14ac:dyDescent="0.3">
      <c r="A383" t="str">
        <v>successful</v>
      </c>
      <c r="B383">
        <v>190</v>
      </c>
    </row>
    <row r="384" spans="1:2" x14ac:dyDescent="0.3">
      <c r="A384" t="str">
        <v>successful</v>
      </c>
      <c r="B384">
        <v>237</v>
      </c>
    </row>
    <row r="385" spans="1:2" x14ac:dyDescent="0.3">
      <c r="A385" t="str">
        <v>successful</v>
      </c>
      <c r="B385">
        <v>196</v>
      </c>
    </row>
    <row r="386" spans="1:2" x14ac:dyDescent="0.3">
      <c r="A386" t="str">
        <v>successful</v>
      </c>
      <c r="B386">
        <v>7295</v>
      </c>
    </row>
    <row r="387" spans="1:2" x14ac:dyDescent="0.3">
      <c r="A387" t="str">
        <v>successful</v>
      </c>
      <c r="B387">
        <v>2893</v>
      </c>
    </row>
    <row r="388" spans="1:2" x14ac:dyDescent="0.3">
      <c r="A388" t="str">
        <v>successful</v>
      </c>
      <c r="B388">
        <v>820</v>
      </c>
    </row>
    <row r="389" spans="1:2" x14ac:dyDescent="0.3">
      <c r="A389" t="str">
        <v>successful</v>
      </c>
      <c r="B389">
        <v>2038</v>
      </c>
    </row>
    <row r="390" spans="1:2" x14ac:dyDescent="0.3">
      <c r="A390" t="str">
        <v>successful</v>
      </c>
      <c r="B390">
        <v>116</v>
      </c>
    </row>
    <row r="391" spans="1:2" x14ac:dyDescent="0.3">
      <c r="A391" t="str">
        <v>successful</v>
      </c>
      <c r="B391">
        <v>1345</v>
      </c>
    </row>
    <row r="392" spans="1:2" x14ac:dyDescent="0.3">
      <c r="A392" t="str">
        <v>successful</v>
      </c>
      <c r="B392">
        <v>168</v>
      </c>
    </row>
    <row r="393" spans="1:2" x14ac:dyDescent="0.3">
      <c r="A393" t="str">
        <v>successful</v>
      </c>
      <c r="B393">
        <v>137</v>
      </c>
    </row>
    <row r="394" spans="1:2" x14ac:dyDescent="0.3">
      <c r="A394" t="str">
        <v>successful</v>
      </c>
      <c r="B394">
        <v>186</v>
      </c>
    </row>
    <row r="395" spans="1:2" x14ac:dyDescent="0.3">
      <c r="A395" t="str">
        <v>successful</v>
      </c>
      <c r="B395">
        <v>125</v>
      </c>
    </row>
    <row r="396" spans="1:2" x14ac:dyDescent="0.3">
      <c r="A396" t="str">
        <v>successful</v>
      </c>
      <c r="B396">
        <v>202</v>
      </c>
    </row>
    <row r="397" spans="1:2" x14ac:dyDescent="0.3">
      <c r="A397" t="str">
        <v>successful</v>
      </c>
      <c r="B397">
        <v>103</v>
      </c>
    </row>
    <row r="398" spans="1:2" x14ac:dyDescent="0.3">
      <c r="A398" t="str">
        <v>successful</v>
      </c>
      <c r="B398">
        <v>1785</v>
      </c>
    </row>
    <row r="399" spans="1:2" x14ac:dyDescent="0.3">
      <c r="A399" t="str">
        <v>successful</v>
      </c>
      <c r="B399">
        <v>157</v>
      </c>
    </row>
    <row r="400" spans="1:2" x14ac:dyDescent="0.3">
      <c r="A400" t="str">
        <v>successful</v>
      </c>
      <c r="B400">
        <v>555</v>
      </c>
    </row>
    <row r="401" spans="1:2" x14ac:dyDescent="0.3">
      <c r="A401" t="str">
        <v>successful</v>
      </c>
      <c r="B401">
        <v>297</v>
      </c>
    </row>
    <row r="402" spans="1:2" x14ac:dyDescent="0.3">
      <c r="A402" t="str">
        <v>successful</v>
      </c>
      <c r="B402">
        <v>123</v>
      </c>
    </row>
    <row r="403" spans="1:2" x14ac:dyDescent="0.3">
      <c r="A403" t="str">
        <v>successful</v>
      </c>
      <c r="B403">
        <v>3036</v>
      </c>
    </row>
    <row r="404" spans="1:2" x14ac:dyDescent="0.3">
      <c r="A404" t="str">
        <v>successful</v>
      </c>
      <c r="B404">
        <v>144</v>
      </c>
    </row>
    <row r="405" spans="1:2" x14ac:dyDescent="0.3">
      <c r="A405" t="str">
        <v>successful</v>
      </c>
      <c r="B405">
        <v>121</v>
      </c>
    </row>
    <row r="406" spans="1:2" x14ac:dyDescent="0.3">
      <c r="A406" t="str">
        <v>successful</v>
      </c>
      <c r="B406">
        <v>181</v>
      </c>
    </row>
    <row r="407" spans="1:2" x14ac:dyDescent="0.3">
      <c r="A407" t="str">
        <v>successful</v>
      </c>
      <c r="B407">
        <v>122</v>
      </c>
    </row>
    <row r="408" spans="1:2" x14ac:dyDescent="0.3">
      <c r="A408" t="str">
        <v>successful</v>
      </c>
      <c r="B408">
        <v>1071</v>
      </c>
    </row>
    <row r="409" spans="1:2" x14ac:dyDescent="0.3">
      <c r="A409" t="str">
        <v>successful</v>
      </c>
      <c r="B409">
        <v>980</v>
      </c>
    </row>
    <row r="410" spans="1:2" x14ac:dyDescent="0.3">
      <c r="A410" t="str">
        <v>successful</v>
      </c>
      <c r="B410">
        <v>536</v>
      </c>
    </row>
    <row r="411" spans="1:2" x14ac:dyDescent="0.3">
      <c r="A411" t="str">
        <v>successful</v>
      </c>
      <c r="B411">
        <v>1991</v>
      </c>
    </row>
    <row r="412" spans="1:2" x14ac:dyDescent="0.3">
      <c r="A412" t="str">
        <v>successful</v>
      </c>
      <c r="B412">
        <v>180</v>
      </c>
    </row>
    <row r="413" spans="1:2" x14ac:dyDescent="0.3">
      <c r="A413" t="str">
        <v>successful</v>
      </c>
      <c r="B413">
        <v>130</v>
      </c>
    </row>
    <row r="414" spans="1:2" x14ac:dyDescent="0.3">
      <c r="A414" t="str">
        <v>successful</v>
      </c>
      <c r="B414">
        <v>122</v>
      </c>
    </row>
    <row r="415" spans="1:2" x14ac:dyDescent="0.3">
      <c r="A415" t="str">
        <v>successful</v>
      </c>
      <c r="B415">
        <v>140</v>
      </c>
    </row>
    <row r="416" spans="1:2" x14ac:dyDescent="0.3">
      <c r="A416" t="str">
        <v>successful</v>
      </c>
      <c r="B416">
        <v>3388</v>
      </c>
    </row>
    <row r="417" spans="1:2" x14ac:dyDescent="0.3">
      <c r="A417" t="str">
        <v>successful</v>
      </c>
      <c r="B417">
        <v>280</v>
      </c>
    </row>
    <row r="418" spans="1:2" x14ac:dyDescent="0.3">
      <c r="A418" t="str">
        <v>successful</v>
      </c>
      <c r="B418">
        <v>366</v>
      </c>
    </row>
    <row r="419" spans="1:2" x14ac:dyDescent="0.3">
      <c r="A419" t="str">
        <v>successful</v>
      </c>
      <c r="B419">
        <v>270</v>
      </c>
    </row>
    <row r="420" spans="1:2" x14ac:dyDescent="0.3">
      <c r="A420" t="str">
        <v>successful</v>
      </c>
      <c r="B420">
        <v>137</v>
      </c>
    </row>
    <row r="421" spans="1:2" x14ac:dyDescent="0.3">
      <c r="A421" t="str">
        <v>successful</v>
      </c>
      <c r="B421">
        <v>3205</v>
      </c>
    </row>
    <row r="422" spans="1:2" x14ac:dyDescent="0.3">
      <c r="A422" t="str">
        <v>successful</v>
      </c>
      <c r="B422">
        <v>288</v>
      </c>
    </row>
    <row r="423" spans="1:2" x14ac:dyDescent="0.3">
      <c r="A423" t="str">
        <v>successful</v>
      </c>
      <c r="B423">
        <v>148</v>
      </c>
    </row>
    <row r="424" spans="1:2" x14ac:dyDescent="0.3">
      <c r="A424" t="str">
        <v>successful</v>
      </c>
      <c r="B424">
        <v>114</v>
      </c>
    </row>
    <row r="425" spans="1:2" x14ac:dyDescent="0.3">
      <c r="A425" t="str">
        <v>successful</v>
      </c>
      <c r="B425">
        <v>1518</v>
      </c>
    </row>
    <row r="426" spans="1:2" x14ac:dyDescent="0.3">
      <c r="A426" t="str">
        <v>successful</v>
      </c>
      <c r="B426">
        <v>166</v>
      </c>
    </row>
    <row r="427" spans="1:2" x14ac:dyDescent="0.3">
      <c r="A427" t="str">
        <v>successful</v>
      </c>
      <c r="B427">
        <v>100</v>
      </c>
    </row>
    <row r="428" spans="1:2" x14ac:dyDescent="0.3">
      <c r="A428" t="str">
        <v>successful</v>
      </c>
      <c r="B428">
        <v>235</v>
      </c>
    </row>
    <row r="429" spans="1:2" x14ac:dyDescent="0.3">
      <c r="A429" t="str">
        <v>successful</v>
      </c>
      <c r="B429">
        <v>148</v>
      </c>
    </row>
    <row r="430" spans="1:2" x14ac:dyDescent="0.3">
      <c r="A430" t="str">
        <v>successful</v>
      </c>
      <c r="B430">
        <v>198</v>
      </c>
    </row>
    <row r="431" spans="1:2" x14ac:dyDescent="0.3">
      <c r="A431" t="str">
        <v>successful</v>
      </c>
      <c r="B431">
        <v>150</v>
      </c>
    </row>
    <row r="432" spans="1:2" x14ac:dyDescent="0.3">
      <c r="A432" t="str">
        <v>successful</v>
      </c>
      <c r="B432">
        <v>216</v>
      </c>
    </row>
    <row r="433" spans="1:2" x14ac:dyDescent="0.3">
      <c r="A433" t="str">
        <v>successful</v>
      </c>
      <c r="B433">
        <v>5139</v>
      </c>
    </row>
    <row r="434" spans="1:2" x14ac:dyDescent="0.3">
      <c r="A434" t="str">
        <v>successful</v>
      </c>
      <c r="B434">
        <v>2353</v>
      </c>
    </row>
    <row r="435" spans="1:2" x14ac:dyDescent="0.3">
      <c r="A435" t="str">
        <v>successful</v>
      </c>
      <c r="B435">
        <v>78</v>
      </c>
    </row>
    <row r="436" spans="1:2" x14ac:dyDescent="0.3">
      <c r="A436" t="str">
        <v>successful</v>
      </c>
      <c r="B436">
        <v>174</v>
      </c>
    </row>
    <row r="437" spans="1:2" x14ac:dyDescent="0.3">
      <c r="A437" t="str">
        <v>successful</v>
      </c>
      <c r="B437">
        <v>164</v>
      </c>
    </row>
    <row r="438" spans="1:2" x14ac:dyDescent="0.3">
      <c r="A438" t="str">
        <v>successful</v>
      </c>
      <c r="B438">
        <v>161</v>
      </c>
    </row>
    <row r="439" spans="1:2" x14ac:dyDescent="0.3">
      <c r="A439" t="str">
        <v>successful</v>
      </c>
      <c r="B439">
        <v>138</v>
      </c>
    </row>
    <row r="440" spans="1:2" x14ac:dyDescent="0.3">
      <c r="A440" t="str">
        <v>successful</v>
      </c>
      <c r="B440">
        <v>3308</v>
      </c>
    </row>
    <row r="441" spans="1:2" x14ac:dyDescent="0.3">
      <c r="A441" t="str">
        <v>successful</v>
      </c>
      <c r="B441">
        <v>127</v>
      </c>
    </row>
    <row r="442" spans="1:2" x14ac:dyDescent="0.3">
      <c r="A442" t="str">
        <v>successful</v>
      </c>
      <c r="B442">
        <v>207</v>
      </c>
    </row>
    <row r="443" spans="1:2" x14ac:dyDescent="0.3">
      <c r="A443" t="str">
        <v>successful</v>
      </c>
      <c r="B443">
        <v>181</v>
      </c>
    </row>
    <row r="444" spans="1:2" x14ac:dyDescent="0.3">
      <c r="A444" t="str">
        <v>successful</v>
      </c>
      <c r="B444">
        <v>110</v>
      </c>
    </row>
    <row r="445" spans="1:2" x14ac:dyDescent="0.3">
      <c r="A445" t="str">
        <v>successful</v>
      </c>
      <c r="B445">
        <v>185</v>
      </c>
    </row>
    <row r="446" spans="1:2" x14ac:dyDescent="0.3">
      <c r="A446" t="str">
        <v>successful</v>
      </c>
      <c r="B446">
        <v>121</v>
      </c>
    </row>
    <row r="447" spans="1:2" x14ac:dyDescent="0.3">
      <c r="A447" t="str">
        <v>successful</v>
      </c>
      <c r="B447">
        <v>106</v>
      </c>
    </row>
    <row r="448" spans="1:2" x14ac:dyDescent="0.3">
      <c r="A448" t="str">
        <v>successful</v>
      </c>
      <c r="B448">
        <v>142</v>
      </c>
    </row>
    <row r="449" spans="1:2" x14ac:dyDescent="0.3">
      <c r="A449" t="str">
        <v>successful</v>
      </c>
      <c r="B449">
        <v>233</v>
      </c>
    </row>
    <row r="450" spans="1:2" x14ac:dyDescent="0.3">
      <c r="A450" t="str">
        <v>successful</v>
      </c>
      <c r="B450">
        <v>218</v>
      </c>
    </row>
    <row r="451" spans="1:2" x14ac:dyDescent="0.3">
      <c r="A451" t="str">
        <v>successful</v>
      </c>
      <c r="B451">
        <v>76</v>
      </c>
    </row>
    <row r="452" spans="1:2" x14ac:dyDescent="0.3">
      <c r="A452" t="str">
        <v>successful</v>
      </c>
      <c r="B452">
        <v>43</v>
      </c>
    </row>
    <row r="453" spans="1:2" x14ac:dyDescent="0.3">
      <c r="A453" t="str">
        <v>successful</v>
      </c>
      <c r="B453">
        <v>221</v>
      </c>
    </row>
    <row r="454" spans="1:2" x14ac:dyDescent="0.3">
      <c r="A454" t="str">
        <v>successful</v>
      </c>
      <c r="B454">
        <v>2805</v>
      </c>
    </row>
    <row r="455" spans="1:2" x14ac:dyDescent="0.3">
      <c r="A455" t="str">
        <v>successful</v>
      </c>
      <c r="B455">
        <v>68</v>
      </c>
    </row>
    <row r="456" spans="1:2" x14ac:dyDescent="0.3">
      <c r="A456" t="str">
        <v>successful</v>
      </c>
      <c r="B456">
        <v>183</v>
      </c>
    </row>
    <row r="457" spans="1:2" x14ac:dyDescent="0.3">
      <c r="A457" t="str">
        <v>successful</v>
      </c>
      <c r="B457">
        <v>133</v>
      </c>
    </row>
    <row r="458" spans="1:2" x14ac:dyDescent="0.3">
      <c r="A458" t="str">
        <v>successful</v>
      </c>
      <c r="B458">
        <v>2489</v>
      </c>
    </row>
    <row r="459" spans="1:2" x14ac:dyDescent="0.3">
      <c r="A459" t="str">
        <v>successful</v>
      </c>
      <c r="B459">
        <v>69</v>
      </c>
    </row>
    <row r="460" spans="1:2" x14ac:dyDescent="0.3">
      <c r="A460" t="str">
        <v>successful</v>
      </c>
      <c r="B460">
        <v>279</v>
      </c>
    </row>
    <row r="461" spans="1:2" x14ac:dyDescent="0.3">
      <c r="A461" t="str">
        <v>successful</v>
      </c>
      <c r="B461">
        <v>210</v>
      </c>
    </row>
    <row r="462" spans="1:2" x14ac:dyDescent="0.3">
      <c r="A462" t="str">
        <v>successful</v>
      </c>
      <c r="B462">
        <v>2100</v>
      </c>
    </row>
    <row r="463" spans="1:2" x14ac:dyDescent="0.3">
      <c r="A463" t="str">
        <v>successful</v>
      </c>
      <c r="B463">
        <v>252</v>
      </c>
    </row>
    <row r="464" spans="1:2" x14ac:dyDescent="0.3">
      <c r="A464" t="str">
        <v>successful</v>
      </c>
      <c r="B464">
        <v>1280</v>
      </c>
    </row>
    <row r="465" spans="1:2" x14ac:dyDescent="0.3">
      <c r="A465" t="str">
        <v>successful</v>
      </c>
      <c r="B465">
        <v>157</v>
      </c>
    </row>
    <row r="466" spans="1:2" x14ac:dyDescent="0.3">
      <c r="A466" t="str">
        <v>successful</v>
      </c>
      <c r="B466">
        <v>194</v>
      </c>
    </row>
    <row r="467" spans="1:2" x14ac:dyDescent="0.3">
      <c r="A467" t="str">
        <v>successful</v>
      </c>
      <c r="B467">
        <v>82</v>
      </c>
    </row>
    <row r="468" spans="1:2" x14ac:dyDescent="0.3">
      <c r="A468" t="str">
        <v>successful</v>
      </c>
      <c r="B468">
        <v>4233</v>
      </c>
    </row>
    <row r="469" spans="1:2" x14ac:dyDescent="0.3">
      <c r="A469" t="str">
        <v>successful</v>
      </c>
      <c r="B469">
        <v>1297</v>
      </c>
    </row>
    <row r="470" spans="1:2" x14ac:dyDescent="0.3">
      <c r="A470" t="str">
        <v>successful</v>
      </c>
      <c r="B470">
        <v>165</v>
      </c>
    </row>
    <row r="471" spans="1:2" x14ac:dyDescent="0.3">
      <c r="A471" t="str">
        <v>successful</v>
      </c>
      <c r="B471">
        <v>119</v>
      </c>
    </row>
    <row r="472" spans="1:2" x14ac:dyDescent="0.3">
      <c r="A472" t="str">
        <v>successful</v>
      </c>
      <c r="B472">
        <v>1797</v>
      </c>
    </row>
    <row r="473" spans="1:2" x14ac:dyDescent="0.3">
      <c r="A473" t="str">
        <v>successful</v>
      </c>
      <c r="B473">
        <v>261</v>
      </c>
    </row>
    <row r="474" spans="1:2" x14ac:dyDescent="0.3">
      <c r="A474" t="str">
        <v>successful</v>
      </c>
      <c r="B474">
        <v>157</v>
      </c>
    </row>
    <row r="475" spans="1:2" x14ac:dyDescent="0.3">
      <c r="A475" t="str">
        <v>successful</v>
      </c>
      <c r="B475">
        <v>3533</v>
      </c>
    </row>
    <row r="476" spans="1:2" x14ac:dyDescent="0.3">
      <c r="A476" t="str">
        <v>successful</v>
      </c>
      <c r="B476">
        <v>155</v>
      </c>
    </row>
    <row r="477" spans="1:2" x14ac:dyDescent="0.3">
      <c r="A477" t="str">
        <v>successful</v>
      </c>
      <c r="B477">
        <v>132</v>
      </c>
    </row>
    <row r="478" spans="1:2" x14ac:dyDescent="0.3">
      <c r="A478" t="str">
        <v>successful</v>
      </c>
      <c r="B478">
        <v>1354</v>
      </c>
    </row>
    <row r="479" spans="1:2" x14ac:dyDescent="0.3">
      <c r="A479" t="str">
        <v>successful</v>
      </c>
      <c r="B479">
        <v>48</v>
      </c>
    </row>
    <row r="480" spans="1:2" x14ac:dyDescent="0.3">
      <c r="A480" t="str">
        <v>successful</v>
      </c>
      <c r="B480">
        <v>110</v>
      </c>
    </row>
    <row r="481" spans="1:2" x14ac:dyDescent="0.3">
      <c r="A481" t="str">
        <v>successful</v>
      </c>
      <c r="B481">
        <v>172</v>
      </c>
    </row>
    <row r="482" spans="1:2" x14ac:dyDescent="0.3">
      <c r="A482" t="str">
        <v>successful</v>
      </c>
      <c r="B482">
        <v>307</v>
      </c>
    </row>
    <row r="483" spans="1:2" x14ac:dyDescent="0.3">
      <c r="A483" t="str">
        <v>successful</v>
      </c>
      <c r="B483">
        <v>160</v>
      </c>
    </row>
    <row r="484" spans="1:2" x14ac:dyDescent="0.3">
      <c r="A484" t="str">
        <v>successful</v>
      </c>
      <c r="B484">
        <v>1467</v>
      </c>
    </row>
    <row r="485" spans="1:2" x14ac:dyDescent="0.3">
      <c r="A485" t="str">
        <v>successful</v>
      </c>
      <c r="B485">
        <v>2662</v>
      </c>
    </row>
    <row r="486" spans="1:2" x14ac:dyDescent="0.3">
      <c r="A486" t="str">
        <v>successful</v>
      </c>
      <c r="B486">
        <v>452</v>
      </c>
    </row>
    <row r="487" spans="1:2" x14ac:dyDescent="0.3">
      <c r="A487" t="str">
        <v>successful</v>
      </c>
      <c r="B487">
        <v>158</v>
      </c>
    </row>
    <row r="488" spans="1:2" x14ac:dyDescent="0.3">
      <c r="A488" t="str">
        <v>successful</v>
      </c>
      <c r="B488">
        <v>225</v>
      </c>
    </row>
    <row r="489" spans="1:2" x14ac:dyDescent="0.3">
      <c r="A489" t="str">
        <v>successful</v>
      </c>
      <c r="B489">
        <v>65</v>
      </c>
    </row>
    <row r="490" spans="1:2" x14ac:dyDescent="0.3">
      <c r="A490" t="str">
        <v>successful</v>
      </c>
      <c r="B490">
        <v>163</v>
      </c>
    </row>
    <row r="491" spans="1:2" x14ac:dyDescent="0.3">
      <c r="A491" t="str">
        <v>successful</v>
      </c>
      <c r="B491">
        <v>85</v>
      </c>
    </row>
    <row r="492" spans="1:2" x14ac:dyDescent="0.3">
      <c r="A492" t="str">
        <v>successful</v>
      </c>
      <c r="B492">
        <v>217</v>
      </c>
    </row>
    <row r="493" spans="1:2" x14ac:dyDescent="0.3">
      <c r="A493" t="str">
        <v>successful</v>
      </c>
      <c r="B493">
        <v>150</v>
      </c>
    </row>
    <row r="494" spans="1:2" x14ac:dyDescent="0.3">
      <c r="A494" t="str">
        <v>successful</v>
      </c>
      <c r="B494">
        <v>3272</v>
      </c>
    </row>
    <row r="495" spans="1:2" x14ac:dyDescent="0.3">
      <c r="A495" t="str">
        <v>successful</v>
      </c>
      <c r="B495">
        <v>300</v>
      </c>
    </row>
    <row r="496" spans="1:2" x14ac:dyDescent="0.3">
      <c r="A496" t="str">
        <v>successful</v>
      </c>
      <c r="B496">
        <v>126</v>
      </c>
    </row>
    <row r="497" spans="1:2" x14ac:dyDescent="0.3">
      <c r="A497" t="str">
        <v>successful</v>
      </c>
      <c r="B497">
        <v>2320</v>
      </c>
    </row>
    <row r="498" spans="1:2" x14ac:dyDescent="0.3">
      <c r="A498" t="str">
        <v>successful</v>
      </c>
      <c r="B498">
        <v>81</v>
      </c>
    </row>
    <row r="499" spans="1:2" x14ac:dyDescent="0.3">
      <c r="A499" t="str">
        <v>successful</v>
      </c>
      <c r="B499">
        <v>1887</v>
      </c>
    </row>
    <row r="500" spans="1:2" x14ac:dyDescent="0.3">
      <c r="A500" t="str">
        <v>successful</v>
      </c>
      <c r="B500">
        <v>4358</v>
      </c>
    </row>
    <row r="501" spans="1:2" x14ac:dyDescent="0.3">
      <c r="A501" t="str">
        <v>successful</v>
      </c>
      <c r="B501">
        <v>53</v>
      </c>
    </row>
    <row r="502" spans="1:2" x14ac:dyDescent="0.3">
      <c r="A502" t="str">
        <v>successful</v>
      </c>
      <c r="B502">
        <v>2414</v>
      </c>
    </row>
    <row r="503" spans="1:2" x14ac:dyDescent="0.3">
      <c r="A503" t="str">
        <v>successful</v>
      </c>
      <c r="B503">
        <v>80</v>
      </c>
    </row>
    <row r="504" spans="1:2" x14ac:dyDescent="0.3">
      <c r="A504" t="str">
        <v>successful</v>
      </c>
      <c r="B504">
        <v>193</v>
      </c>
    </row>
    <row r="505" spans="1:2" x14ac:dyDescent="0.3">
      <c r="A505" t="str">
        <v>successful</v>
      </c>
      <c r="B505">
        <v>52</v>
      </c>
    </row>
    <row r="506" spans="1:2" x14ac:dyDescent="0.3">
      <c r="A506" t="str">
        <v>successful</v>
      </c>
      <c r="B506">
        <v>290</v>
      </c>
    </row>
    <row r="507" spans="1:2" x14ac:dyDescent="0.3">
      <c r="A507" t="str">
        <v>successful</v>
      </c>
      <c r="B507">
        <v>122</v>
      </c>
    </row>
    <row r="508" spans="1:2" x14ac:dyDescent="0.3">
      <c r="A508" t="str">
        <v>successful</v>
      </c>
      <c r="B508">
        <v>1470</v>
      </c>
    </row>
    <row r="509" spans="1:2" x14ac:dyDescent="0.3">
      <c r="A509" t="str">
        <v>successful</v>
      </c>
      <c r="B509">
        <v>165</v>
      </c>
    </row>
    <row r="510" spans="1:2" x14ac:dyDescent="0.3">
      <c r="A510" t="str">
        <v>successful</v>
      </c>
      <c r="B510">
        <v>182</v>
      </c>
    </row>
    <row r="511" spans="1:2" x14ac:dyDescent="0.3">
      <c r="A511" t="str">
        <v>successful</v>
      </c>
      <c r="B511">
        <v>199</v>
      </c>
    </row>
    <row r="512" spans="1:2" x14ac:dyDescent="0.3">
      <c r="A512" t="str">
        <v>successful</v>
      </c>
      <c r="B512">
        <v>56</v>
      </c>
    </row>
    <row r="513" spans="1:2" x14ac:dyDescent="0.3">
      <c r="A513" t="str">
        <v>successful</v>
      </c>
      <c r="B513">
        <v>1460</v>
      </c>
    </row>
    <row r="514" spans="1:2" x14ac:dyDescent="0.3">
      <c r="A514" t="str">
        <v>successful</v>
      </c>
      <c r="B514">
        <v>123</v>
      </c>
    </row>
    <row r="515" spans="1:2" x14ac:dyDescent="0.3">
      <c r="A515" t="str">
        <v>successful</v>
      </c>
      <c r="B515">
        <v>159</v>
      </c>
    </row>
    <row r="516" spans="1:2" x14ac:dyDescent="0.3">
      <c r="A516" t="str">
        <v>successful</v>
      </c>
      <c r="B516">
        <v>110</v>
      </c>
    </row>
    <row r="517" spans="1:2" x14ac:dyDescent="0.3">
      <c r="A517" t="str">
        <v>successful</v>
      </c>
      <c r="B517">
        <v>236</v>
      </c>
    </row>
    <row r="518" spans="1:2" x14ac:dyDescent="0.3">
      <c r="A518" t="str">
        <v>successful</v>
      </c>
      <c r="B518">
        <v>191</v>
      </c>
    </row>
    <row r="519" spans="1:2" x14ac:dyDescent="0.3">
      <c r="A519" t="str">
        <v>successful</v>
      </c>
      <c r="B519">
        <v>3934</v>
      </c>
    </row>
    <row r="520" spans="1:2" x14ac:dyDescent="0.3">
      <c r="A520" t="str">
        <v>successful</v>
      </c>
      <c r="B520">
        <v>80</v>
      </c>
    </row>
    <row r="521" spans="1:2" x14ac:dyDescent="0.3">
      <c r="A521" t="str">
        <v>successful</v>
      </c>
      <c r="B521">
        <v>462</v>
      </c>
    </row>
    <row r="522" spans="1:2" x14ac:dyDescent="0.3">
      <c r="A522" t="str">
        <v>successful</v>
      </c>
      <c r="B522">
        <v>179</v>
      </c>
    </row>
    <row r="523" spans="1:2" x14ac:dyDescent="0.3">
      <c r="A523" t="str">
        <v>successful</v>
      </c>
      <c r="B523">
        <v>1866</v>
      </c>
    </row>
    <row r="524" spans="1:2" x14ac:dyDescent="0.3">
      <c r="A524" t="str">
        <v>successful</v>
      </c>
      <c r="B524">
        <v>156</v>
      </c>
    </row>
    <row r="525" spans="1:2" x14ac:dyDescent="0.3">
      <c r="A525" t="str">
        <v>successful</v>
      </c>
      <c r="B525">
        <v>255</v>
      </c>
    </row>
    <row r="526" spans="1:2" x14ac:dyDescent="0.3">
      <c r="A526" t="str">
        <v>successful</v>
      </c>
      <c r="B526">
        <v>2261</v>
      </c>
    </row>
    <row r="527" spans="1:2" x14ac:dyDescent="0.3">
      <c r="A527" t="str">
        <v>successful</v>
      </c>
      <c r="B527">
        <v>40</v>
      </c>
    </row>
    <row r="528" spans="1:2" x14ac:dyDescent="0.3">
      <c r="A528" t="str">
        <v>successful</v>
      </c>
      <c r="B528">
        <v>2289</v>
      </c>
    </row>
    <row r="529" spans="1:2" x14ac:dyDescent="0.3">
      <c r="A529" t="str">
        <v>successful</v>
      </c>
      <c r="B529">
        <v>65</v>
      </c>
    </row>
    <row r="530" spans="1:2" x14ac:dyDescent="0.3">
      <c r="A530" t="str">
        <v>successful</v>
      </c>
      <c r="B530">
        <v>3777</v>
      </c>
    </row>
    <row r="531" spans="1:2" x14ac:dyDescent="0.3">
      <c r="A531" t="str">
        <v>successful</v>
      </c>
      <c r="B531">
        <v>184</v>
      </c>
    </row>
    <row r="532" spans="1:2" x14ac:dyDescent="0.3">
      <c r="A532" t="str">
        <v>successful</v>
      </c>
      <c r="B532">
        <v>85</v>
      </c>
    </row>
    <row r="533" spans="1:2" x14ac:dyDescent="0.3">
      <c r="A533" t="str">
        <v>successful</v>
      </c>
      <c r="B533">
        <v>144</v>
      </c>
    </row>
    <row r="534" spans="1:2" x14ac:dyDescent="0.3">
      <c r="A534" t="str">
        <v>successful</v>
      </c>
      <c r="B534">
        <v>1902</v>
      </c>
    </row>
    <row r="535" spans="1:2" x14ac:dyDescent="0.3">
      <c r="A535" t="str">
        <v>successful</v>
      </c>
      <c r="B535">
        <v>105</v>
      </c>
    </row>
    <row r="536" spans="1:2" x14ac:dyDescent="0.3">
      <c r="A536" t="str">
        <v>successful</v>
      </c>
      <c r="B536">
        <v>132</v>
      </c>
    </row>
    <row r="537" spans="1:2" x14ac:dyDescent="0.3">
      <c r="A537" t="str">
        <v>successful</v>
      </c>
      <c r="B537">
        <v>96</v>
      </c>
    </row>
    <row r="538" spans="1:2" x14ac:dyDescent="0.3">
      <c r="A538" t="str">
        <v>successful</v>
      </c>
      <c r="B538">
        <v>114</v>
      </c>
    </row>
    <row r="539" spans="1:2" x14ac:dyDescent="0.3">
      <c r="A539" t="str">
        <v>successful</v>
      </c>
      <c r="B539">
        <v>203</v>
      </c>
    </row>
    <row r="540" spans="1:2" x14ac:dyDescent="0.3">
      <c r="A540" t="str">
        <v>successful</v>
      </c>
      <c r="B540">
        <v>1559</v>
      </c>
    </row>
    <row r="541" spans="1:2" x14ac:dyDescent="0.3">
      <c r="A541" t="str">
        <v>successful</v>
      </c>
      <c r="B541">
        <v>1548</v>
      </c>
    </row>
    <row r="542" spans="1:2" x14ac:dyDescent="0.3">
      <c r="A542" t="str">
        <v>successful</v>
      </c>
      <c r="B542">
        <v>80</v>
      </c>
    </row>
    <row r="543" spans="1:2" x14ac:dyDescent="0.3">
      <c r="A543" t="str">
        <v>successful</v>
      </c>
      <c r="B543">
        <v>131</v>
      </c>
    </row>
    <row r="544" spans="1:2" x14ac:dyDescent="0.3">
      <c r="A544" t="str">
        <v>successful</v>
      </c>
      <c r="B544">
        <v>112</v>
      </c>
    </row>
    <row r="545" spans="1:2" x14ac:dyDescent="0.3">
      <c r="A545" t="str">
        <v>successful</v>
      </c>
      <c r="B545">
        <v>155</v>
      </c>
    </row>
    <row r="546" spans="1:2" x14ac:dyDescent="0.3">
      <c r="A546" t="str">
        <v>successful</v>
      </c>
      <c r="B546">
        <v>266</v>
      </c>
    </row>
    <row r="547" spans="1:2" x14ac:dyDescent="0.3">
      <c r="A547" t="str">
        <v>successful</v>
      </c>
      <c r="B547">
        <v>155</v>
      </c>
    </row>
    <row r="548" spans="1:2" x14ac:dyDescent="0.3">
      <c r="A548" t="str">
        <v>successful</v>
      </c>
      <c r="B548">
        <v>207</v>
      </c>
    </row>
    <row r="549" spans="1:2" x14ac:dyDescent="0.3">
      <c r="A549" t="str">
        <v>successful</v>
      </c>
      <c r="B549">
        <v>245</v>
      </c>
    </row>
    <row r="550" spans="1:2" x14ac:dyDescent="0.3">
      <c r="A550" t="str">
        <v>successful</v>
      </c>
      <c r="B550">
        <v>1573</v>
      </c>
    </row>
    <row r="551" spans="1:2" x14ac:dyDescent="0.3">
      <c r="A551" t="str">
        <v>successful</v>
      </c>
      <c r="B551">
        <v>114</v>
      </c>
    </row>
    <row r="552" spans="1:2" x14ac:dyDescent="0.3">
      <c r="A552" t="str">
        <v>successful</v>
      </c>
      <c r="B552">
        <v>93</v>
      </c>
    </row>
    <row r="553" spans="1:2" x14ac:dyDescent="0.3">
      <c r="A553" t="str">
        <v>successful</v>
      </c>
      <c r="B553">
        <v>1681</v>
      </c>
    </row>
    <row r="554" spans="1:2" x14ac:dyDescent="0.3">
      <c r="A554" t="str">
        <v>successful</v>
      </c>
      <c r="B554">
        <v>32</v>
      </c>
    </row>
    <row r="555" spans="1:2" x14ac:dyDescent="0.3">
      <c r="A555" t="str">
        <v>successful</v>
      </c>
      <c r="B555">
        <v>135</v>
      </c>
    </row>
    <row r="556" spans="1:2" x14ac:dyDescent="0.3">
      <c r="A556" t="str">
        <v>successful</v>
      </c>
      <c r="B556">
        <v>140</v>
      </c>
    </row>
    <row r="557" spans="1:2" x14ac:dyDescent="0.3">
      <c r="A557" t="str">
        <v>successful</v>
      </c>
      <c r="B557">
        <v>92</v>
      </c>
    </row>
    <row r="558" spans="1:2" x14ac:dyDescent="0.3">
      <c r="A558" t="str">
        <v>successful</v>
      </c>
      <c r="B558">
        <v>1015</v>
      </c>
    </row>
    <row r="559" spans="1:2" x14ac:dyDescent="0.3">
      <c r="A559" t="str">
        <v>successful</v>
      </c>
      <c r="B559">
        <v>323</v>
      </c>
    </row>
    <row r="560" spans="1:2" x14ac:dyDescent="0.3">
      <c r="A560" t="str">
        <v>successful</v>
      </c>
      <c r="B560">
        <v>2326</v>
      </c>
    </row>
    <row r="561" spans="1:2" x14ac:dyDescent="0.3">
      <c r="A561" t="str">
        <v>successful</v>
      </c>
      <c r="B561">
        <v>381</v>
      </c>
    </row>
    <row r="562" spans="1:2" x14ac:dyDescent="0.3">
      <c r="A562" t="str">
        <v>successful</v>
      </c>
      <c r="B562">
        <v>480</v>
      </c>
    </row>
    <row r="563" spans="1:2" x14ac:dyDescent="0.3">
      <c r="A563" t="str">
        <v>successful</v>
      </c>
      <c r="B563">
        <v>226</v>
      </c>
    </row>
    <row r="564" spans="1:2" x14ac:dyDescent="0.3">
      <c r="A564" t="str">
        <v>successful</v>
      </c>
      <c r="B564">
        <v>241</v>
      </c>
    </row>
    <row r="565" spans="1:2" x14ac:dyDescent="0.3">
      <c r="A565" t="str">
        <v>successful</v>
      </c>
      <c r="B565">
        <v>132</v>
      </c>
    </row>
    <row r="566" spans="1:2" x14ac:dyDescent="0.3">
      <c r="A566" t="str">
        <v>successful</v>
      </c>
      <c r="B566">
        <v>2043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6631-E525-458A-BEBA-E8A2E33930AC}">
  <dimension ref="A1:H13"/>
  <sheetViews>
    <sheetView workbookViewId="0">
      <selection activeCell="B5" sqref="B5"/>
    </sheetView>
  </sheetViews>
  <sheetFormatPr defaultColWidth="25.19921875" defaultRowHeight="14.4" x14ac:dyDescent="0.3"/>
  <cols>
    <col min="1" max="1" width="27.3984375" style="13" customWidth="1"/>
    <col min="2" max="2" width="18.3984375" style="13" customWidth="1"/>
    <col min="3" max="3" width="15.5" style="13" customWidth="1"/>
    <col min="4" max="4" width="16.8984375" style="13" customWidth="1"/>
    <col min="5" max="5" width="16.796875" style="13" customWidth="1"/>
    <col min="6" max="6" width="22.8984375" style="13" customWidth="1"/>
    <col min="7" max="7" width="19.19921875" style="13" customWidth="1"/>
    <col min="8" max="8" width="20.8984375" style="13" customWidth="1"/>
    <col min="9" max="16384" width="25.19921875" style="13"/>
  </cols>
  <sheetData>
    <row r="1" spans="1:8" x14ac:dyDescent="0.3">
      <c r="A1" s="12" t="s">
        <v>2087</v>
      </c>
      <c r="B1" s="12" t="s">
        <v>2088</v>
      </c>
      <c r="C1" s="12" t="s">
        <v>2089</v>
      </c>
      <c r="D1" s="12" t="s">
        <v>2090</v>
      </c>
      <c r="E1" s="12" t="s">
        <v>2091</v>
      </c>
      <c r="F1" s="12" t="s">
        <v>2092</v>
      </c>
      <c r="G1" s="12" t="s">
        <v>2093</v>
      </c>
      <c r="H1" s="12" t="s">
        <v>2094</v>
      </c>
    </row>
    <row r="2" spans="1:8" x14ac:dyDescent="0.3">
      <c r="A2" s="14" t="s">
        <v>2095</v>
      </c>
      <c r="B2" s="13">
        <f>COUNTIFS(Crowdfunding!D2:D1001,"&lt;1000",Crowdfunding!G2:G1001,"successful")</f>
        <v>30</v>
      </c>
      <c r="C2" s="13">
        <f>COUNTIFS(Crowdfunding!D2:D1001,"&lt;1000",Crowdfunding!G2:G1001,"failed")</f>
        <v>20</v>
      </c>
      <c r="D2" s="13">
        <f>COUNTIFS(Crowdfunding!D2:D1001,"&gt;1000",Crowdfunding!G2:G1001,"canceled")</f>
        <v>56</v>
      </c>
      <c r="E2" s="13">
        <f>SUM(B2:D2)</f>
        <v>106</v>
      </c>
      <c r="F2" s="16">
        <f>B2/E2</f>
        <v>0.28301886792452829</v>
      </c>
      <c r="G2" s="16">
        <f>C2/E2</f>
        <v>0.18867924528301888</v>
      </c>
      <c r="H2" s="16">
        <f>D2/E2</f>
        <v>0.52830188679245282</v>
      </c>
    </row>
    <row r="3" spans="1:8" x14ac:dyDescent="0.3">
      <c r="A3" s="14" t="s">
        <v>2096</v>
      </c>
      <c r="B3" s="13">
        <f>COUNTIFS(Crowdfunding!D2:D1001,"&gt;1000",Crowdfunding!D2:D1001,"&lt;4999",Crowdfunding!G2:G1001,"successful")</f>
        <v>185</v>
      </c>
      <c r="C3" s="13">
        <f>COUNTIFS(Crowdfunding!D2:D1001,"&gt;1000",Crowdfunding!D2:D1001,"&lt;4999",Crowdfunding!G2:G1001,"failed")</f>
        <v>37</v>
      </c>
      <c r="D3" s="13">
        <f>COUNTIFS(Crowdfunding!D2:D1001,"&gt;1000",Crowdfunding!D2:D1001,"&lt;4999",Crowdfunding!G2:G1001,"canceled")</f>
        <v>2</v>
      </c>
      <c r="E3" s="13">
        <f t="shared" ref="E3:E13" si="0">SUM(B3:D3)</f>
        <v>224</v>
      </c>
      <c r="F3" s="16">
        <f t="shared" ref="F3:F12" si="1">B3/E3</f>
        <v>0.8258928571428571</v>
      </c>
      <c r="G3" s="16">
        <f t="shared" ref="G3:G12" si="2">C3/E3</f>
        <v>0.16517857142857142</v>
      </c>
      <c r="H3" s="16">
        <f t="shared" ref="H3:H12" si="3">D3/E3</f>
        <v>8.9285714285714281E-3</v>
      </c>
    </row>
    <row r="4" spans="1:8" x14ac:dyDescent="0.3">
      <c r="A4" s="14" t="s">
        <v>2097</v>
      </c>
      <c r="B4" s="13">
        <f>COUNTIFS(Crowdfunding!D2:D1001,"&gt;5000",Crowdfunding!D2:D1001,"&lt;9999",Crowdfunding!G2:G1001,"successful")</f>
        <v>157</v>
      </c>
      <c r="C4" s="13">
        <f>COUNTIFS(Crowdfunding!D2:D1001,"&gt;5000",Crowdfunding!D2:D1001,"&lt;9999",Crowdfunding!G2:G1001,"failed")</f>
        <v>125</v>
      </c>
      <c r="D4" s="13">
        <f>COUNTIFS(Crowdfunding!D2:D1001,"&gt;5000",Crowdfunding!D2:D1001,"&lt;9999",Crowdfunding!G2:G1001,"canceled")</f>
        <v>25</v>
      </c>
      <c r="E4" s="13">
        <f t="shared" si="0"/>
        <v>307</v>
      </c>
      <c r="F4" s="16">
        <f t="shared" si="1"/>
        <v>0.51140065146579805</v>
      </c>
      <c r="G4" s="16">
        <f t="shared" si="2"/>
        <v>0.40716612377850164</v>
      </c>
      <c r="H4" s="16">
        <f t="shared" si="3"/>
        <v>8.143322475570032E-2</v>
      </c>
    </row>
    <row r="5" spans="1:8" x14ac:dyDescent="0.3">
      <c r="A5" s="14" t="s">
        <v>2098</v>
      </c>
      <c r="B5" s="13">
        <f>COUNTIFS(Crowdfunding!D2:D1001,"&gt;10000",Crowdfunding!D2:D1001,"&lt;14999",Crowdfunding!G2:G1001,"successful")</f>
        <v>2</v>
      </c>
      <c r="C5" s="13">
        <f>COUNTIFS(Crowdfunding!D2:D1001,"&gt;10000",Crowdfunding!D2:D1001,"&lt;14999",Crowdfunding!G2:G1001,"failed")</f>
        <v>0</v>
      </c>
      <c r="D5" s="13">
        <f>COUNTIFS(Crowdfunding!D2:D1001,"&gt;10000",Crowdfunding!D2:D1001,"&lt;14999",Crowdfunding!G2:G1001,"canceled")</f>
        <v>0</v>
      </c>
      <c r="E5" s="13">
        <f t="shared" si="0"/>
        <v>2</v>
      </c>
      <c r="F5" s="16">
        <f t="shared" si="1"/>
        <v>1</v>
      </c>
      <c r="G5" s="16">
        <f t="shared" si="2"/>
        <v>0</v>
      </c>
      <c r="H5" s="16">
        <f t="shared" si="3"/>
        <v>0</v>
      </c>
    </row>
    <row r="6" spans="1:8" x14ac:dyDescent="0.3">
      <c r="A6" s="14" t="s">
        <v>2099</v>
      </c>
      <c r="B6" s="13">
        <f>COUNTIFS(Crowdfunding!D2:D1001,"&gt;15000",Crowdfunding!D2:D1001,"&lt;19999",Crowdfunding!G2:G1001,"successful")</f>
        <v>10</v>
      </c>
      <c r="C6" s="13">
        <f>COUNTIFS(Crowdfunding!D2:D1001,"&gt;15000",Crowdfunding!D2:D1001,"&lt;19999",Crowdfunding!G2:G1001,"failed")</f>
        <v>0</v>
      </c>
      <c r="D6" s="13">
        <f>COUNTIFS(Crowdfunding!D2:D1001,"&gt;15000",Crowdfunding!D2:D1001,"&lt;19999",Crowdfunding!G2:G1001,"canceled")</f>
        <v>0</v>
      </c>
      <c r="E6" s="13">
        <f t="shared" si="0"/>
        <v>10</v>
      </c>
      <c r="F6" s="16">
        <f t="shared" si="1"/>
        <v>1</v>
      </c>
      <c r="G6" s="16">
        <f t="shared" si="2"/>
        <v>0</v>
      </c>
      <c r="H6" s="16">
        <f t="shared" si="3"/>
        <v>0</v>
      </c>
    </row>
    <row r="7" spans="1:8" x14ac:dyDescent="0.3">
      <c r="A7" s="14" t="s">
        <v>2100</v>
      </c>
      <c r="B7" s="13">
        <f>COUNTIFS(Crowdfunding!D2:D1001,"&gt;20000",Crowdfunding!D2:D1001,"&lt;24999",Crowdfunding!G2:G1001,"successful")</f>
        <v>5</v>
      </c>
      <c r="C7" s="13">
        <f>COUNTIFS(Crowdfunding!D2:D1001,"&gt;20000",Crowdfunding!D2:D1001,"&lt;24999",Crowdfunding!G2:G1001,"failed")</f>
        <v>0</v>
      </c>
      <c r="D7" s="13">
        <f>COUNTIFS(Crowdfunding!D2:D1001,"&gt;24000",Crowdfunding!D2:D1001,"&lt;20999",Crowdfunding!G2:G1001,"canceled")</f>
        <v>0</v>
      </c>
      <c r="E7" s="13">
        <f t="shared" si="0"/>
        <v>5</v>
      </c>
      <c r="F7" s="16">
        <f t="shared" si="1"/>
        <v>1</v>
      </c>
      <c r="G7" s="16">
        <f t="shared" si="2"/>
        <v>0</v>
      </c>
      <c r="H7" s="16">
        <f t="shared" si="3"/>
        <v>0</v>
      </c>
    </row>
    <row r="8" spans="1:8" x14ac:dyDescent="0.3">
      <c r="A8" s="14" t="s">
        <v>2101</v>
      </c>
      <c r="B8" s="13">
        <f>COUNTIFS(Crowdfunding!D2:D1001,"&gt;25000",Crowdfunding!D2:D1001,"&lt;29999",Crowdfunding!G2:G1001,"successful")</f>
        <v>10</v>
      </c>
      <c r="C8" s="13">
        <f>COUNTIFS(Crowdfunding!D2:D1001,"&gt;25000",Crowdfunding!D2:D1001,"&lt;29999",Crowdfunding!G2:G1001,"failed")</f>
        <v>3</v>
      </c>
      <c r="D8" s="13">
        <f>COUNTIFS(Crowdfunding!D2:D1001,"&gt;25000",Crowdfunding!D2:D1001,"&lt;29999",Crowdfunding!G2:G1001,"canceled")</f>
        <v>0</v>
      </c>
      <c r="E8" s="13">
        <f t="shared" si="0"/>
        <v>13</v>
      </c>
      <c r="F8" s="16">
        <f t="shared" si="1"/>
        <v>0.76923076923076927</v>
      </c>
      <c r="G8" s="16">
        <f t="shared" si="2"/>
        <v>0.23076923076923078</v>
      </c>
      <c r="H8" s="16">
        <f t="shared" si="3"/>
        <v>0</v>
      </c>
    </row>
    <row r="9" spans="1:8" x14ac:dyDescent="0.3">
      <c r="A9" s="14" t="s">
        <v>2102</v>
      </c>
      <c r="B9" s="13">
        <f>COUNTIFS(Crowdfunding!D2:D1001,"&gt;30000",Crowdfunding!D2:D1001,"&lt;34999",Crowdfunding!G2:G1001,"successful")</f>
        <v>7</v>
      </c>
      <c r="C9" s="13">
        <f>COUNTIFS(Crowdfunding!D2:D1001,"&gt;30000",Crowdfunding!D2:D1001,"&lt;34999",Crowdfunding!G2:G1001,"failed")</f>
        <v>0</v>
      </c>
      <c r="D9" s="13">
        <f>COUNTIFS(Crowdfunding!D2:D1001,"&gt;30000",Crowdfunding!D2:D1001,"&lt;34999",Crowdfunding!G2:G1001,"canceled")</f>
        <v>0</v>
      </c>
      <c r="E9" s="13">
        <f t="shared" si="0"/>
        <v>7</v>
      </c>
      <c r="F9" s="16">
        <f t="shared" si="1"/>
        <v>1</v>
      </c>
      <c r="G9" s="16">
        <f t="shared" si="2"/>
        <v>0</v>
      </c>
      <c r="H9" s="16">
        <f t="shared" si="3"/>
        <v>0</v>
      </c>
    </row>
    <row r="10" spans="1:8" x14ac:dyDescent="0.3">
      <c r="A10" s="14" t="s">
        <v>2103</v>
      </c>
      <c r="B10" s="13">
        <f>COUNTIFS(Crowdfunding!D2:D1001,"&gt;35000",Crowdfunding!D2:D1001,"&lt;39999",Crowdfunding!G2:G1001,"successful")</f>
        <v>7</v>
      </c>
      <c r="C10" s="13">
        <f>COUNTIFS(Crowdfunding!D2:D1001,"&gt;35000",Crowdfunding!D2:D1001,"&lt;39999",Crowdfunding!G2:G1001,"failed")</f>
        <v>3</v>
      </c>
      <c r="D10" s="13">
        <f>COUNTIFS(Crowdfunding!D2:D1001,"&gt;35000",Crowdfunding!D2:D1001,"&lt;39999",Crowdfunding!G2:G1001,"canceled")</f>
        <v>1</v>
      </c>
      <c r="E10" s="13">
        <f t="shared" si="0"/>
        <v>11</v>
      </c>
      <c r="F10" s="16">
        <f t="shared" si="1"/>
        <v>0.63636363636363635</v>
      </c>
      <c r="G10" s="16">
        <f t="shared" si="2"/>
        <v>0.27272727272727271</v>
      </c>
      <c r="H10" s="16">
        <f t="shared" si="3"/>
        <v>9.0909090909090912E-2</v>
      </c>
    </row>
    <row r="11" spans="1:8" x14ac:dyDescent="0.3">
      <c r="A11" s="14" t="s">
        <v>2104</v>
      </c>
      <c r="B11" s="13">
        <f>COUNTIFS(Crowdfunding!D2:D1001,"&gt;40000",Crowdfunding!D2:D1001,"&lt;44999",Crowdfunding!G2:G1001,"successful")</f>
        <v>11</v>
      </c>
      <c r="C11" s="13">
        <f>COUNTIFS(Crowdfunding!D2:D1001,"&gt;40000",Crowdfunding!D2:D1001,"&lt;44999",Crowdfunding!G2:G1001,"failed")</f>
        <v>3</v>
      </c>
      <c r="D11" s="13">
        <f>COUNTIFS(Crowdfunding!D2:D1001,"&gt;40000",Crowdfunding!D2:D1001,"&lt;44999",Crowdfunding!G2:G1001,"canceled")</f>
        <v>0</v>
      </c>
      <c r="E11" s="13">
        <f t="shared" si="0"/>
        <v>14</v>
      </c>
      <c r="F11" s="16">
        <f t="shared" si="1"/>
        <v>0.7857142857142857</v>
      </c>
      <c r="G11" s="16">
        <f t="shared" si="2"/>
        <v>0.21428571428571427</v>
      </c>
      <c r="H11" s="16">
        <f t="shared" si="3"/>
        <v>0</v>
      </c>
    </row>
    <row r="12" spans="1:8" x14ac:dyDescent="0.3">
      <c r="A12" s="14" t="s">
        <v>2105</v>
      </c>
      <c r="B12" s="13">
        <f>COUNTIFS(Crowdfunding!D2:D1001,"&gt;45000",Crowdfunding!D2:D1001,"&lt;49999",Crowdfunding!G2:G1001,"successful")</f>
        <v>8</v>
      </c>
      <c r="C12" s="13">
        <f>COUNTIFS(Crowdfunding!D2:D1001,"&gt;45000",Crowdfunding!D2:D1001,"&lt;49999",Crowdfunding!G2:G1001,"failed")</f>
        <v>3</v>
      </c>
      <c r="D12" s="13">
        <f>COUNTIFS(Crowdfunding!D2:D1001,"&gt;45000",Crowdfunding!D2:D1001,"&lt;49999",Crowdfunding!G2:G1001,"canceled")</f>
        <v>0</v>
      </c>
      <c r="E12" s="13">
        <f t="shared" si="0"/>
        <v>11</v>
      </c>
      <c r="F12" s="16">
        <f t="shared" si="1"/>
        <v>0.72727272727272729</v>
      </c>
      <c r="G12" s="16">
        <f t="shared" si="2"/>
        <v>0.27272727272727271</v>
      </c>
      <c r="H12" s="16">
        <f t="shared" si="3"/>
        <v>0</v>
      </c>
    </row>
    <row r="13" spans="1:8" x14ac:dyDescent="0.3">
      <c r="A13" s="15" t="s">
        <v>2106</v>
      </c>
      <c r="B13" s="13">
        <f>COUNTIFS(Crowdfunding!D2:D1001,"=&gt;50000",Crowdfunding!G2:G1001,"successful")</f>
        <v>0</v>
      </c>
      <c r="C13" s="13">
        <f>COUNTIFS(Crowdfunding!D2:D1001,"=&gt;50000",Crowdfunding!G2:G1001,"failed")</f>
        <v>0</v>
      </c>
      <c r="D13" s="13">
        <f>COUNTIFS(Crowdfunding!D2:D1001,"=&gt;50000",Crowdfunding!G2:G1001,"canceled")</f>
        <v>0</v>
      </c>
      <c r="E13" s="13">
        <f t="shared" si="0"/>
        <v>0</v>
      </c>
      <c r="F13" s="16">
        <v>0</v>
      </c>
      <c r="G13" s="16">
        <v>0</v>
      </c>
      <c r="H13" s="16">
        <v>0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D89" zoomScale="154" workbookViewId="0">
      <selection activeCell="F8" sqref="F8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5.09765625" customWidth="1"/>
    <col min="8" max="8" width="13" bestFit="1" customWidth="1"/>
    <col min="9" max="9" width="17" customWidth="1"/>
    <col min="12" max="12" width="21.69921875" customWidth="1"/>
    <col min="13" max="13" width="11.19921875" bestFit="1" customWidth="1"/>
    <col min="14" max="14" width="20" style="11" customWidth="1"/>
    <col min="15" max="15" width="19.5" style="8" customWidth="1"/>
    <col min="18" max="18" width="28" bestFit="1" customWidth="1"/>
    <col min="19" max="20" width="14.398437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9" t="s">
        <v>2030</v>
      </c>
      <c r="G1" s="1" t="s">
        <v>4</v>
      </c>
      <c r="H1" s="1" t="s">
        <v>5</v>
      </c>
      <c r="I1" s="1" t="s">
        <v>2038</v>
      </c>
      <c r="J1" s="1" t="s">
        <v>6</v>
      </c>
      <c r="K1" s="1" t="s">
        <v>7</v>
      </c>
      <c r="L1" s="1" t="s">
        <v>8</v>
      </c>
      <c r="M1" s="1" t="s">
        <v>9</v>
      </c>
      <c r="N1" s="10" t="s">
        <v>2072</v>
      </c>
      <c r="O1" s="7" t="s">
        <v>2073</v>
      </c>
      <c r="P1" s="1" t="s">
        <v>10</v>
      </c>
      <c r="Q1" s="1" t="s">
        <v>11</v>
      </c>
      <c r="R1" s="1" t="s">
        <v>2034</v>
      </c>
      <c r="S1" s="1" t="s">
        <v>2036</v>
      </c>
      <c r="T1" s="1" t="s">
        <v>2037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 t="shared" ref="F2:F65" si="0">E2/D2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11">
        <f t="shared" ref="N2:N65" si="1">FLOOR(L2/60/60/24,1)+DATE(1970,1,1)</f>
        <v>42336</v>
      </c>
      <c r="O2" s="8">
        <f t="shared" ref="O2:O65" si="2">FLOOR(M2/60/60/24,1)+DATE(1970,1,1)</f>
        <v>42353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si="0"/>
        <v>10.4</v>
      </c>
      <c r="G3" t="s">
        <v>20</v>
      </c>
      <c r="H3">
        <v>158</v>
      </c>
      <c r="I3">
        <f t="shared" ref="I3:I66" si="3"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1">
        <f t="shared" si="1"/>
        <v>41870</v>
      </c>
      <c r="O3" s="8">
        <f t="shared" si="2"/>
        <v>41872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0"/>
        <v>1.3147878228782288</v>
      </c>
      <c r="G4" t="s">
        <v>20</v>
      </c>
      <c r="H4">
        <v>1425</v>
      </c>
      <c r="I4">
        <f t="shared" si="3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1">
        <f t="shared" si="1"/>
        <v>41595</v>
      </c>
      <c r="O4" s="8">
        <f t="shared" si="2"/>
        <v>41597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0.58976190476190471</v>
      </c>
      <c r="G5" t="s">
        <v>14</v>
      </c>
      <c r="H5">
        <v>24</v>
      </c>
      <c r="I5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1">
        <f t="shared" si="1"/>
        <v>43688</v>
      </c>
      <c r="O5" s="8">
        <f t="shared" si="2"/>
        <v>43728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0.69276315789473686</v>
      </c>
      <c r="G6" t="s">
        <v>14</v>
      </c>
      <c r="H6">
        <v>53</v>
      </c>
      <c r="I6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1">
        <f t="shared" si="1"/>
        <v>43485</v>
      </c>
      <c r="O6" s="8">
        <f t="shared" si="2"/>
        <v>43489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1.7361842105263159</v>
      </c>
      <c r="G7" t="s">
        <v>20</v>
      </c>
      <c r="H7">
        <v>174</v>
      </c>
      <c r="I7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1">
        <f t="shared" si="1"/>
        <v>41149</v>
      </c>
      <c r="O7" s="8">
        <f t="shared" si="2"/>
        <v>41160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0.20961538461538462</v>
      </c>
      <c r="G8" t="s">
        <v>14</v>
      </c>
      <c r="H8">
        <v>18</v>
      </c>
      <c r="I8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1">
        <f t="shared" si="1"/>
        <v>42991</v>
      </c>
      <c r="O8" s="8">
        <f t="shared" si="2"/>
        <v>42992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3.2757777777777779</v>
      </c>
      <c r="G9" t="s">
        <v>20</v>
      </c>
      <c r="H9">
        <v>227</v>
      </c>
      <c r="I9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1">
        <f t="shared" si="1"/>
        <v>42229</v>
      </c>
      <c r="O9" s="8">
        <f t="shared" si="2"/>
        <v>42231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0.19932788374205268</v>
      </c>
      <c r="G10" t="s">
        <v>47</v>
      </c>
      <c r="H10">
        <v>708</v>
      </c>
      <c r="I10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1"/>
        <v>40399</v>
      </c>
      <c r="O10" s="8">
        <f t="shared" si="2"/>
        <v>40401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0.51741935483870971</v>
      </c>
      <c r="G11" t="s">
        <v>14</v>
      </c>
      <c r="H11">
        <v>44</v>
      </c>
      <c r="I11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1"/>
        <v>41536</v>
      </c>
      <c r="O11" s="8">
        <f t="shared" si="2"/>
        <v>41585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2.6611538461538462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1"/>
        <v>40404</v>
      </c>
      <c r="O12" s="8">
        <f t="shared" si="2"/>
        <v>40452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0.48095238095238096</v>
      </c>
      <c r="G13" t="s">
        <v>14</v>
      </c>
      <c r="H13">
        <v>27</v>
      </c>
      <c r="I13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1"/>
        <v>40442</v>
      </c>
      <c r="O13" s="8">
        <f t="shared" si="2"/>
        <v>40448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0.89349206349206345</v>
      </c>
      <c r="G14" t="s">
        <v>14</v>
      </c>
      <c r="H14">
        <v>55</v>
      </c>
      <c r="I14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1"/>
        <v>43760</v>
      </c>
      <c r="O14" s="8">
        <f t="shared" si="2"/>
        <v>43768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2.4511904761904764</v>
      </c>
      <c r="G15" t="s">
        <v>20</v>
      </c>
      <c r="H15">
        <v>98</v>
      </c>
      <c r="I15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1"/>
        <v>42532</v>
      </c>
      <c r="O15" s="8">
        <f t="shared" si="2"/>
        <v>42544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0.66769503546099296</v>
      </c>
      <c r="G16" t="s">
        <v>14</v>
      </c>
      <c r="H16">
        <v>200</v>
      </c>
      <c r="I16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1"/>
        <v>40974</v>
      </c>
      <c r="O16" s="8">
        <f t="shared" si="2"/>
        <v>41001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0.47307881773399013</v>
      </c>
      <c r="G17" t="s">
        <v>14</v>
      </c>
      <c r="H17">
        <v>452</v>
      </c>
      <c r="I17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1"/>
        <v>43809</v>
      </c>
      <c r="O17" s="8">
        <f t="shared" si="2"/>
        <v>43813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6.4947058823529416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1"/>
        <v>41661</v>
      </c>
      <c r="O18" s="8">
        <f t="shared" si="2"/>
        <v>41683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1.5939125295508274</v>
      </c>
      <c r="G19" t="s">
        <v>20</v>
      </c>
      <c r="H19">
        <v>1249</v>
      </c>
      <c r="I19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1"/>
        <v>40555</v>
      </c>
      <c r="O19" s="8">
        <f t="shared" si="2"/>
        <v>40556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0.66912087912087914</v>
      </c>
      <c r="G20" t="s">
        <v>74</v>
      </c>
      <c r="H20">
        <v>135</v>
      </c>
      <c r="I20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1"/>
        <v>43351</v>
      </c>
      <c r="O20" s="8">
        <f t="shared" si="2"/>
        <v>43359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0.48529600000000001</v>
      </c>
      <c r="G21" t="s">
        <v>14</v>
      </c>
      <c r="H21">
        <v>674</v>
      </c>
      <c r="I21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1"/>
        <v>43528</v>
      </c>
      <c r="O21" s="8">
        <f t="shared" si="2"/>
        <v>43549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1.1224279210925645</v>
      </c>
      <c r="G22" t="s">
        <v>20</v>
      </c>
      <c r="H22">
        <v>1396</v>
      </c>
      <c r="I22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1"/>
        <v>41848</v>
      </c>
      <c r="O22" s="8">
        <f t="shared" si="2"/>
        <v>41848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0.40992553191489361</v>
      </c>
      <c r="G23" t="s">
        <v>14</v>
      </c>
      <c r="H23">
        <v>558</v>
      </c>
      <c r="I23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1"/>
        <v>40770</v>
      </c>
      <c r="O23" s="8">
        <f t="shared" si="2"/>
        <v>40804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1.2807106598984772</v>
      </c>
      <c r="G24" t="s">
        <v>20</v>
      </c>
      <c r="H24">
        <v>890</v>
      </c>
      <c r="I24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1"/>
        <v>43193</v>
      </c>
      <c r="O24" s="8">
        <f t="shared" si="2"/>
        <v>43208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3.3204444444444445</v>
      </c>
      <c r="G25" t="s">
        <v>20</v>
      </c>
      <c r="H25">
        <v>142</v>
      </c>
      <c r="I25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1"/>
        <v>43510</v>
      </c>
      <c r="O25" s="8">
        <f t="shared" si="2"/>
        <v>43563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1.1283225108225108</v>
      </c>
      <c r="G26" t="s">
        <v>20</v>
      </c>
      <c r="H26">
        <v>2673</v>
      </c>
      <c r="I26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1"/>
        <v>41811</v>
      </c>
      <c r="O26" s="8">
        <f t="shared" si="2"/>
        <v>41813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2.1643636363636363</v>
      </c>
      <c r="G27" t="s">
        <v>20</v>
      </c>
      <c r="H27">
        <v>163</v>
      </c>
      <c r="I27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1"/>
        <v>40681</v>
      </c>
      <c r="O27" s="8">
        <f t="shared" si="2"/>
        <v>40701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0.4819906976744186</v>
      </c>
      <c r="G28" t="s">
        <v>74</v>
      </c>
      <c r="H28">
        <v>1480</v>
      </c>
      <c r="I28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1"/>
        <v>43312</v>
      </c>
      <c r="O28" s="8">
        <f t="shared" si="2"/>
        <v>43339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0.79949999999999999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1"/>
        <v>42280</v>
      </c>
      <c r="O29" s="8">
        <f t="shared" si="2"/>
        <v>42288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1.0522553516819573</v>
      </c>
      <c r="G30" t="s">
        <v>20</v>
      </c>
      <c r="H30">
        <v>2220</v>
      </c>
      <c r="I30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1"/>
        <v>40218</v>
      </c>
      <c r="O30" s="8">
        <f t="shared" si="2"/>
        <v>40241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3.2889978213507627</v>
      </c>
      <c r="G31" t="s">
        <v>20</v>
      </c>
      <c r="H31">
        <v>1606</v>
      </c>
      <c r="I31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1"/>
        <v>43301</v>
      </c>
      <c r="O31" s="8">
        <f t="shared" si="2"/>
        <v>43341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1.606111111111111</v>
      </c>
      <c r="G32" t="s">
        <v>20</v>
      </c>
      <c r="H32">
        <v>129</v>
      </c>
      <c r="I32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1"/>
        <v>43609</v>
      </c>
      <c r="O32" s="8">
        <f t="shared" si="2"/>
        <v>43614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3.1</v>
      </c>
      <c r="G33" t="s">
        <v>20</v>
      </c>
      <c r="H33">
        <v>226</v>
      </c>
      <c r="I33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1"/>
        <v>42374</v>
      </c>
      <c r="O33" s="8">
        <f t="shared" si="2"/>
        <v>42402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0.86807920792079207</v>
      </c>
      <c r="G34" t="s">
        <v>14</v>
      </c>
      <c r="H34">
        <v>2307</v>
      </c>
      <c r="I34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1"/>
        <v>43110</v>
      </c>
      <c r="O34" s="8">
        <f t="shared" si="2"/>
        <v>43137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3.7782071713147412</v>
      </c>
      <c r="G35" t="s">
        <v>20</v>
      </c>
      <c r="H35">
        <v>5419</v>
      </c>
      <c r="I35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1"/>
        <v>41917</v>
      </c>
      <c r="O35" s="8">
        <f t="shared" si="2"/>
        <v>41954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1.5080645161290323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1"/>
        <v>42817</v>
      </c>
      <c r="O36" s="8">
        <f t="shared" si="2"/>
        <v>42822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1.5030119521912351</v>
      </c>
      <c r="G37" t="s">
        <v>20</v>
      </c>
      <c r="H37">
        <v>1965</v>
      </c>
      <c r="I37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1"/>
        <v>43484</v>
      </c>
      <c r="O37" s="8">
        <f t="shared" si="2"/>
        <v>43526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1.572857142857143</v>
      </c>
      <c r="G38" t="s">
        <v>20</v>
      </c>
      <c r="H38">
        <v>16</v>
      </c>
      <c r="I38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1"/>
        <v>40600</v>
      </c>
      <c r="O38" s="8">
        <f t="shared" si="2"/>
        <v>40625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1.3998765432098765</v>
      </c>
      <c r="G39" t="s">
        <v>20</v>
      </c>
      <c r="H39">
        <v>107</v>
      </c>
      <c r="I39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1"/>
        <v>43744</v>
      </c>
      <c r="O39" s="8">
        <f t="shared" si="2"/>
        <v>43777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3.2532258064516131</v>
      </c>
      <c r="G40" t="s">
        <v>20</v>
      </c>
      <c r="H40">
        <v>134</v>
      </c>
      <c r="I40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1"/>
        <v>40469</v>
      </c>
      <c r="O40" s="8">
        <f t="shared" si="2"/>
        <v>40474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0.50777777777777777</v>
      </c>
      <c r="G41" t="s">
        <v>14</v>
      </c>
      <c r="H41">
        <v>88</v>
      </c>
      <c r="I41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1"/>
        <v>41330</v>
      </c>
      <c r="O41" s="8">
        <f t="shared" si="2"/>
        <v>41344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1.6906818181818182</v>
      </c>
      <c r="G42" t="s">
        <v>20</v>
      </c>
      <c r="H42">
        <v>198</v>
      </c>
      <c r="I42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1"/>
        <v>40334</v>
      </c>
      <c r="O42" s="8">
        <f t="shared" si="2"/>
        <v>40353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2.1292857142857144</v>
      </c>
      <c r="G43" t="s">
        <v>20</v>
      </c>
      <c r="H43">
        <v>111</v>
      </c>
      <c r="I43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1"/>
        <v>41156</v>
      </c>
      <c r="O43" s="8">
        <f t="shared" si="2"/>
        <v>41182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4.4394444444444447</v>
      </c>
      <c r="G44" t="s">
        <v>20</v>
      </c>
      <c r="H44">
        <v>222</v>
      </c>
      <c r="I44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1"/>
        <v>40728</v>
      </c>
      <c r="O44" s="8">
        <f t="shared" si="2"/>
        <v>40737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1.859390243902439</v>
      </c>
      <c r="G45" t="s">
        <v>20</v>
      </c>
      <c r="H45">
        <v>6212</v>
      </c>
      <c r="I45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1"/>
        <v>41844</v>
      </c>
      <c r="O45" s="8">
        <f t="shared" si="2"/>
        <v>41860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6.5881249999999998</v>
      </c>
      <c r="G46" t="s">
        <v>20</v>
      </c>
      <c r="H46">
        <v>98</v>
      </c>
      <c r="I46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1"/>
        <v>43541</v>
      </c>
      <c r="O46" s="8">
        <f t="shared" si="2"/>
        <v>43542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0.4768421052631579</v>
      </c>
      <c r="G47" t="s">
        <v>14</v>
      </c>
      <c r="H47">
        <v>48</v>
      </c>
      <c r="I47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1"/>
        <v>42676</v>
      </c>
      <c r="O47" s="8">
        <f t="shared" si="2"/>
        <v>42691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1.1478378378378378</v>
      </c>
      <c r="G48" t="s">
        <v>20</v>
      </c>
      <c r="H48">
        <v>92</v>
      </c>
      <c r="I48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1"/>
        <v>40367</v>
      </c>
      <c r="O48" s="8">
        <f t="shared" si="2"/>
        <v>40390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4.7526666666666664</v>
      </c>
      <c r="G49" t="s">
        <v>20</v>
      </c>
      <c r="H49">
        <v>149</v>
      </c>
      <c r="I49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1"/>
        <v>41727</v>
      </c>
      <c r="O49" s="8">
        <f t="shared" si="2"/>
        <v>41757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3.86972972972973</v>
      </c>
      <c r="G50" t="s">
        <v>20</v>
      </c>
      <c r="H50">
        <v>2431</v>
      </c>
      <c r="I50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1"/>
        <v>42180</v>
      </c>
      <c r="O50" s="8">
        <f t="shared" si="2"/>
        <v>42192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1.89625</v>
      </c>
      <c r="G51" t="s">
        <v>20</v>
      </c>
      <c r="H51">
        <v>303</v>
      </c>
      <c r="I51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1"/>
        <v>43758</v>
      </c>
      <c r="O51" s="8">
        <f t="shared" si="2"/>
        <v>43803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0.02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1"/>
        <v>41487</v>
      </c>
      <c r="O52" s="8">
        <f t="shared" si="2"/>
        <v>41515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0.91867805186590767</v>
      </c>
      <c r="G53" t="s">
        <v>14</v>
      </c>
      <c r="H53">
        <v>1467</v>
      </c>
      <c r="I53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1"/>
        <v>40995</v>
      </c>
      <c r="O53" s="8">
        <f t="shared" si="2"/>
        <v>41011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0.34152777777777776</v>
      </c>
      <c r="G54" t="s">
        <v>14</v>
      </c>
      <c r="H54">
        <v>75</v>
      </c>
      <c r="I54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1"/>
        <v>40436</v>
      </c>
      <c r="O54" s="8">
        <f t="shared" si="2"/>
        <v>40440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1.4040909090909091</v>
      </c>
      <c r="G55" t="s">
        <v>20</v>
      </c>
      <c r="H55">
        <v>209</v>
      </c>
      <c r="I55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1"/>
        <v>41779</v>
      </c>
      <c r="O55" s="8">
        <f t="shared" si="2"/>
        <v>41818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0.89866666666666661</v>
      </c>
      <c r="G56" t="s">
        <v>14</v>
      </c>
      <c r="H56">
        <v>120</v>
      </c>
      <c r="I56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1"/>
        <v>43170</v>
      </c>
      <c r="O56" s="8">
        <f t="shared" si="2"/>
        <v>43176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1.7796969696969698</v>
      </c>
      <c r="G57" t="s">
        <v>20</v>
      </c>
      <c r="H57">
        <v>131</v>
      </c>
      <c r="I57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1"/>
        <v>43311</v>
      </c>
      <c r="O57" s="8">
        <f t="shared" si="2"/>
        <v>43316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1.436625</v>
      </c>
      <c r="G58" t="s">
        <v>20</v>
      </c>
      <c r="H58">
        <v>164</v>
      </c>
      <c r="I58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1"/>
        <v>42014</v>
      </c>
      <c r="O58" s="8">
        <f t="shared" si="2"/>
        <v>42021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2.1527586206896552</v>
      </c>
      <c r="G59" t="s">
        <v>20</v>
      </c>
      <c r="H59">
        <v>201</v>
      </c>
      <c r="I59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1"/>
        <v>42979</v>
      </c>
      <c r="O59" s="8">
        <f t="shared" si="2"/>
        <v>42991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2.2711111111111113</v>
      </c>
      <c r="G60" t="s">
        <v>20</v>
      </c>
      <c r="H60">
        <v>211</v>
      </c>
      <c r="I60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1"/>
        <v>42268</v>
      </c>
      <c r="O60" s="8">
        <f t="shared" si="2"/>
        <v>42281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2.7507142857142859</v>
      </c>
      <c r="G61" t="s">
        <v>20</v>
      </c>
      <c r="H61">
        <v>128</v>
      </c>
      <c r="I61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1"/>
        <v>42898</v>
      </c>
      <c r="O61" s="8">
        <f t="shared" si="2"/>
        <v>42913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1.4437048832271762</v>
      </c>
      <c r="G62" t="s">
        <v>20</v>
      </c>
      <c r="H62">
        <v>1600</v>
      </c>
      <c r="I62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1"/>
        <v>41107</v>
      </c>
      <c r="O62" s="8">
        <f t="shared" si="2"/>
        <v>41110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0.92745983935742971</v>
      </c>
      <c r="G63" t="s">
        <v>14</v>
      </c>
      <c r="H63">
        <v>2253</v>
      </c>
      <c r="I63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1"/>
        <v>40595</v>
      </c>
      <c r="O63" s="8">
        <f t="shared" si="2"/>
        <v>40635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7.226</v>
      </c>
      <c r="G64" t="s">
        <v>20</v>
      </c>
      <c r="H64">
        <v>249</v>
      </c>
      <c r="I64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1"/>
        <v>42160</v>
      </c>
      <c r="O64" s="8">
        <f t="shared" si="2"/>
        <v>42161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0.11851063829787234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1"/>
        <v>42853</v>
      </c>
      <c r="O65" s="8">
        <f t="shared" si="2"/>
        <v>42859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ref="F66:F129" si="4">E66/D66</f>
        <v>0.97642857142857142</v>
      </c>
      <c r="G66" t="s">
        <v>14</v>
      </c>
      <c r="H66">
        <v>38</v>
      </c>
      <c r="I66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1">
        <f t="shared" ref="N66:N129" si="5">FLOOR(L66/60/60/24,1)+DATE(1970,1,1)</f>
        <v>43283</v>
      </c>
      <c r="O66" s="8">
        <f t="shared" ref="O66:O129" si="6">FLOOR(M66/60/60/24,1)+DATE(1970,1,1)</f>
        <v>43298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si="4"/>
        <v>2.3614754098360655</v>
      </c>
      <c r="G67" t="s">
        <v>20</v>
      </c>
      <c r="H67">
        <v>236</v>
      </c>
      <c r="I67">
        <f t="shared" ref="I67:I130" si="7"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1">
        <f t="shared" si="5"/>
        <v>40570</v>
      </c>
      <c r="O67" s="8">
        <f t="shared" si="6"/>
        <v>40577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4"/>
        <v>0.45068965517241377</v>
      </c>
      <c r="G68" t="s">
        <v>14</v>
      </c>
      <c r="H68">
        <v>12</v>
      </c>
      <c r="I68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5"/>
        <v>42102</v>
      </c>
      <c r="O68" s="8">
        <f t="shared" si="6"/>
        <v>42107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4"/>
        <v>1.6238567493112948</v>
      </c>
      <c r="G69" t="s">
        <v>20</v>
      </c>
      <c r="H69">
        <v>4065</v>
      </c>
      <c r="I69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5"/>
        <v>40203</v>
      </c>
      <c r="O69" s="8">
        <f t="shared" si="6"/>
        <v>40208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4"/>
        <v>2.5452631578947367</v>
      </c>
      <c r="G70" t="s">
        <v>20</v>
      </c>
      <c r="H70">
        <v>246</v>
      </c>
      <c r="I70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5"/>
        <v>42943</v>
      </c>
      <c r="O70" s="8">
        <f t="shared" si="6"/>
        <v>42990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4"/>
        <v>0.24063291139240506</v>
      </c>
      <c r="G71" t="s">
        <v>74</v>
      </c>
      <c r="H71">
        <v>17</v>
      </c>
      <c r="I71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5"/>
        <v>40531</v>
      </c>
      <c r="O71" s="8">
        <f t="shared" si="6"/>
        <v>40565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4"/>
        <v>1.2374140625000001</v>
      </c>
      <c r="G72" t="s">
        <v>20</v>
      </c>
      <c r="H72">
        <v>2475</v>
      </c>
      <c r="I72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5"/>
        <v>40484</v>
      </c>
      <c r="O72" s="8">
        <f t="shared" si="6"/>
        <v>40533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4"/>
        <v>1.0806666666666667</v>
      </c>
      <c r="G73" t="s">
        <v>20</v>
      </c>
      <c r="H73">
        <v>76</v>
      </c>
      <c r="I73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5"/>
        <v>43799</v>
      </c>
      <c r="O73" s="8">
        <f t="shared" si="6"/>
        <v>43803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4"/>
        <v>6.7033333333333331</v>
      </c>
      <c r="G74" t="s">
        <v>20</v>
      </c>
      <c r="H74">
        <v>54</v>
      </c>
      <c r="I74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5"/>
        <v>42186</v>
      </c>
      <c r="O74" s="8">
        <f t="shared" si="6"/>
        <v>42222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4"/>
        <v>6.609285714285714</v>
      </c>
      <c r="G75" t="s">
        <v>20</v>
      </c>
      <c r="H75">
        <v>88</v>
      </c>
      <c r="I7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5"/>
        <v>42701</v>
      </c>
      <c r="O75" s="8">
        <f t="shared" si="6"/>
        <v>42704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4"/>
        <v>1.2246153846153847</v>
      </c>
      <c r="G76" t="s">
        <v>20</v>
      </c>
      <c r="H76">
        <v>85</v>
      </c>
      <c r="I76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5"/>
        <v>42456</v>
      </c>
      <c r="O76" s="8">
        <f t="shared" si="6"/>
        <v>42457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4"/>
        <v>1.5057731958762886</v>
      </c>
      <c r="G77" t="s">
        <v>20</v>
      </c>
      <c r="H77">
        <v>170</v>
      </c>
      <c r="I77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5"/>
        <v>43296</v>
      </c>
      <c r="O77" s="8">
        <f t="shared" si="6"/>
        <v>43304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4"/>
        <v>0.78106590724165992</v>
      </c>
      <c r="G78" t="s">
        <v>14</v>
      </c>
      <c r="H78">
        <v>1684</v>
      </c>
      <c r="I78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5"/>
        <v>42027</v>
      </c>
      <c r="O78" s="8">
        <f t="shared" si="6"/>
        <v>42076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4"/>
        <v>0.46947368421052632</v>
      </c>
      <c r="G79" t="s">
        <v>14</v>
      </c>
      <c r="H79">
        <v>56</v>
      </c>
      <c r="I79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5"/>
        <v>40448</v>
      </c>
      <c r="O79" s="8">
        <f t="shared" si="6"/>
        <v>40462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4"/>
        <v>3.008</v>
      </c>
      <c r="G80" t="s">
        <v>20</v>
      </c>
      <c r="H80">
        <v>330</v>
      </c>
      <c r="I80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5"/>
        <v>43206</v>
      </c>
      <c r="O80" s="8">
        <f t="shared" si="6"/>
        <v>43207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4"/>
        <v>0.6959861591695502</v>
      </c>
      <c r="G81" t="s">
        <v>14</v>
      </c>
      <c r="H81">
        <v>838</v>
      </c>
      <c r="I81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5"/>
        <v>43267</v>
      </c>
      <c r="O81" s="8">
        <f t="shared" si="6"/>
        <v>43272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4"/>
        <v>6.374545454545455</v>
      </c>
      <c r="G82" t="s">
        <v>20</v>
      </c>
      <c r="H82">
        <v>127</v>
      </c>
      <c r="I82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5"/>
        <v>42976</v>
      </c>
      <c r="O82" s="8">
        <f t="shared" si="6"/>
        <v>43006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4"/>
        <v>2.253392857142857</v>
      </c>
      <c r="G83" t="s">
        <v>20</v>
      </c>
      <c r="H83">
        <v>411</v>
      </c>
      <c r="I83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5"/>
        <v>43062</v>
      </c>
      <c r="O83" s="8">
        <f t="shared" si="6"/>
        <v>43087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4"/>
        <v>14.973000000000001</v>
      </c>
      <c r="G84" t="s">
        <v>20</v>
      </c>
      <c r="H84">
        <v>180</v>
      </c>
      <c r="I84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5"/>
        <v>43482</v>
      </c>
      <c r="O84" s="8">
        <f t="shared" si="6"/>
        <v>43489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4"/>
        <v>0.37590225563909774</v>
      </c>
      <c r="G85" t="s">
        <v>14</v>
      </c>
      <c r="H85">
        <v>1000</v>
      </c>
      <c r="I8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5"/>
        <v>42579</v>
      </c>
      <c r="O85" s="8">
        <f t="shared" si="6"/>
        <v>42601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4"/>
        <v>1.3236942675159236</v>
      </c>
      <c r="G86" t="s">
        <v>20</v>
      </c>
      <c r="H86">
        <v>374</v>
      </c>
      <c r="I86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5"/>
        <v>41118</v>
      </c>
      <c r="O86" s="8">
        <f t="shared" si="6"/>
        <v>41128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4"/>
        <v>1.3122448979591836</v>
      </c>
      <c r="G87" t="s">
        <v>20</v>
      </c>
      <c r="H87">
        <v>71</v>
      </c>
      <c r="I87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5"/>
        <v>40797</v>
      </c>
      <c r="O87" s="8">
        <f t="shared" si="6"/>
        <v>40805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4"/>
        <v>1.6763513513513513</v>
      </c>
      <c r="G88" t="s">
        <v>20</v>
      </c>
      <c r="H88">
        <v>203</v>
      </c>
      <c r="I88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5"/>
        <v>42128</v>
      </c>
      <c r="O88" s="8">
        <f t="shared" si="6"/>
        <v>42141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4"/>
        <v>0.6198488664987406</v>
      </c>
      <c r="G89" t="s">
        <v>14</v>
      </c>
      <c r="H89">
        <v>1482</v>
      </c>
      <c r="I89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5"/>
        <v>40610</v>
      </c>
      <c r="O89" s="8">
        <f t="shared" si="6"/>
        <v>40621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4"/>
        <v>2.6074999999999999</v>
      </c>
      <c r="G90" t="s">
        <v>20</v>
      </c>
      <c r="H90">
        <v>113</v>
      </c>
      <c r="I90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5"/>
        <v>42110</v>
      </c>
      <c r="O90" s="8">
        <f t="shared" si="6"/>
        <v>42132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4"/>
        <v>2.5258823529411765</v>
      </c>
      <c r="G91" t="s">
        <v>20</v>
      </c>
      <c r="H91">
        <v>96</v>
      </c>
      <c r="I91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5"/>
        <v>40283</v>
      </c>
      <c r="O91" s="8">
        <f t="shared" si="6"/>
        <v>40285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4"/>
        <v>0.7861538461538462</v>
      </c>
      <c r="G92" t="s">
        <v>14</v>
      </c>
      <c r="H92">
        <v>106</v>
      </c>
      <c r="I92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5"/>
        <v>42425</v>
      </c>
      <c r="O92" s="8">
        <f t="shared" si="6"/>
        <v>42425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4"/>
        <v>0.48404406999351912</v>
      </c>
      <c r="G93" t="s">
        <v>14</v>
      </c>
      <c r="H93">
        <v>679</v>
      </c>
      <c r="I93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5"/>
        <v>42588</v>
      </c>
      <c r="O93" s="8">
        <f t="shared" si="6"/>
        <v>42616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4"/>
        <v>2.5887500000000001</v>
      </c>
      <c r="G94" t="s">
        <v>20</v>
      </c>
      <c r="H94">
        <v>498</v>
      </c>
      <c r="I94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5"/>
        <v>40352</v>
      </c>
      <c r="O94" s="8">
        <f t="shared" si="6"/>
        <v>40353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4"/>
        <v>0.60548713235294116</v>
      </c>
      <c r="G95" t="s">
        <v>74</v>
      </c>
      <c r="H95">
        <v>610</v>
      </c>
      <c r="I9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5"/>
        <v>41202</v>
      </c>
      <c r="O95" s="8">
        <f t="shared" si="6"/>
        <v>41206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4"/>
        <v>3.036896551724138</v>
      </c>
      <c r="G96" t="s">
        <v>20</v>
      </c>
      <c r="H96">
        <v>180</v>
      </c>
      <c r="I96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5"/>
        <v>43562</v>
      </c>
      <c r="O96" s="8">
        <f t="shared" si="6"/>
        <v>43573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4"/>
        <v>1.1299999999999999</v>
      </c>
      <c r="G97" t="s">
        <v>20</v>
      </c>
      <c r="H97">
        <v>27</v>
      </c>
      <c r="I97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5"/>
        <v>43752</v>
      </c>
      <c r="O97" s="8">
        <f t="shared" si="6"/>
        <v>43759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4"/>
        <v>2.1737876614060259</v>
      </c>
      <c r="G98" t="s">
        <v>20</v>
      </c>
      <c r="H98">
        <v>2331</v>
      </c>
      <c r="I98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5"/>
        <v>40612</v>
      </c>
      <c r="O98" s="8">
        <f t="shared" si="6"/>
        <v>40625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4"/>
        <v>9.2669230769230762</v>
      </c>
      <c r="G99" t="s">
        <v>20</v>
      </c>
      <c r="H99">
        <v>113</v>
      </c>
      <c r="I99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5"/>
        <v>42180</v>
      </c>
      <c r="O99" s="8">
        <f t="shared" si="6"/>
        <v>42234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4"/>
        <v>0.33692229038854804</v>
      </c>
      <c r="G100" t="s">
        <v>14</v>
      </c>
      <c r="H100">
        <v>1220</v>
      </c>
      <c r="I100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5"/>
        <v>42212</v>
      </c>
      <c r="O100" s="8">
        <f t="shared" si="6"/>
        <v>42216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4"/>
        <v>1.9672368421052631</v>
      </c>
      <c r="G101" t="s">
        <v>20</v>
      </c>
      <c r="H101">
        <v>164</v>
      </c>
      <c r="I101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5"/>
        <v>41968</v>
      </c>
      <c r="O101" s="8">
        <f t="shared" si="6"/>
        <v>41997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4"/>
        <v>0.01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5"/>
        <v>40835</v>
      </c>
      <c r="O102" s="8">
        <f t="shared" si="6"/>
        <v>40853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4"/>
        <v>10.214444444444444</v>
      </c>
      <c r="G103" t="s">
        <v>20</v>
      </c>
      <c r="H103">
        <v>164</v>
      </c>
      <c r="I103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5"/>
        <v>42056</v>
      </c>
      <c r="O103" s="8">
        <f t="shared" si="6"/>
        <v>42063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4"/>
        <v>2.8167567567567566</v>
      </c>
      <c r="G104" t="s">
        <v>20</v>
      </c>
      <c r="H104">
        <v>336</v>
      </c>
      <c r="I104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5"/>
        <v>43234</v>
      </c>
      <c r="O104" s="8">
        <f t="shared" si="6"/>
        <v>43241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4"/>
        <v>0.24610000000000001</v>
      </c>
      <c r="G105" t="s">
        <v>14</v>
      </c>
      <c r="H105">
        <v>37</v>
      </c>
      <c r="I10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5"/>
        <v>40475</v>
      </c>
      <c r="O105" s="8">
        <f t="shared" si="6"/>
        <v>40484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4"/>
        <v>1.4314010067114094</v>
      </c>
      <c r="G106" t="s">
        <v>20</v>
      </c>
      <c r="H106">
        <v>1917</v>
      </c>
      <c r="I106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5"/>
        <v>42878</v>
      </c>
      <c r="O106" s="8">
        <f t="shared" si="6"/>
        <v>42879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4"/>
        <v>1.4454411764705883</v>
      </c>
      <c r="G107" t="s">
        <v>20</v>
      </c>
      <c r="H107">
        <v>95</v>
      </c>
      <c r="I107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5"/>
        <v>41366</v>
      </c>
      <c r="O107" s="8">
        <f t="shared" si="6"/>
        <v>41384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4"/>
        <v>3.5912820512820511</v>
      </c>
      <c r="G108" t="s">
        <v>20</v>
      </c>
      <c r="H108">
        <v>147</v>
      </c>
      <c r="I108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5"/>
        <v>43716</v>
      </c>
      <c r="O108" s="8">
        <f t="shared" si="6"/>
        <v>43721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4"/>
        <v>1.8648571428571428</v>
      </c>
      <c r="G109" t="s">
        <v>20</v>
      </c>
      <c r="H109">
        <v>86</v>
      </c>
      <c r="I109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5"/>
        <v>43213</v>
      </c>
      <c r="O109" s="8">
        <f t="shared" si="6"/>
        <v>43230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4"/>
        <v>5.9526666666666666</v>
      </c>
      <c r="G110" t="s">
        <v>20</v>
      </c>
      <c r="H110">
        <v>83</v>
      </c>
      <c r="I110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5"/>
        <v>41005</v>
      </c>
      <c r="O110" s="8">
        <f t="shared" si="6"/>
        <v>41042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4"/>
        <v>0.5921153846153846</v>
      </c>
      <c r="G111" t="s">
        <v>14</v>
      </c>
      <c r="H111">
        <v>60</v>
      </c>
      <c r="I111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5"/>
        <v>41651</v>
      </c>
      <c r="O111" s="8">
        <f t="shared" si="6"/>
        <v>41653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4"/>
        <v>0.14962780898876404</v>
      </c>
      <c r="G112" t="s">
        <v>14</v>
      </c>
      <c r="H112">
        <v>296</v>
      </c>
      <c r="I112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5"/>
        <v>43354</v>
      </c>
      <c r="O112" s="8">
        <f t="shared" si="6"/>
        <v>43373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4"/>
        <v>1.1995602605863191</v>
      </c>
      <c r="G113" t="s">
        <v>20</v>
      </c>
      <c r="H113">
        <v>676</v>
      </c>
      <c r="I113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5"/>
        <v>41174</v>
      </c>
      <c r="O113" s="8">
        <f t="shared" si="6"/>
        <v>41180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4"/>
        <v>2.6882978723404256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5"/>
        <v>41875</v>
      </c>
      <c r="O114" s="8">
        <f t="shared" si="6"/>
        <v>41890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4"/>
        <v>3.7687878787878786</v>
      </c>
      <c r="G115" t="s">
        <v>20</v>
      </c>
      <c r="H115">
        <v>131</v>
      </c>
      <c r="I11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5"/>
        <v>42990</v>
      </c>
      <c r="O115" s="8">
        <f t="shared" si="6"/>
        <v>42997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4"/>
        <v>7.2715789473684209</v>
      </c>
      <c r="G116" t="s">
        <v>20</v>
      </c>
      <c r="H116">
        <v>126</v>
      </c>
      <c r="I116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5"/>
        <v>43564</v>
      </c>
      <c r="O116" s="8">
        <f t="shared" si="6"/>
        <v>43565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4"/>
        <v>0.87211757648470301</v>
      </c>
      <c r="G117" t="s">
        <v>14</v>
      </c>
      <c r="H117">
        <v>3304</v>
      </c>
      <c r="I117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5"/>
        <v>43056</v>
      </c>
      <c r="O117" s="8">
        <f t="shared" si="6"/>
        <v>43091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4"/>
        <v>0.88</v>
      </c>
      <c r="G118" t="s">
        <v>14</v>
      </c>
      <c r="H118">
        <v>73</v>
      </c>
      <c r="I118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5"/>
        <v>42265</v>
      </c>
      <c r="O118" s="8">
        <f t="shared" si="6"/>
        <v>42266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4"/>
        <v>1.7393877551020409</v>
      </c>
      <c r="G119" t="s">
        <v>20</v>
      </c>
      <c r="H119">
        <v>275</v>
      </c>
      <c r="I119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5"/>
        <v>40808</v>
      </c>
      <c r="O119" s="8">
        <f t="shared" si="6"/>
        <v>40814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4"/>
        <v>1.1761111111111111</v>
      </c>
      <c r="G120" t="s">
        <v>20</v>
      </c>
      <c r="H120">
        <v>67</v>
      </c>
      <c r="I120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5"/>
        <v>41665</v>
      </c>
      <c r="O120" s="8">
        <f t="shared" si="6"/>
        <v>41671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4"/>
        <v>2.1496</v>
      </c>
      <c r="G121" t="s">
        <v>20</v>
      </c>
      <c r="H121">
        <v>154</v>
      </c>
      <c r="I121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5"/>
        <v>41806</v>
      </c>
      <c r="O121" s="8">
        <f t="shared" si="6"/>
        <v>41823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4"/>
        <v>1.4949667110519307</v>
      </c>
      <c r="G122" t="s">
        <v>20</v>
      </c>
      <c r="H122">
        <v>1782</v>
      </c>
      <c r="I122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5"/>
        <v>42111</v>
      </c>
      <c r="O122" s="8">
        <f t="shared" si="6"/>
        <v>42115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4"/>
        <v>2.1933995584988963</v>
      </c>
      <c r="G123" t="s">
        <v>20</v>
      </c>
      <c r="H123">
        <v>903</v>
      </c>
      <c r="I123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5"/>
        <v>41917</v>
      </c>
      <c r="O123" s="8">
        <f t="shared" si="6"/>
        <v>41930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4"/>
        <v>0.64367690058479532</v>
      </c>
      <c r="G124" t="s">
        <v>14</v>
      </c>
      <c r="H124">
        <v>3387</v>
      </c>
      <c r="I124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5"/>
        <v>41970</v>
      </c>
      <c r="O124" s="8">
        <f t="shared" si="6"/>
        <v>41997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4"/>
        <v>0.18622397298818233</v>
      </c>
      <c r="G125" t="s">
        <v>14</v>
      </c>
      <c r="H125">
        <v>662</v>
      </c>
      <c r="I12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5"/>
        <v>42332</v>
      </c>
      <c r="O125" s="8">
        <f t="shared" si="6"/>
        <v>42335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4"/>
        <v>3.6776923076923076</v>
      </c>
      <c r="G126" t="s">
        <v>20</v>
      </c>
      <c r="H126">
        <v>94</v>
      </c>
      <c r="I126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5"/>
        <v>43598</v>
      </c>
      <c r="O126" s="8">
        <f t="shared" si="6"/>
        <v>43651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4"/>
        <v>1.5990566037735849</v>
      </c>
      <c r="G127" t="s">
        <v>20</v>
      </c>
      <c r="H127">
        <v>180</v>
      </c>
      <c r="I127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5"/>
        <v>43362</v>
      </c>
      <c r="O127" s="8">
        <f t="shared" si="6"/>
        <v>43366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4"/>
        <v>0.38633185349611543</v>
      </c>
      <c r="G128" t="s">
        <v>14</v>
      </c>
      <c r="H128">
        <v>774</v>
      </c>
      <c r="I128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5"/>
        <v>42596</v>
      </c>
      <c r="O128" s="8">
        <f t="shared" si="6"/>
        <v>42624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4"/>
        <v>0.51421511627906979</v>
      </c>
      <c r="G129" t="s">
        <v>14</v>
      </c>
      <c r="H129">
        <v>672</v>
      </c>
      <c r="I129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5"/>
        <v>40310</v>
      </c>
      <c r="O129" s="8">
        <f t="shared" si="6"/>
        <v>40313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ref="F130:F193" si="8">E130/D130</f>
        <v>0.60334277620396604</v>
      </c>
      <c r="G130" t="s">
        <v>74</v>
      </c>
      <c r="H130">
        <v>532</v>
      </c>
      <c r="I130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ref="N130:N193" si="9">FLOOR(L130/60/60/24,1)+DATE(1970,1,1)</f>
        <v>40417</v>
      </c>
      <c r="O130" s="8">
        <f t="shared" ref="O130:O193" si="10">FLOOR(M130/60/60/24,1)+DATE(1970,1,1)</f>
        <v>40430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si="8"/>
        <v>3.2026936026936029E-2</v>
      </c>
      <c r="G131" t="s">
        <v>74</v>
      </c>
      <c r="H131">
        <v>55</v>
      </c>
      <c r="I131">
        <f t="shared" ref="I131:I194" si="11"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si="9"/>
        <v>42038</v>
      </c>
      <c r="O131" s="8">
        <f t="shared" si="10"/>
        <v>42063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8"/>
        <v>1.5546875</v>
      </c>
      <c r="G132" t="s">
        <v>20</v>
      </c>
      <c r="H132">
        <v>533</v>
      </c>
      <c r="I132">
        <f t="shared" si="11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9"/>
        <v>40842</v>
      </c>
      <c r="O132" s="8">
        <f t="shared" si="10"/>
        <v>40858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8"/>
        <v>1.0085974499089254</v>
      </c>
      <c r="G133" t="s">
        <v>20</v>
      </c>
      <c r="H133">
        <v>2443</v>
      </c>
      <c r="I133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9"/>
        <v>41607</v>
      </c>
      <c r="O133" s="8">
        <f t="shared" si="10"/>
        <v>41620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8"/>
        <v>1.1618181818181819</v>
      </c>
      <c r="G134" t="s">
        <v>20</v>
      </c>
      <c r="H134">
        <v>89</v>
      </c>
      <c r="I134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9"/>
        <v>43112</v>
      </c>
      <c r="O134" s="8">
        <f t="shared" si="10"/>
        <v>43128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8"/>
        <v>3.1077777777777778</v>
      </c>
      <c r="G135" t="s">
        <v>20</v>
      </c>
      <c r="H135">
        <v>159</v>
      </c>
      <c r="I135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9"/>
        <v>40767</v>
      </c>
      <c r="O135" s="8">
        <f t="shared" si="10"/>
        <v>40789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8"/>
        <v>0.89736683417085428</v>
      </c>
      <c r="G136" t="s">
        <v>14</v>
      </c>
      <c r="H136">
        <v>940</v>
      </c>
      <c r="I136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9"/>
        <v>40713</v>
      </c>
      <c r="O136" s="8">
        <f t="shared" si="10"/>
        <v>40762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8"/>
        <v>0.71272727272727276</v>
      </c>
      <c r="G137" t="s">
        <v>14</v>
      </c>
      <c r="H137">
        <v>117</v>
      </c>
      <c r="I137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9"/>
        <v>41340</v>
      </c>
      <c r="O137" s="8">
        <f t="shared" si="10"/>
        <v>41345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8"/>
        <v>3.2862318840579711E-2</v>
      </c>
      <c r="G138" t="s">
        <v>74</v>
      </c>
      <c r="H138">
        <v>58</v>
      </c>
      <c r="I138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9"/>
        <v>41797</v>
      </c>
      <c r="O138" s="8">
        <f t="shared" si="10"/>
        <v>41809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8"/>
        <v>2.617777777777778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9"/>
        <v>40457</v>
      </c>
      <c r="O139" s="8">
        <f t="shared" si="10"/>
        <v>40463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8"/>
        <v>0.96</v>
      </c>
      <c r="G140" t="s">
        <v>14</v>
      </c>
      <c r="H140">
        <v>115</v>
      </c>
      <c r="I140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9"/>
        <v>41180</v>
      </c>
      <c r="O140" s="8">
        <f t="shared" si="10"/>
        <v>41186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8"/>
        <v>0.20896851248642778</v>
      </c>
      <c r="G141" t="s">
        <v>14</v>
      </c>
      <c r="H141">
        <v>326</v>
      </c>
      <c r="I141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9"/>
        <v>42115</v>
      </c>
      <c r="O141" s="8">
        <f t="shared" si="10"/>
        <v>42131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8"/>
        <v>2.2316363636363636</v>
      </c>
      <c r="G142" t="s">
        <v>20</v>
      </c>
      <c r="H142">
        <v>186</v>
      </c>
      <c r="I142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9"/>
        <v>43156</v>
      </c>
      <c r="O142" s="8">
        <f t="shared" si="10"/>
        <v>43161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8"/>
        <v>1.0159097978227061</v>
      </c>
      <c r="G143" t="s">
        <v>20</v>
      </c>
      <c r="H143">
        <v>1071</v>
      </c>
      <c r="I143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9"/>
        <v>42167</v>
      </c>
      <c r="O143" s="8">
        <f t="shared" si="10"/>
        <v>42173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8"/>
        <v>2.3003999999999998</v>
      </c>
      <c r="G144" t="s">
        <v>20</v>
      </c>
      <c r="H144">
        <v>117</v>
      </c>
      <c r="I144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9"/>
        <v>41005</v>
      </c>
      <c r="O144" s="8">
        <f t="shared" si="10"/>
        <v>41046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8"/>
        <v>1.355925925925926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9"/>
        <v>40357</v>
      </c>
      <c r="O145" s="8">
        <f t="shared" si="10"/>
        <v>40377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8"/>
        <v>1.2909999999999999</v>
      </c>
      <c r="G146" t="s">
        <v>20</v>
      </c>
      <c r="H146">
        <v>135</v>
      </c>
      <c r="I146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9"/>
        <v>43633</v>
      </c>
      <c r="O146" s="8">
        <f t="shared" si="10"/>
        <v>43641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8"/>
        <v>2.3651200000000001</v>
      </c>
      <c r="G147" t="s">
        <v>20</v>
      </c>
      <c r="H147">
        <v>768</v>
      </c>
      <c r="I147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9"/>
        <v>41889</v>
      </c>
      <c r="O147" s="8">
        <f t="shared" si="10"/>
        <v>41894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8"/>
        <v>0.17249999999999999</v>
      </c>
      <c r="G148" t="s">
        <v>74</v>
      </c>
      <c r="H148">
        <v>51</v>
      </c>
      <c r="I148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9"/>
        <v>40855</v>
      </c>
      <c r="O148" s="8">
        <f t="shared" si="10"/>
        <v>40875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8"/>
        <v>1.1249397590361445</v>
      </c>
      <c r="G149" t="s">
        <v>20</v>
      </c>
      <c r="H149">
        <v>199</v>
      </c>
      <c r="I149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9"/>
        <v>42534</v>
      </c>
      <c r="O149" s="8">
        <f t="shared" si="10"/>
        <v>42540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8"/>
        <v>1.2102150537634409</v>
      </c>
      <c r="G150" t="s">
        <v>20</v>
      </c>
      <c r="H150">
        <v>107</v>
      </c>
      <c r="I150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9"/>
        <v>42941</v>
      </c>
      <c r="O150" s="8">
        <f t="shared" si="10"/>
        <v>42950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8"/>
        <v>2.1987096774193549</v>
      </c>
      <c r="G151" t="s">
        <v>20</v>
      </c>
      <c r="H151">
        <v>195</v>
      </c>
      <c r="I151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9"/>
        <v>41275</v>
      </c>
      <c r="O151" s="8">
        <f t="shared" si="10"/>
        <v>41327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8"/>
        <v>0.01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9"/>
        <v>43450</v>
      </c>
      <c r="O152" s="8">
        <f t="shared" si="10"/>
        <v>43451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8"/>
        <v>0.64166909620991253</v>
      </c>
      <c r="G153" t="s">
        <v>14</v>
      </c>
      <c r="H153">
        <v>1467</v>
      </c>
      <c r="I153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9"/>
        <v>41799</v>
      </c>
      <c r="O153" s="8">
        <f t="shared" si="10"/>
        <v>41850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8"/>
        <v>4.2306746987951804</v>
      </c>
      <c r="G154" t="s">
        <v>20</v>
      </c>
      <c r="H154">
        <v>3376</v>
      </c>
      <c r="I154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9"/>
        <v>42783</v>
      </c>
      <c r="O154" s="8">
        <f t="shared" si="10"/>
        <v>42790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8"/>
        <v>0.92984160506863778</v>
      </c>
      <c r="G155" t="s">
        <v>14</v>
      </c>
      <c r="H155">
        <v>5681</v>
      </c>
      <c r="I155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9"/>
        <v>41201</v>
      </c>
      <c r="O155" s="8">
        <f t="shared" si="10"/>
        <v>41207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8"/>
        <v>0.58756567425569173</v>
      </c>
      <c r="G156" t="s">
        <v>14</v>
      </c>
      <c r="H156">
        <v>1059</v>
      </c>
      <c r="I156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9"/>
        <v>42502</v>
      </c>
      <c r="O156" s="8">
        <f t="shared" si="10"/>
        <v>42525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8"/>
        <v>0.65022222222222226</v>
      </c>
      <c r="G157" t="s">
        <v>14</v>
      </c>
      <c r="H157">
        <v>1194</v>
      </c>
      <c r="I157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9"/>
        <v>40262</v>
      </c>
      <c r="O157" s="8">
        <f t="shared" si="10"/>
        <v>40277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8"/>
        <v>0.73939560439560437</v>
      </c>
      <c r="G158" t="s">
        <v>74</v>
      </c>
      <c r="H158">
        <v>379</v>
      </c>
      <c r="I158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9"/>
        <v>43743</v>
      </c>
      <c r="O158" s="8">
        <f t="shared" si="10"/>
        <v>43767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8"/>
        <v>0.52666666666666662</v>
      </c>
      <c r="G159" t="s">
        <v>14</v>
      </c>
      <c r="H159">
        <v>30</v>
      </c>
      <c r="I159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9"/>
        <v>41638</v>
      </c>
      <c r="O159" s="8">
        <f t="shared" si="10"/>
        <v>41650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8"/>
        <v>2.2095238095238097</v>
      </c>
      <c r="G160" t="s">
        <v>20</v>
      </c>
      <c r="H160">
        <v>41</v>
      </c>
      <c r="I160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9"/>
        <v>42346</v>
      </c>
      <c r="O160" s="8">
        <f t="shared" si="10"/>
        <v>42347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8"/>
        <v>1.0001150627615063</v>
      </c>
      <c r="G161" t="s">
        <v>20</v>
      </c>
      <c r="H161">
        <v>1821</v>
      </c>
      <c r="I161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9"/>
        <v>43551</v>
      </c>
      <c r="O161" s="8">
        <f t="shared" si="10"/>
        <v>43569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8"/>
        <v>1.6231249999999999</v>
      </c>
      <c r="G162" t="s">
        <v>20</v>
      </c>
      <c r="H162">
        <v>164</v>
      </c>
      <c r="I162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9"/>
        <v>43582</v>
      </c>
      <c r="O162" s="8">
        <f t="shared" si="10"/>
        <v>43598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8"/>
        <v>0.78181818181818186</v>
      </c>
      <c r="G163" t="s">
        <v>14</v>
      </c>
      <c r="H163">
        <v>75</v>
      </c>
      <c r="I163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9"/>
        <v>42270</v>
      </c>
      <c r="O163" s="8">
        <f t="shared" si="10"/>
        <v>42276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8"/>
        <v>1.4973770491803278</v>
      </c>
      <c r="G164" t="s">
        <v>20</v>
      </c>
      <c r="H164">
        <v>157</v>
      </c>
      <c r="I164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9"/>
        <v>43442</v>
      </c>
      <c r="O164" s="8">
        <f t="shared" si="10"/>
        <v>43472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8"/>
        <v>2.5325714285714285</v>
      </c>
      <c r="G165" t="s">
        <v>20</v>
      </c>
      <c r="H165">
        <v>246</v>
      </c>
      <c r="I165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9"/>
        <v>43028</v>
      </c>
      <c r="O165" s="8">
        <f t="shared" si="10"/>
        <v>43077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8"/>
        <v>1.0016943521594683</v>
      </c>
      <c r="G166" t="s">
        <v>20</v>
      </c>
      <c r="H166">
        <v>1396</v>
      </c>
      <c r="I166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9"/>
        <v>43016</v>
      </c>
      <c r="O166" s="8">
        <f t="shared" si="10"/>
        <v>43017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8"/>
        <v>1.2199004424778761</v>
      </c>
      <c r="G167" t="s">
        <v>20</v>
      </c>
      <c r="H167">
        <v>2506</v>
      </c>
      <c r="I167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9"/>
        <v>42948</v>
      </c>
      <c r="O167" s="8">
        <f t="shared" si="10"/>
        <v>42980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8"/>
        <v>1.3713265306122449</v>
      </c>
      <c r="G168" t="s">
        <v>20</v>
      </c>
      <c r="H168">
        <v>244</v>
      </c>
      <c r="I168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9"/>
        <v>40534</v>
      </c>
      <c r="O168" s="8">
        <f t="shared" si="10"/>
        <v>40538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8"/>
        <v>4.155384615384615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9"/>
        <v>41435</v>
      </c>
      <c r="O169" s="8">
        <f t="shared" si="10"/>
        <v>41445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8"/>
        <v>0.3130913348946136</v>
      </c>
      <c r="G170" t="s">
        <v>14</v>
      </c>
      <c r="H170">
        <v>955</v>
      </c>
      <c r="I170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9"/>
        <v>43518</v>
      </c>
      <c r="O170" s="8">
        <f t="shared" si="10"/>
        <v>43541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8"/>
        <v>4.240815450643777</v>
      </c>
      <c r="G171" t="s">
        <v>20</v>
      </c>
      <c r="H171">
        <v>1267</v>
      </c>
      <c r="I171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9"/>
        <v>41077</v>
      </c>
      <c r="O171" s="8">
        <f t="shared" si="10"/>
        <v>41105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8"/>
        <v>2.9388623072833599E-2</v>
      </c>
      <c r="G172" t="s">
        <v>14</v>
      </c>
      <c r="H172">
        <v>67</v>
      </c>
      <c r="I172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9"/>
        <v>42950</v>
      </c>
      <c r="O172" s="8">
        <f t="shared" si="10"/>
        <v>42957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8"/>
        <v>0.1063265306122449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9"/>
        <v>41718</v>
      </c>
      <c r="O173" s="8">
        <f t="shared" si="10"/>
        <v>41740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8"/>
        <v>0.82874999999999999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9"/>
        <v>41839</v>
      </c>
      <c r="O174" s="8">
        <f t="shared" si="10"/>
        <v>41854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8"/>
        <v>1.6301447776628748</v>
      </c>
      <c r="G175" t="s">
        <v>20</v>
      </c>
      <c r="H175">
        <v>1561</v>
      </c>
      <c r="I175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9"/>
        <v>41412</v>
      </c>
      <c r="O175" s="8">
        <f t="shared" si="10"/>
        <v>41418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8"/>
        <v>8.9466666666666672</v>
      </c>
      <c r="G176" t="s">
        <v>20</v>
      </c>
      <c r="H176">
        <v>48</v>
      </c>
      <c r="I176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9"/>
        <v>42282</v>
      </c>
      <c r="O176" s="8">
        <f t="shared" si="10"/>
        <v>42283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8"/>
        <v>0.26191501103752757</v>
      </c>
      <c r="G177" t="s">
        <v>14</v>
      </c>
      <c r="H177">
        <v>1130</v>
      </c>
      <c r="I177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9"/>
        <v>42613</v>
      </c>
      <c r="O177" s="8">
        <f t="shared" si="10"/>
        <v>42632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8"/>
        <v>0.74834782608695649</v>
      </c>
      <c r="G178" t="s">
        <v>14</v>
      </c>
      <c r="H178">
        <v>782</v>
      </c>
      <c r="I178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9"/>
        <v>42616</v>
      </c>
      <c r="O178" s="8">
        <f t="shared" si="10"/>
        <v>42625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8"/>
        <v>4.1647680412371137</v>
      </c>
      <c r="G179" t="s">
        <v>20</v>
      </c>
      <c r="H179">
        <v>2739</v>
      </c>
      <c r="I179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9"/>
        <v>40497</v>
      </c>
      <c r="O179" s="8">
        <f t="shared" si="10"/>
        <v>40522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8"/>
        <v>0.96208333333333329</v>
      </c>
      <c r="G180" t="s">
        <v>14</v>
      </c>
      <c r="H180">
        <v>210</v>
      </c>
      <c r="I180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9"/>
        <v>42999</v>
      </c>
      <c r="O180" s="8">
        <f t="shared" si="10"/>
        <v>43008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8"/>
        <v>3.5771910112359548</v>
      </c>
      <c r="G181" t="s">
        <v>20</v>
      </c>
      <c r="H181">
        <v>3537</v>
      </c>
      <c r="I181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9"/>
        <v>41350</v>
      </c>
      <c r="O181" s="8">
        <f t="shared" si="10"/>
        <v>41351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8"/>
        <v>3.0845714285714285</v>
      </c>
      <c r="G182" t="s">
        <v>20</v>
      </c>
      <c r="H182">
        <v>2107</v>
      </c>
      <c r="I182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9"/>
        <v>40259</v>
      </c>
      <c r="O182" s="8">
        <f t="shared" si="10"/>
        <v>40264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8"/>
        <v>0.61802325581395345</v>
      </c>
      <c r="G183" t="s">
        <v>14</v>
      </c>
      <c r="H183">
        <v>136</v>
      </c>
      <c r="I183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9"/>
        <v>43012</v>
      </c>
      <c r="O183" s="8">
        <f t="shared" si="10"/>
        <v>43030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8"/>
        <v>7.2232472324723247</v>
      </c>
      <c r="G184" t="s">
        <v>20</v>
      </c>
      <c r="H184">
        <v>3318</v>
      </c>
      <c r="I184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9"/>
        <v>43631</v>
      </c>
      <c r="O184" s="8">
        <f t="shared" si="10"/>
        <v>43647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8"/>
        <v>0.69117647058823528</v>
      </c>
      <c r="G185" t="s">
        <v>14</v>
      </c>
      <c r="H185">
        <v>86</v>
      </c>
      <c r="I185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9"/>
        <v>40430</v>
      </c>
      <c r="O185" s="8">
        <f t="shared" si="10"/>
        <v>40443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8"/>
        <v>2.9305555555555554</v>
      </c>
      <c r="G186" t="s">
        <v>20</v>
      </c>
      <c r="H186">
        <v>340</v>
      </c>
      <c r="I186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9"/>
        <v>43588</v>
      </c>
      <c r="O186" s="8">
        <f t="shared" si="10"/>
        <v>43589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8"/>
        <v>0.71799999999999997</v>
      </c>
      <c r="G187" t="s">
        <v>14</v>
      </c>
      <c r="H187">
        <v>19</v>
      </c>
      <c r="I187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9"/>
        <v>43233</v>
      </c>
      <c r="O187" s="8">
        <f t="shared" si="10"/>
        <v>43244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8"/>
        <v>0.31934684684684683</v>
      </c>
      <c r="G188" t="s">
        <v>14</v>
      </c>
      <c r="H188">
        <v>886</v>
      </c>
      <c r="I188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9"/>
        <v>41782</v>
      </c>
      <c r="O188" s="8">
        <f t="shared" si="10"/>
        <v>41797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8"/>
        <v>2.2987375415282392</v>
      </c>
      <c r="G189" t="s">
        <v>20</v>
      </c>
      <c r="H189">
        <v>1442</v>
      </c>
      <c r="I189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9"/>
        <v>41328</v>
      </c>
      <c r="O189" s="8">
        <f t="shared" si="10"/>
        <v>41356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8"/>
        <v>0.3201219512195122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9"/>
        <v>41975</v>
      </c>
      <c r="O190" s="8">
        <f t="shared" si="10"/>
        <v>41976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8"/>
        <v>0.23525352848928385</v>
      </c>
      <c r="G191" t="s">
        <v>74</v>
      </c>
      <c r="H191">
        <v>441</v>
      </c>
      <c r="I191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9"/>
        <v>42433</v>
      </c>
      <c r="O191" s="8">
        <f t="shared" si="10"/>
        <v>42433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8"/>
        <v>0.68594594594594593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9"/>
        <v>41429</v>
      </c>
      <c r="O192" s="8">
        <f t="shared" si="10"/>
        <v>41430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8"/>
        <v>0.37952380952380954</v>
      </c>
      <c r="G193" t="s">
        <v>14</v>
      </c>
      <c r="H193">
        <v>86</v>
      </c>
      <c r="I193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9"/>
        <v>43536</v>
      </c>
      <c r="O193" s="8">
        <f t="shared" si="10"/>
        <v>43539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ref="F194:F257" si="12">E194/D194</f>
        <v>0.19992957746478873</v>
      </c>
      <c r="G194" t="s">
        <v>14</v>
      </c>
      <c r="H194">
        <v>243</v>
      </c>
      <c r="I194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ref="N194:N257" si="13">FLOOR(L194/60/60/24,1)+DATE(1970,1,1)</f>
        <v>41817</v>
      </c>
      <c r="O194" s="8">
        <f t="shared" ref="O194:O257" si="14">FLOOR(M194/60/60/24,1)+DATE(1970,1,1)</f>
        <v>41821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si="12"/>
        <v>0.45636363636363636</v>
      </c>
      <c r="G195" t="s">
        <v>14</v>
      </c>
      <c r="H195">
        <v>65</v>
      </c>
      <c r="I195">
        <f t="shared" ref="I195:I258" si="15"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si="13"/>
        <v>43198</v>
      </c>
      <c r="O195" s="8">
        <f t="shared" si="14"/>
        <v>43202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2"/>
        <v>1.227605633802817</v>
      </c>
      <c r="G196" t="s">
        <v>20</v>
      </c>
      <c r="H196">
        <v>126</v>
      </c>
      <c r="I196">
        <f t="shared" si="15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13"/>
        <v>42261</v>
      </c>
      <c r="O196" s="8">
        <f t="shared" si="14"/>
        <v>42277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2"/>
        <v>3.61753164556962</v>
      </c>
      <c r="G197" t="s">
        <v>20</v>
      </c>
      <c r="H197">
        <v>524</v>
      </c>
      <c r="I197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13"/>
        <v>43310</v>
      </c>
      <c r="O197" s="8">
        <f t="shared" si="14"/>
        <v>43317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2"/>
        <v>0.63146341463414635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13"/>
        <v>42616</v>
      </c>
      <c r="O198" s="8">
        <f t="shared" si="14"/>
        <v>42635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2"/>
        <v>2.9820475319926874</v>
      </c>
      <c r="G199" t="s">
        <v>20</v>
      </c>
      <c r="H199">
        <v>1989</v>
      </c>
      <c r="I199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13"/>
        <v>42909</v>
      </c>
      <c r="O199" s="8">
        <f t="shared" si="14"/>
        <v>42923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2"/>
        <v>9.5585443037974685E-2</v>
      </c>
      <c r="G200" t="s">
        <v>14</v>
      </c>
      <c r="H200">
        <v>168</v>
      </c>
      <c r="I200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13"/>
        <v>40396</v>
      </c>
      <c r="O200" s="8">
        <f t="shared" si="14"/>
        <v>40425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2"/>
        <v>0.5377777777777778</v>
      </c>
      <c r="G201" t="s">
        <v>14</v>
      </c>
      <c r="H201">
        <v>13</v>
      </c>
      <c r="I201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13"/>
        <v>42192</v>
      </c>
      <c r="O201" s="8">
        <f t="shared" si="14"/>
        <v>42196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2"/>
        <v>0.02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13"/>
        <v>40262</v>
      </c>
      <c r="O202" s="8">
        <f t="shared" si="14"/>
        <v>40273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2"/>
        <v>6.8119047619047617</v>
      </c>
      <c r="G203" t="s">
        <v>20</v>
      </c>
      <c r="H203">
        <v>157</v>
      </c>
      <c r="I203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13"/>
        <v>41845</v>
      </c>
      <c r="O203" s="8">
        <f t="shared" si="14"/>
        <v>41863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2"/>
        <v>0.78831325301204824</v>
      </c>
      <c r="G204" t="s">
        <v>74</v>
      </c>
      <c r="H204">
        <v>82</v>
      </c>
      <c r="I204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13"/>
        <v>40818</v>
      </c>
      <c r="O204" s="8">
        <f t="shared" si="14"/>
        <v>40822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2"/>
        <v>1.3440792216817234</v>
      </c>
      <c r="G205" t="s">
        <v>20</v>
      </c>
      <c r="H205">
        <v>4498</v>
      </c>
      <c r="I205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13"/>
        <v>42752</v>
      </c>
      <c r="O205" s="8">
        <f t="shared" si="14"/>
        <v>42754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2"/>
        <v>3.372E-2</v>
      </c>
      <c r="G206" t="s">
        <v>14</v>
      </c>
      <c r="H206">
        <v>40</v>
      </c>
      <c r="I206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13"/>
        <v>40636</v>
      </c>
      <c r="O206" s="8">
        <f t="shared" si="14"/>
        <v>40646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2"/>
        <v>4.3184615384615386</v>
      </c>
      <c r="G207" t="s">
        <v>20</v>
      </c>
      <c r="H207">
        <v>80</v>
      </c>
      <c r="I207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13"/>
        <v>43390</v>
      </c>
      <c r="O207" s="8">
        <f t="shared" si="14"/>
        <v>43402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2"/>
        <v>0.38844444444444443</v>
      </c>
      <c r="G208" t="s">
        <v>74</v>
      </c>
      <c r="H208">
        <v>57</v>
      </c>
      <c r="I208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13"/>
        <v>40236</v>
      </c>
      <c r="O208" s="8">
        <f t="shared" si="14"/>
        <v>40245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2"/>
        <v>4.2569999999999997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13"/>
        <v>43340</v>
      </c>
      <c r="O209" s="8">
        <f t="shared" si="14"/>
        <v>43360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2"/>
        <v>1.0112239715591671</v>
      </c>
      <c r="G210" t="s">
        <v>20</v>
      </c>
      <c r="H210">
        <v>2053</v>
      </c>
      <c r="I210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13"/>
        <v>43048</v>
      </c>
      <c r="O210" s="8">
        <f t="shared" si="14"/>
        <v>43072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2"/>
        <v>0.21188688946015424</v>
      </c>
      <c r="G211" t="s">
        <v>47</v>
      </c>
      <c r="H211">
        <v>808</v>
      </c>
      <c r="I211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13"/>
        <v>42496</v>
      </c>
      <c r="O211" s="8">
        <f t="shared" si="14"/>
        <v>42503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2"/>
        <v>0.67425531914893622</v>
      </c>
      <c r="G212" t="s">
        <v>14</v>
      </c>
      <c r="H212">
        <v>226</v>
      </c>
      <c r="I212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13"/>
        <v>42797</v>
      </c>
      <c r="O212" s="8">
        <f t="shared" si="14"/>
        <v>42824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2"/>
        <v>0.9492337164750958</v>
      </c>
      <c r="G213" t="s">
        <v>14</v>
      </c>
      <c r="H213">
        <v>1625</v>
      </c>
      <c r="I213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13"/>
        <v>41513</v>
      </c>
      <c r="O213" s="8">
        <f t="shared" si="14"/>
        <v>41537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2"/>
        <v>1.5185185185185186</v>
      </c>
      <c r="G214" t="s">
        <v>20</v>
      </c>
      <c r="H214">
        <v>168</v>
      </c>
      <c r="I214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13"/>
        <v>43814</v>
      </c>
      <c r="O214" s="8">
        <f t="shared" si="14"/>
        <v>43860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2"/>
        <v>1.9516382252559727</v>
      </c>
      <c r="G215" t="s">
        <v>20</v>
      </c>
      <c r="H215">
        <v>4289</v>
      </c>
      <c r="I215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13"/>
        <v>40488</v>
      </c>
      <c r="O215" s="8">
        <f t="shared" si="14"/>
        <v>40496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2"/>
        <v>10.231428571428571</v>
      </c>
      <c r="G216" t="s">
        <v>20</v>
      </c>
      <c r="H216">
        <v>165</v>
      </c>
      <c r="I216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13"/>
        <v>40409</v>
      </c>
      <c r="O216" s="8">
        <f t="shared" si="14"/>
        <v>40415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2"/>
        <v>3.8418367346938778E-2</v>
      </c>
      <c r="G217" t="s">
        <v>14</v>
      </c>
      <c r="H217">
        <v>143</v>
      </c>
      <c r="I217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13"/>
        <v>43509</v>
      </c>
      <c r="O217" s="8">
        <f t="shared" si="14"/>
        <v>43511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2"/>
        <v>1.5507066557107643</v>
      </c>
      <c r="G218" t="s">
        <v>20</v>
      </c>
      <c r="H218">
        <v>1815</v>
      </c>
      <c r="I218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13"/>
        <v>40869</v>
      </c>
      <c r="O218" s="8">
        <f t="shared" si="14"/>
        <v>40871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2"/>
        <v>0.44753477588871715</v>
      </c>
      <c r="G219" t="s">
        <v>14</v>
      </c>
      <c r="H219">
        <v>934</v>
      </c>
      <c r="I219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13"/>
        <v>43583</v>
      </c>
      <c r="O219" s="8">
        <f t="shared" si="14"/>
        <v>43592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2"/>
        <v>2.1594736842105262</v>
      </c>
      <c r="G220" t="s">
        <v>20</v>
      </c>
      <c r="H220">
        <v>397</v>
      </c>
      <c r="I220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13"/>
        <v>40858</v>
      </c>
      <c r="O220" s="8">
        <f t="shared" si="14"/>
        <v>40892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2"/>
        <v>3.3212709832134291</v>
      </c>
      <c r="G221" t="s">
        <v>20</v>
      </c>
      <c r="H221">
        <v>1539</v>
      </c>
      <c r="I221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13"/>
        <v>41137</v>
      </c>
      <c r="O221" s="8">
        <f t="shared" si="14"/>
        <v>41149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2"/>
        <v>8.4430379746835441E-2</v>
      </c>
      <c r="G222" t="s">
        <v>14</v>
      </c>
      <c r="H222">
        <v>17</v>
      </c>
      <c r="I222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13"/>
        <v>40725</v>
      </c>
      <c r="O222" s="8">
        <f t="shared" si="14"/>
        <v>40743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2"/>
        <v>0.9862551440329218</v>
      </c>
      <c r="G223" t="s">
        <v>14</v>
      </c>
      <c r="H223">
        <v>2179</v>
      </c>
      <c r="I223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13"/>
        <v>41081</v>
      </c>
      <c r="O223" s="8">
        <f t="shared" si="14"/>
        <v>41083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2"/>
        <v>1.3797916666666667</v>
      </c>
      <c r="G224" t="s">
        <v>20</v>
      </c>
      <c r="H224">
        <v>138</v>
      </c>
      <c r="I224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13"/>
        <v>41914</v>
      </c>
      <c r="O224" s="8">
        <f t="shared" si="14"/>
        <v>41915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2"/>
        <v>0.93810996563573879</v>
      </c>
      <c r="G225" t="s">
        <v>14</v>
      </c>
      <c r="H225">
        <v>931</v>
      </c>
      <c r="I225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13"/>
        <v>42445</v>
      </c>
      <c r="O225" s="8">
        <f t="shared" si="14"/>
        <v>42459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2"/>
        <v>4.0363930885529156</v>
      </c>
      <c r="G226" t="s">
        <v>20</v>
      </c>
      <c r="H226">
        <v>3594</v>
      </c>
      <c r="I226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13"/>
        <v>41906</v>
      </c>
      <c r="O226" s="8">
        <f t="shared" si="14"/>
        <v>41951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2"/>
        <v>2.6017404129793511</v>
      </c>
      <c r="G227" t="s">
        <v>20</v>
      </c>
      <c r="H227">
        <v>5880</v>
      </c>
      <c r="I227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13"/>
        <v>41762</v>
      </c>
      <c r="O227" s="8">
        <f t="shared" si="14"/>
        <v>41762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2"/>
        <v>3.6663333333333332</v>
      </c>
      <c r="G228" t="s">
        <v>20</v>
      </c>
      <c r="H228">
        <v>112</v>
      </c>
      <c r="I228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13"/>
        <v>40276</v>
      </c>
      <c r="O228" s="8">
        <f t="shared" si="14"/>
        <v>40313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2"/>
        <v>1.687208538587849</v>
      </c>
      <c r="G229" t="s">
        <v>20</v>
      </c>
      <c r="H229">
        <v>943</v>
      </c>
      <c r="I229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13"/>
        <v>42139</v>
      </c>
      <c r="O229" s="8">
        <f t="shared" si="14"/>
        <v>42145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2"/>
        <v>1.1990717911530093</v>
      </c>
      <c r="G230" t="s">
        <v>20</v>
      </c>
      <c r="H230">
        <v>2468</v>
      </c>
      <c r="I230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13"/>
        <v>42613</v>
      </c>
      <c r="O230" s="8">
        <f t="shared" si="14"/>
        <v>42638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2"/>
        <v>1.936892523364486</v>
      </c>
      <c r="G231" t="s">
        <v>20</v>
      </c>
      <c r="H231">
        <v>2551</v>
      </c>
      <c r="I231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13"/>
        <v>42887</v>
      </c>
      <c r="O231" s="8">
        <f t="shared" si="14"/>
        <v>42935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2"/>
        <v>4.2016666666666671</v>
      </c>
      <c r="G232" t="s">
        <v>20</v>
      </c>
      <c r="H232">
        <v>101</v>
      </c>
      <c r="I232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13"/>
        <v>43805</v>
      </c>
      <c r="O232" s="8">
        <f t="shared" si="14"/>
        <v>43805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2"/>
        <v>0.76708333333333334</v>
      </c>
      <c r="G233" t="s">
        <v>74</v>
      </c>
      <c r="H233">
        <v>67</v>
      </c>
      <c r="I233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13"/>
        <v>41415</v>
      </c>
      <c r="O233" s="8">
        <f t="shared" si="14"/>
        <v>41473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2"/>
        <v>1.7126470588235294</v>
      </c>
      <c r="G234" t="s">
        <v>20</v>
      </c>
      <c r="H234">
        <v>92</v>
      </c>
      <c r="I234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13"/>
        <v>42576</v>
      </c>
      <c r="O234" s="8">
        <f t="shared" si="14"/>
        <v>42577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2"/>
        <v>1.5789473684210527</v>
      </c>
      <c r="G235" t="s">
        <v>20</v>
      </c>
      <c r="H235">
        <v>62</v>
      </c>
      <c r="I235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13"/>
        <v>40706</v>
      </c>
      <c r="O235" s="8">
        <f t="shared" si="14"/>
        <v>40722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2"/>
        <v>1.0908</v>
      </c>
      <c r="G236" t="s">
        <v>20</v>
      </c>
      <c r="H236">
        <v>149</v>
      </c>
      <c r="I236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13"/>
        <v>42969</v>
      </c>
      <c r="O236" s="8">
        <f t="shared" si="14"/>
        <v>42976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2"/>
        <v>0.41732558139534881</v>
      </c>
      <c r="G237" t="s">
        <v>14</v>
      </c>
      <c r="H237">
        <v>92</v>
      </c>
      <c r="I237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13"/>
        <v>42779</v>
      </c>
      <c r="O237" s="8">
        <f t="shared" si="14"/>
        <v>42784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2"/>
        <v>0.10944303797468355</v>
      </c>
      <c r="G238" t="s">
        <v>14</v>
      </c>
      <c r="H238">
        <v>57</v>
      </c>
      <c r="I238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13"/>
        <v>43641</v>
      </c>
      <c r="O238" s="8">
        <f t="shared" si="14"/>
        <v>43648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2"/>
        <v>1.593763440860215</v>
      </c>
      <c r="G239" t="s">
        <v>20</v>
      </c>
      <c r="H239">
        <v>329</v>
      </c>
      <c r="I239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13"/>
        <v>41754</v>
      </c>
      <c r="O239" s="8">
        <f t="shared" si="14"/>
        <v>41756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2"/>
        <v>4.2241666666666671</v>
      </c>
      <c r="G240" t="s">
        <v>20</v>
      </c>
      <c r="H240">
        <v>97</v>
      </c>
      <c r="I240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13"/>
        <v>43083</v>
      </c>
      <c r="O240" s="8">
        <f t="shared" si="14"/>
        <v>43108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2"/>
        <v>0.97718749999999999</v>
      </c>
      <c r="G241" t="s">
        <v>14</v>
      </c>
      <c r="H241">
        <v>41</v>
      </c>
      <c r="I241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13"/>
        <v>42245</v>
      </c>
      <c r="O241" s="8">
        <f t="shared" si="14"/>
        <v>42249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2"/>
        <v>4.1878911564625847</v>
      </c>
      <c r="G242" t="s">
        <v>20</v>
      </c>
      <c r="H242">
        <v>1784</v>
      </c>
      <c r="I242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13"/>
        <v>40396</v>
      </c>
      <c r="O242" s="8">
        <f t="shared" si="14"/>
        <v>40397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2"/>
        <v>1.0191632047477746</v>
      </c>
      <c r="G243" t="s">
        <v>20</v>
      </c>
      <c r="H243">
        <v>1684</v>
      </c>
      <c r="I243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13"/>
        <v>41742</v>
      </c>
      <c r="O243" s="8">
        <f t="shared" si="14"/>
        <v>41752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2"/>
        <v>1.2772619047619047</v>
      </c>
      <c r="G244" t="s">
        <v>20</v>
      </c>
      <c r="H244">
        <v>250</v>
      </c>
      <c r="I244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13"/>
        <v>42865</v>
      </c>
      <c r="O244" s="8">
        <f t="shared" si="14"/>
        <v>42875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2"/>
        <v>4.4521739130434783</v>
      </c>
      <c r="G245" t="s">
        <v>20</v>
      </c>
      <c r="H245">
        <v>238</v>
      </c>
      <c r="I245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13"/>
        <v>43163</v>
      </c>
      <c r="O245" s="8">
        <f t="shared" si="14"/>
        <v>43166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2"/>
        <v>5.6971428571428575</v>
      </c>
      <c r="G246" t="s">
        <v>20</v>
      </c>
      <c r="H246">
        <v>53</v>
      </c>
      <c r="I246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13"/>
        <v>41834</v>
      </c>
      <c r="O246" s="8">
        <f t="shared" si="14"/>
        <v>41886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2"/>
        <v>5.0934482758620687</v>
      </c>
      <c r="G247" t="s">
        <v>20</v>
      </c>
      <c r="H247">
        <v>214</v>
      </c>
      <c r="I247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13"/>
        <v>41736</v>
      </c>
      <c r="O247" s="8">
        <f t="shared" si="14"/>
        <v>41737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2"/>
        <v>3.2553333333333332</v>
      </c>
      <c r="G248" t="s">
        <v>20</v>
      </c>
      <c r="H248">
        <v>222</v>
      </c>
      <c r="I248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13"/>
        <v>41491</v>
      </c>
      <c r="O248" s="8">
        <f t="shared" si="14"/>
        <v>41495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2"/>
        <v>9.3261616161616168</v>
      </c>
      <c r="G249" t="s">
        <v>20</v>
      </c>
      <c r="H249">
        <v>1884</v>
      </c>
      <c r="I249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13"/>
        <v>42726</v>
      </c>
      <c r="O249" s="8">
        <f t="shared" si="14"/>
        <v>42741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2"/>
        <v>2.1133870967741935</v>
      </c>
      <c r="G250" t="s">
        <v>20</v>
      </c>
      <c r="H250">
        <v>218</v>
      </c>
      <c r="I250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13"/>
        <v>42004</v>
      </c>
      <c r="O250" s="8">
        <f t="shared" si="14"/>
        <v>42009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2"/>
        <v>2.7332520325203253</v>
      </c>
      <c r="G251" t="s">
        <v>20</v>
      </c>
      <c r="H251">
        <v>6465</v>
      </c>
      <c r="I251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13"/>
        <v>42006</v>
      </c>
      <c r="O251" s="8">
        <f t="shared" si="14"/>
        <v>42013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2"/>
        <v>0.03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13"/>
        <v>40203</v>
      </c>
      <c r="O252" s="8">
        <f t="shared" si="14"/>
        <v>40238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2"/>
        <v>0.54084507042253516</v>
      </c>
      <c r="G253" t="s">
        <v>14</v>
      </c>
      <c r="H253">
        <v>101</v>
      </c>
      <c r="I253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13"/>
        <v>41252</v>
      </c>
      <c r="O253" s="8">
        <f t="shared" si="14"/>
        <v>41254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2"/>
        <v>6.2629999999999999</v>
      </c>
      <c r="G254" t="s">
        <v>20</v>
      </c>
      <c r="H254">
        <v>59</v>
      </c>
      <c r="I254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13"/>
        <v>41572</v>
      </c>
      <c r="O254" s="8">
        <f t="shared" si="14"/>
        <v>41577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2"/>
        <v>0.8902139917695473</v>
      </c>
      <c r="G255" t="s">
        <v>14</v>
      </c>
      <c r="H255">
        <v>1335</v>
      </c>
      <c r="I255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13"/>
        <v>40641</v>
      </c>
      <c r="O255" s="8">
        <f t="shared" si="14"/>
        <v>40653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2"/>
        <v>1.8489130434782608</v>
      </c>
      <c r="G256" t="s">
        <v>20</v>
      </c>
      <c r="H256">
        <v>88</v>
      </c>
      <c r="I256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13"/>
        <v>42787</v>
      </c>
      <c r="O256" s="8">
        <f t="shared" si="14"/>
        <v>42789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2"/>
        <v>1.2016770186335404</v>
      </c>
      <c r="G257" t="s">
        <v>20</v>
      </c>
      <c r="H257">
        <v>1697</v>
      </c>
      <c r="I257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13"/>
        <v>40590</v>
      </c>
      <c r="O257" s="8">
        <f t="shared" si="14"/>
        <v>40595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ref="F258:F321" si="16">E258/D258</f>
        <v>0.23390243902439026</v>
      </c>
      <c r="G258" t="s">
        <v>14</v>
      </c>
      <c r="H258">
        <v>15</v>
      </c>
      <c r="I258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ref="N258:N321" si="17">FLOOR(L258/60/60/24,1)+DATE(1970,1,1)</f>
        <v>42393</v>
      </c>
      <c r="O258" s="8">
        <f t="shared" ref="O258:O321" si="18">FLOOR(M258/60/60/24,1)+DATE(1970,1,1)</f>
        <v>42430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si="16"/>
        <v>1.46</v>
      </c>
      <c r="G259" t="s">
        <v>20</v>
      </c>
      <c r="H259">
        <v>92</v>
      </c>
      <c r="I259">
        <f t="shared" ref="I259:I322" si="19"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si="17"/>
        <v>41338</v>
      </c>
      <c r="O259" s="8">
        <f t="shared" si="18"/>
        <v>41352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16"/>
        <v>2.6848000000000001</v>
      </c>
      <c r="G260" t="s">
        <v>20</v>
      </c>
      <c r="H260">
        <v>186</v>
      </c>
      <c r="I260">
        <f t="shared" si="1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17"/>
        <v>42712</v>
      </c>
      <c r="O260" s="8">
        <f t="shared" si="18"/>
        <v>42732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6"/>
        <v>5.9749999999999996</v>
      </c>
      <c r="G261" t="s">
        <v>20</v>
      </c>
      <c r="H261">
        <v>138</v>
      </c>
      <c r="I261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17"/>
        <v>41251</v>
      </c>
      <c r="O261" s="8">
        <f t="shared" si="18"/>
        <v>41270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6"/>
        <v>1.5769841269841269</v>
      </c>
      <c r="G262" t="s">
        <v>20</v>
      </c>
      <c r="H262">
        <v>261</v>
      </c>
      <c r="I262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17"/>
        <v>41180</v>
      </c>
      <c r="O262" s="8">
        <f t="shared" si="18"/>
        <v>41192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6"/>
        <v>0.31201660735468567</v>
      </c>
      <c r="G263" t="s">
        <v>14</v>
      </c>
      <c r="H263">
        <v>454</v>
      </c>
      <c r="I263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17"/>
        <v>40415</v>
      </c>
      <c r="O263" s="8">
        <f t="shared" si="18"/>
        <v>40419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6"/>
        <v>3.1341176470588237</v>
      </c>
      <c r="G264" t="s">
        <v>20</v>
      </c>
      <c r="H264">
        <v>107</v>
      </c>
      <c r="I264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17"/>
        <v>40638</v>
      </c>
      <c r="O264" s="8">
        <f t="shared" si="18"/>
        <v>40664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6"/>
        <v>3.7089655172413791</v>
      </c>
      <c r="G265" t="s">
        <v>20</v>
      </c>
      <c r="H265">
        <v>199</v>
      </c>
      <c r="I265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17"/>
        <v>40187</v>
      </c>
      <c r="O265" s="8">
        <f t="shared" si="18"/>
        <v>40187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6"/>
        <v>3.6266447368421053</v>
      </c>
      <c r="G266" t="s">
        <v>20</v>
      </c>
      <c r="H266">
        <v>5512</v>
      </c>
      <c r="I266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17"/>
        <v>41317</v>
      </c>
      <c r="O266" s="8">
        <f t="shared" si="18"/>
        <v>41333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6"/>
        <v>1.2308163265306122</v>
      </c>
      <c r="G267" t="s">
        <v>20</v>
      </c>
      <c r="H267">
        <v>86</v>
      </c>
      <c r="I267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17"/>
        <v>42372</v>
      </c>
      <c r="O267" s="8">
        <f t="shared" si="18"/>
        <v>42416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6"/>
        <v>0.76766756032171579</v>
      </c>
      <c r="G268" t="s">
        <v>14</v>
      </c>
      <c r="H268">
        <v>3182</v>
      </c>
      <c r="I268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17"/>
        <v>41950</v>
      </c>
      <c r="O268" s="8">
        <f t="shared" si="18"/>
        <v>41983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6"/>
        <v>2.3362012987012988</v>
      </c>
      <c r="G269" t="s">
        <v>20</v>
      </c>
      <c r="H269">
        <v>2768</v>
      </c>
      <c r="I269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17"/>
        <v>41206</v>
      </c>
      <c r="O269" s="8">
        <f t="shared" si="18"/>
        <v>41222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6"/>
        <v>1.8053333333333332</v>
      </c>
      <c r="G270" t="s">
        <v>20</v>
      </c>
      <c r="H270">
        <v>48</v>
      </c>
      <c r="I270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17"/>
        <v>41186</v>
      </c>
      <c r="O270" s="8">
        <f t="shared" si="18"/>
        <v>41232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6"/>
        <v>2.5262857142857142</v>
      </c>
      <c r="G271" t="s">
        <v>20</v>
      </c>
      <c r="H271">
        <v>87</v>
      </c>
      <c r="I271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17"/>
        <v>43496</v>
      </c>
      <c r="O271" s="8">
        <f t="shared" si="18"/>
        <v>43517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6"/>
        <v>0.27176538240368026</v>
      </c>
      <c r="G272" t="s">
        <v>74</v>
      </c>
      <c r="H272">
        <v>1890</v>
      </c>
      <c r="I272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17"/>
        <v>40514</v>
      </c>
      <c r="O272" s="8">
        <f t="shared" si="18"/>
        <v>40516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6"/>
        <v>1.2706571242680547E-2</v>
      </c>
      <c r="G273" t="s">
        <v>47</v>
      </c>
      <c r="H273">
        <v>61</v>
      </c>
      <c r="I273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17"/>
        <v>42345</v>
      </c>
      <c r="O273" s="8">
        <f t="shared" si="18"/>
        <v>42376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6"/>
        <v>3.0400978473581213</v>
      </c>
      <c r="G274" t="s">
        <v>20</v>
      </c>
      <c r="H274">
        <v>1894</v>
      </c>
      <c r="I274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17"/>
        <v>43656</v>
      </c>
      <c r="O274" s="8">
        <f t="shared" si="18"/>
        <v>43681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6"/>
        <v>1.3723076923076922</v>
      </c>
      <c r="G275" t="s">
        <v>20</v>
      </c>
      <c r="H275">
        <v>282</v>
      </c>
      <c r="I275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17"/>
        <v>42995</v>
      </c>
      <c r="O275" s="8">
        <f t="shared" si="18"/>
        <v>42998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6"/>
        <v>0.32208333333333333</v>
      </c>
      <c r="G276" t="s">
        <v>14</v>
      </c>
      <c r="H276">
        <v>15</v>
      </c>
      <c r="I276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17"/>
        <v>43045</v>
      </c>
      <c r="O276" s="8">
        <f t="shared" si="18"/>
        <v>43050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6"/>
        <v>2.4151282051282053</v>
      </c>
      <c r="G277" t="s">
        <v>20</v>
      </c>
      <c r="H277">
        <v>116</v>
      </c>
      <c r="I277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17"/>
        <v>43561</v>
      </c>
      <c r="O277" s="8">
        <f t="shared" si="18"/>
        <v>43569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6"/>
        <v>0.96799999999999997</v>
      </c>
      <c r="G278" t="s">
        <v>14</v>
      </c>
      <c r="H278">
        <v>133</v>
      </c>
      <c r="I278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17"/>
        <v>41018</v>
      </c>
      <c r="O278" s="8">
        <f t="shared" si="18"/>
        <v>41023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6"/>
        <v>10.664285714285715</v>
      </c>
      <c r="G279" t="s">
        <v>20</v>
      </c>
      <c r="H279">
        <v>83</v>
      </c>
      <c r="I279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17"/>
        <v>40378</v>
      </c>
      <c r="O279" s="8">
        <f t="shared" si="18"/>
        <v>40380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6"/>
        <v>3.2588888888888889</v>
      </c>
      <c r="G280" t="s">
        <v>20</v>
      </c>
      <c r="H280">
        <v>91</v>
      </c>
      <c r="I280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17"/>
        <v>41239</v>
      </c>
      <c r="O280" s="8">
        <f t="shared" si="18"/>
        <v>41264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6"/>
        <v>1.7070000000000001</v>
      </c>
      <c r="G281" t="s">
        <v>20</v>
      </c>
      <c r="H281">
        <v>546</v>
      </c>
      <c r="I281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17"/>
        <v>43346</v>
      </c>
      <c r="O281" s="8">
        <f t="shared" si="18"/>
        <v>43349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6"/>
        <v>5.8144</v>
      </c>
      <c r="G282" t="s">
        <v>20</v>
      </c>
      <c r="H282">
        <v>393</v>
      </c>
      <c r="I282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17"/>
        <v>43060</v>
      </c>
      <c r="O282" s="8">
        <f t="shared" si="18"/>
        <v>43066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6"/>
        <v>0.91520972644376897</v>
      </c>
      <c r="G283" t="s">
        <v>14</v>
      </c>
      <c r="H283">
        <v>2062</v>
      </c>
      <c r="I283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17"/>
        <v>40979</v>
      </c>
      <c r="O283" s="8">
        <f t="shared" si="18"/>
        <v>41000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6"/>
        <v>1.0804761904761904</v>
      </c>
      <c r="G284" t="s">
        <v>20</v>
      </c>
      <c r="H284">
        <v>133</v>
      </c>
      <c r="I284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17"/>
        <v>42701</v>
      </c>
      <c r="O284" s="8">
        <f t="shared" si="18"/>
        <v>42707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6"/>
        <v>0.18728395061728395</v>
      </c>
      <c r="G285" t="s">
        <v>14</v>
      </c>
      <c r="H285">
        <v>29</v>
      </c>
      <c r="I285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17"/>
        <v>42520</v>
      </c>
      <c r="O285" s="8">
        <f t="shared" si="18"/>
        <v>42525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6"/>
        <v>0.83193877551020412</v>
      </c>
      <c r="G286" t="s">
        <v>14</v>
      </c>
      <c r="H286">
        <v>132</v>
      </c>
      <c r="I286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17"/>
        <v>41030</v>
      </c>
      <c r="O286" s="8">
        <f t="shared" si="18"/>
        <v>41035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6"/>
        <v>7.0633333333333335</v>
      </c>
      <c r="G287" t="s">
        <v>20</v>
      </c>
      <c r="H287">
        <v>254</v>
      </c>
      <c r="I287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17"/>
        <v>42623</v>
      </c>
      <c r="O287" s="8">
        <f t="shared" si="18"/>
        <v>42661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6"/>
        <v>0.17446030330062445</v>
      </c>
      <c r="G288" t="s">
        <v>74</v>
      </c>
      <c r="H288">
        <v>184</v>
      </c>
      <c r="I288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17"/>
        <v>42697</v>
      </c>
      <c r="O288" s="8">
        <f t="shared" si="18"/>
        <v>42704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6"/>
        <v>2.0973015873015872</v>
      </c>
      <c r="G289" t="s">
        <v>20</v>
      </c>
      <c r="H289">
        <v>176</v>
      </c>
      <c r="I289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17"/>
        <v>42122</v>
      </c>
      <c r="O289" s="8">
        <f t="shared" si="18"/>
        <v>42122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6"/>
        <v>0.97785714285714287</v>
      </c>
      <c r="G290" t="s">
        <v>14</v>
      </c>
      <c r="H290">
        <v>137</v>
      </c>
      <c r="I290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17"/>
        <v>40982</v>
      </c>
      <c r="O290" s="8">
        <f t="shared" si="18"/>
        <v>40983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6"/>
        <v>16.842500000000001</v>
      </c>
      <c r="G291" t="s">
        <v>20</v>
      </c>
      <c r="H291">
        <v>337</v>
      </c>
      <c r="I291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17"/>
        <v>42219</v>
      </c>
      <c r="O291" s="8">
        <f t="shared" si="18"/>
        <v>42222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6"/>
        <v>0.54402135231316728</v>
      </c>
      <c r="G292" t="s">
        <v>14</v>
      </c>
      <c r="H292">
        <v>908</v>
      </c>
      <c r="I292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17"/>
        <v>41404</v>
      </c>
      <c r="O292" s="8">
        <f t="shared" si="18"/>
        <v>41436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6"/>
        <v>4.5661111111111108</v>
      </c>
      <c r="G293" t="s">
        <v>20</v>
      </c>
      <c r="H293">
        <v>107</v>
      </c>
      <c r="I293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17"/>
        <v>40831</v>
      </c>
      <c r="O293" s="8">
        <f t="shared" si="18"/>
        <v>40835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6"/>
        <v>9.8219178082191785E-2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17"/>
        <v>40984</v>
      </c>
      <c r="O294" s="8">
        <f t="shared" si="18"/>
        <v>41002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6"/>
        <v>0.16384615384615384</v>
      </c>
      <c r="G295" t="s">
        <v>74</v>
      </c>
      <c r="H295">
        <v>32</v>
      </c>
      <c r="I295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17"/>
        <v>40456</v>
      </c>
      <c r="O295" s="8">
        <f t="shared" si="18"/>
        <v>40465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6"/>
        <v>13.396666666666667</v>
      </c>
      <c r="G296" t="s">
        <v>20</v>
      </c>
      <c r="H296">
        <v>183</v>
      </c>
      <c r="I296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17"/>
        <v>43399</v>
      </c>
      <c r="O296" s="8">
        <f t="shared" si="18"/>
        <v>43411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6"/>
        <v>0.35650077760497667</v>
      </c>
      <c r="G297" t="s">
        <v>14</v>
      </c>
      <c r="H297">
        <v>1910</v>
      </c>
      <c r="I297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17"/>
        <v>41562</v>
      </c>
      <c r="O297" s="8">
        <f t="shared" si="18"/>
        <v>41587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6"/>
        <v>0.54950819672131146</v>
      </c>
      <c r="G298" t="s">
        <v>14</v>
      </c>
      <c r="H298">
        <v>38</v>
      </c>
      <c r="I298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17"/>
        <v>43493</v>
      </c>
      <c r="O298" s="8">
        <f t="shared" si="18"/>
        <v>43515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6"/>
        <v>0.94236111111111109</v>
      </c>
      <c r="G299" t="s">
        <v>14</v>
      </c>
      <c r="H299">
        <v>104</v>
      </c>
      <c r="I299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17"/>
        <v>41653</v>
      </c>
      <c r="O299" s="8">
        <f t="shared" si="18"/>
        <v>41662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6"/>
        <v>1.4391428571428571</v>
      </c>
      <c r="G300" t="s">
        <v>20</v>
      </c>
      <c r="H300">
        <v>72</v>
      </c>
      <c r="I300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17"/>
        <v>42426</v>
      </c>
      <c r="O300" s="8">
        <f t="shared" si="18"/>
        <v>42444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6"/>
        <v>0.51421052631578945</v>
      </c>
      <c r="G301" t="s">
        <v>14</v>
      </c>
      <c r="H301">
        <v>49</v>
      </c>
      <c r="I301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17"/>
        <v>42432</v>
      </c>
      <c r="O301" s="8">
        <f t="shared" si="18"/>
        <v>42488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6"/>
        <v>0.05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17"/>
        <v>42977</v>
      </c>
      <c r="O302" s="8">
        <f t="shared" si="18"/>
        <v>42978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6"/>
        <v>13.446666666666667</v>
      </c>
      <c r="G303" t="s">
        <v>20</v>
      </c>
      <c r="H303">
        <v>295</v>
      </c>
      <c r="I303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17"/>
        <v>42061</v>
      </c>
      <c r="O303" s="8">
        <f t="shared" si="18"/>
        <v>42078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6"/>
        <v>0.31844940867279897</v>
      </c>
      <c r="G304" t="s">
        <v>14</v>
      </c>
      <c r="H304">
        <v>245</v>
      </c>
      <c r="I304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17"/>
        <v>43345</v>
      </c>
      <c r="O304" s="8">
        <f t="shared" si="18"/>
        <v>43359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6"/>
        <v>0.82617647058823529</v>
      </c>
      <c r="G305" t="s">
        <v>14</v>
      </c>
      <c r="H305">
        <v>32</v>
      </c>
      <c r="I305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17"/>
        <v>42376</v>
      </c>
      <c r="O305" s="8">
        <f t="shared" si="18"/>
        <v>42381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6"/>
        <v>5.4614285714285717</v>
      </c>
      <c r="G306" t="s">
        <v>20</v>
      </c>
      <c r="H306">
        <v>142</v>
      </c>
      <c r="I306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17"/>
        <v>42589</v>
      </c>
      <c r="O306" s="8">
        <f t="shared" si="18"/>
        <v>42630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6"/>
        <v>2.8621428571428571</v>
      </c>
      <c r="G307" t="s">
        <v>20</v>
      </c>
      <c r="H307">
        <v>85</v>
      </c>
      <c r="I307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17"/>
        <v>42448</v>
      </c>
      <c r="O307" s="8">
        <f t="shared" si="18"/>
        <v>42489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6"/>
        <v>7.9076923076923072E-2</v>
      </c>
      <c r="G308" t="s">
        <v>14</v>
      </c>
      <c r="H308">
        <v>7</v>
      </c>
      <c r="I308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17"/>
        <v>42930</v>
      </c>
      <c r="O308" s="8">
        <f t="shared" si="18"/>
        <v>42933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6"/>
        <v>1.3213677811550153</v>
      </c>
      <c r="G309" t="s">
        <v>20</v>
      </c>
      <c r="H309">
        <v>659</v>
      </c>
      <c r="I309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17"/>
        <v>41066</v>
      </c>
      <c r="O309" s="8">
        <f t="shared" si="18"/>
        <v>41086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6"/>
        <v>0.74077834179357027</v>
      </c>
      <c r="G310" t="s">
        <v>14</v>
      </c>
      <c r="H310">
        <v>803</v>
      </c>
      <c r="I310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17"/>
        <v>40651</v>
      </c>
      <c r="O310" s="8">
        <f t="shared" si="18"/>
        <v>40652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6"/>
        <v>0.75292682926829269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17"/>
        <v>40807</v>
      </c>
      <c r="O311" s="8">
        <f t="shared" si="18"/>
        <v>40827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6"/>
        <v>0.20333333333333334</v>
      </c>
      <c r="G312" t="s">
        <v>14</v>
      </c>
      <c r="H312">
        <v>16</v>
      </c>
      <c r="I312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17"/>
        <v>40277</v>
      </c>
      <c r="O312" s="8">
        <f t="shared" si="18"/>
        <v>40293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6"/>
        <v>2.0336507936507937</v>
      </c>
      <c r="G313" t="s">
        <v>20</v>
      </c>
      <c r="H313">
        <v>121</v>
      </c>
      <c r="I313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17"/>
        <v>40590</v>
      </c>
      <c r="O313" s="8">
        <f t="shared" si="18"/>
        <v>40602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6"/>
        <v>3.1022842639593908</v>
      </c>
      <c r="G314" t="s">
        <v>20</v>
      </c>
      <c r="H314">
        <v>3742</v>
      </c>
      <c r="I314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17"/>
        <v>41572</v>
      </c>
      <c r="O314" s="8">
        <f t="shared" si="18"/>
        <v>41579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6"/>
        <v>3.9531818181818181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17"/>
        <v>40966</v>
      </c>
      <c r="O315" s="8">
        <f t="shared" si="18"/>
        <v>40968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6"/>
        <v>2.9471428571428571</v>
      </c>
      <c r="G316" t="s">
        <v>20</v>
      </c>
      <c r="H316">
        <v>133</v>
      </c>
      <c r="I316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17"/>
        <v>43536</v>
      </c>
      <c r="O316" s="8">
        <f t="shared" si="18"/>
        <v>43541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6"/>
        <v>0.33894736842105261</v>
      </c>
      <c r="G317" t="s">
        <v>14</v>
      </c>
      <c r="H317">
        <v>31</v>
      </c>
      <c r="I317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17"/>
        <v>41783</v>
      </c>
      <c r="O317" s="8">
        <f t="shared" si="18"/>
        <v>41812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6"/>
        <v>0.66677083333333331</v>
      </c>
      <c r="G318" t="s">
        <v>14</v>
      </c>
      <c r="H318">
        <v>108</v>
      </c>
      <c r="I318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17"/>
        <v>43788</v>
      </c>
      <c r="O318" s="8">
        <f t="shared" si="18"/>
        <v>43789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6"/>
        <v>0.19227272727272726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17"/>
        <v>42869</v>
      </c>
      <c r="O319" s="8">
        <f t="shared" si="18"/>
        <v>42882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6"/>
        <v>0.15842105263157893</v>
      </c>
      <c r="G320" t="s">
        <v>14</v>
      </c>
      <c r="H320">
        <v>17</v>
      </c>
      <c r="I320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17"/>
        <v>41684</v>
      </c>
      <c r="O320" s="8">
        <f t="shared" si="18"/>
        <v>41686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6"/>
        <v>0.38702380952380955</v>
      </c>
      <c r="G321" t="s">
        <v>74</v>
      </c>
      <c r="H321">
        <v>64</v>
      </c>
      <c r="I321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17"/>
        <v>40402</v>
      </c>
      <c r="O321" s="8">
        <f t="shared" si="18"/>
        <v>40426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ref="F322:F385" si="20">E322/D322</f>
        <v>9.5876777251184833E-2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ref="N322:N385" si="21">FLOOR(L322/60/60/24,1)+DATE(1970,1,1)</f>
        <v>40673</v>
      </c>
      <c r="O322" s="8">
        <f t="shared" ref="O322:O385" si="22">FLOOR(M322/60/60/24,1)+DATE(1970,1,1)</f>
        <v>40682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si="20"/>
        <v>0.94144366197183094</v>
      </c>
      <c r="G323" t="s">
        <v>14</v>
      </c>
      <c r="H323">
        <v>2468</v>
      </c>
      <c r="I323">
        <f t="shared" ref="I323:I386" si="23"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si="21"/>
        <v>40634</v>
      </c>
      <c r="O323" s="8">
        <f t="shared" si="22"/>
        <v>40642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20"/>
        <v>1.6656234096692113</v>
      </c>
      <c r="G324" t="s">
        <v>20</v>
      </c>
      <c r="H324">
        <v>5168</v>
      </c>
      <c r="I324">
        <f t="shared" si="23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21"/>
        <v>40507</v>
      </c>
      <c r="O324" s="8">
        <f t="shared" si="22"/>
        <v>40520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20"/>
        <v>0.24134831460674158</v>
      </c>
      <c r="G325" t="s">
        <v>14</v>
      </c>
      <c r="H325">
        <v>26</v>
      </c>
      <c r="I325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21"/>
        <v>41725</v>
      </c>
      <c r="O325" s="8">
        <f t="shared" si="22"/>
        <v>41727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20"/>
        <v>1.6405633802816901</v>
      </c>
      <c r="G326" t="s">
        <v>20</v>
      </c>
      <c r="H326">
        <v>307</v>
      </c>
      <c r="I326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21"/>
        <v>42176</v>
      </c>
      <c r="O326" s="8">
        <f t="shared" si="22"/>
        <v>42188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20"/>
        <v>0.90723076923076929</v>
      </c>
      <c r="G327" t="s">
        <v>14</v>
      </c>
      <c r="H327">
        <v>73</v>
      </c>
      <c r="I327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21"/>
        <v>43267</v>
      </c>
      <c r="O327" s="8">
        <f t="shared" si="22"/>
        <v>43290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20"/>
        <v>0.46194444444444444</v>
      </c>
      <c r="G328" t="s">
        <v>14</v>
      </c>
      <c r="H328">
        <v>128</v>
      </c>
      <c r="I328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21"/>
        <v>42364</v>
      </c>
      <c r="O328" s="8">
        <f t="shared" si="22"/>
        <v>42370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20"/>
        <v>0.38538461538461538</v>
      </c>
      <c r="G329" t="s">
        <v>14</v>
      </c>
      <c r="H329">
        <v>33</v>
      </c>
      <c r="I329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21"/>
        <v>43705</v>
      </c>
      <c r="O329" s="8">
        <f t="shared" si="22"/>
        <v>43709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20"/>
        <v>1.3356231003039514</v>
      </c>
      <c r="G330" t="s">
        <v>20</v>
      </c>
      <c r="H330">
        <v>2441</v>
      </c>
      <c r="I330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21"/>
        <v>43434</v>
      </c>
      <c r="O330" s="8">
        <f t="shared" si="22"/>
        <v>43445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20"/>
        <v>0.22896588486140726</v>
      </c>
      <c r="G331" t="s">
        <v>47</v>
      </c>
      <c r="H331">
        <v>211</v>
      </c>
      <c r="I331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21"/>
        <v>42716</v>
      </c>
      <c r="O331" s="8">
        <f t="shared" si="22"/>
        <v>42727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20"/>
        <v>1.8495548961424333</v>
      </c>
      <c r="G332" t="s">
        <v>20</v>
      </c>
      <c r="H332">
        <v>1385</v>
      </c>
      <c r="I332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21"/>
        <v>43077</v>
      </c>
      <c r="O332" s="8">
        <f t="shared" si="22"/>
        <v>43078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20"/>
        <v>4.4372727272727275</v>
      </c>
      <c r="G333" t="s">
        <v>20</v>
      </c>
      <c r="H333">
        <v>190</v>
      </c>
      <c r="I333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21"/>
        <v>40896</v>
      </c>
      <c r="O333" s="8">
        <f t="shared" si="22"/>
        <v>40897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20"/>
        <v>1.999806763285024</v>
      </c>
      <c r="G334" t="s">
        <v>20</v>
      </c>
      <c r="H334">
        <v>470</v>
      </c>
      <c r="I334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21"/>
        <v>41361</v>
      </c>
      <c r="O334" s="8">
        <f t="shared" si="22"/>
        <v>41362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20"/>
        <v>1.2395833333333333</v>
      </c>
      <c r="G335" t="s">
        <v>20</v>
      </c>
      <c r="H335">
        <v>253</v>
      </c>
      <c r="I335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21"/>
        <v>43424</v>
      </c>
      <c r="O335" s="8">
        <f t="shared" si="22"/>
        <v>43452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20"/>
        <v>1.8661329305135952</v>
      </c>
      <c r="G336" t="s">
        <v>20</v>
      </c>
      <c r="H336">
        <v>1113</v>
      </c>
      <c r="I336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21"/>
        <v>43110</v>
      </c>
      <c r="O336" s="8">
        <f t="shared" si="22"/>
        <v>43117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20"/>
        <v>1.1428538550057536</v>
      </c>
      <c r="G337" t="s">
        <v>20</v>
      </c>
      <c r="H337">
        <v>2283</v>
      </c>
      <c r="I337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21"/>
        <v>43784</v>
      </c>
      <c r="O337" s="8">
        <f t="shared" si="22"/>
        <v>43797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20"/>
        <v>0.97032531824611035</v>
      </c>
      <c r="G338" t="s">
        <v>14</v>
      </c>
      <c r="H338">
        <v>1072</v>
      </c>
      <c r="I338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21"/>
        <v>40527</v>
      </c>
      <c r="O338" s="8">
        <f t="shared" si="22"/>
        <v>40528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20"/>
        <v>1.2281904761904763</v>
      </c>
      <c r="G339" t="s">
        <v>20</v>
      </c>
      <c r="H339">
        <v>1095</v>
      </c>
      <c r="I339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21"/>
        <v>43780</v>
      </c>
      <c r="O339" s="8">
        <f t="shared" si="22"/>
        <v>43781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20"/>
        <v>1.7914326647564469</v>
      </c>
      <c r="G340" t="s">
        <v>20</v>
      </c>
      <c r="H340">
        <v>1690</v>
      </c>
      <c r="I340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21"/>
        <v>40821</v>
      </c>
      <c r="O340" s="8">
        <f t="shared" si="22"/>
        <v>40851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20"/>
        <v>0.79951577402787966</v>
      </c>
      <c r="G341" t="s">
        <v>74</v>
      </c>
      <c r="H341">
        <v>1297</v>
      </c>
      <c r="I341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21"/>
        <v>42949</v>
      </c>
      <c r="O341" s="8">
        <f t="shared" si="22"/>
        <v>42963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20"/>
        <v>0.94242587601078165</v>
      </c>
      <c r="G342" t="s">
        <v>14</v>
      </c>
      <c r="H342">
        <v>393</v>
      </c>
      <c r="I342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21"/>
        <v>40889</v>
      </c>
      <c r="O342" s="8">
        <f t="shared" si="22"/>
        <v>40890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20"/>
        <v>0.84669291338582675</v>
      </c>
      <c r="G343" t="s">
        <v>14</v>
      </c>
      <c r="H343">
        <v>1257</v>
      </c>
      <c r="I343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21"/>
        <v>42244</v>
      </c>
      <c r="O343" s="8">
        <f t="shared" si="22"/>
        <v>42251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20"/>
        <v>0.66521920668058454</v>
      </c>
      <c r="G344" t="s">
        <v>14</v>
      </c>
      <c r="H344">
        <v>328</v>
      </c>
      <c r="I344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21"/>
        <v>41475</v>
      </c>
      <c r="O344" s="8">
        <f t="shared" si="22"/>
        <v>41487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20"/>
        <v>0.53922222222222227</v>
      </c>
      <c r="G345" t="s">
        <v>14</v>
      </c>
      <c r="H345">
        <v>147</v>
      </c>
      <c r="I345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21"/>
        <v>41597</v>
      </c>
      <c r="O345" s="8">
        <f t="shared" si="22"/>
        <v>41650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20"/>
        <v>0.41983299595141699</v>
      </c>
      <c r="G346" t="s">
        <v>14</v>
      </c>
      <c r="H346">
        <v>830</v>
      </c>
      <c r="I346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21"/>
        <v>43122</v>
      </c>
      <c r="O346" s="8">
        <f t="shared" si="22"/>
        <v>43162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20"/>
        <v>0.14694796954314721</v>
      </c>
      <c r="G347" t="s">
        <v>14</v>
      </c>
      <c r="H347">
        <v>331</v>
      </c>
      <c r="I347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21"/>
        <v>42194</v>
      </c>
      <c r="O347" s="8">
        <f t="shared" si="22"/>
        <v>42195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20"/>
        <v>0.34475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21"/>
        <v>42971</v>
      </c>
      <c r="O348" s="8">
        <f t="shared" si="22"/>
        <v>43026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20"/>
        <v>14.007777777777777</v>
      </c>
      <c r="G349" t="s">
        <v>20</v>
      </c>
      <c r="H349">
        <v>191</v>
      </c>
      <c r="I349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21"/>
        <v>42046</v>
      </c>
      <c r="O349" s="8">
        <f t="shared" si="22"/>
        <v>42070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20"/>
        <v>0.71770351758793971</v>
      </c>
      <c r="G350" t="s">
        <v>14</v>
      </c>
      <c r="H350">
        <v>3483</v>
      </c>
      <c r="I350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21"/>
        <v>42782</v>
      </c>
      <c r="O350" s="8">
        <f t="shared" si="22"/>
        <v>42795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20"/>
        <v>0.53074115044247783</v>
      </c>
      <c r="G351" t="s">
        <v>14</v>
      </c>
      <c r="H351">
        <v>923</v>
      </c>
      <c r="I351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21"/>
        <v>42930</v>
      </c>
      <c r="O351" s="8">
        <f t="shared" si="22"/>
        <v>42960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20"/>
        <v>0.05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21"/>
        <v>42144</v>
      </c>
      <c r="O352" s="8">
        <f t="shared" si="22"/>
        <v>42162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20"/>
        <v>1.2770715249662619</v>
      </c>
      <c r="G353" t="s">
        <v>20</v>
      </c>
      <c r="H353">
        <v>2013</v>
      </c>
      <c r="I353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21"/>
        <v>42240</v>
      </c>
      <c r="O353" s="8">
        <f t="shared" si="22"/>
        <v>42254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20"/>
        <v>0.34892857142857142</v>
      </c>
      <c r="G354" t="s">
        <v>14</v>
      </c>
      <c r="H354">
        <v>33</v>
      </c>
      <c r="I354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21"/>
        <v>42315</v>
      </c>
      <c r="O354" s="8">
        <f t="shared" si="22"/>
        <v>42323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20"/>
        <v>4.105982142857143</v>
      </c>
      <c r="G355" t="s">
        <v>20</v>
      </c>
      <c r="H355">
        <v>1703</v>
      </c>
      <c r="I355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21"/>
        <v>43651</v>
      </c>
      <c r="O355" s="8">
        <f t="shared" si="22"/>
        <v>43652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20"/>
        <v>1.2373770491803278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21"/>
        <v>41520</v>
      </c>
      <c r="O356" s="8">
        <f t="shared" si="22"/>
        <v>41527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20"/>
        <v>0.58973684210526311</v>
      </c>
      <c r="G357" t="s">
        <v>47</v>
      </c>
      <c r="H357">
        <v>86</v>
      </c>
      <c r="I357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21"/>
        <v>42757</v>
      </c>
      <c r="O357" s="8">
        <f t="shared" si="22"/>
        <v>42797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20"/>
        <v>0.36892473118279567</v>
      </c>
      <c r="G358" t="s">
        <v>14</v>
      </c>
      <c r="H358">
        <v>40</v>
      </c>
      <c r="I358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21"/>
        <v>40922</v>
      </c>
      <c r="O358" s="8">
        <f t="shared" si="22"/>
        <v>40931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20"/>
        <v>1.8491304347826087</v>
      </c>
      <c r="G359" t="s">
        <v>20</v>
      </c>
      <c r="H359">
        <v>41</v>
      </c>
      <c r="I359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21"/>
        <v>42250</v>
      </c>
      <c r="O359" s="8">
        <f t="shared" si="22"/>
        <v>42275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20"/>
        <v>0.11814432989690722</v>
      </c>
      <c r="G360" t="s">
        <v>14</v>
      </c>
      <c r="H360">
        <v>23</v>
      </c>
      <c r="I360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21"/>
        <v>43322</v>
      </c>
      <c r="O360" s="8">
        <f t="shared" si="22"/>
        <v>43325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20"/>
        <v>2.9870000000000001</v>
      </c>
      <c r="G361" t="s">
        <v>20</v>
      </c>
      <c r="H361">
        <v>187</v>
      </c>
      <c r="I361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21"/>
        <v>40782</v>
      </c>
      <c r="O361" s="8">
        <f t="shared" si="22"/>
        <v>40789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20"/>
        <v>2.2635175879396985</v>
      </c>
      <c r="G362" t="s">
        <v>20</v>
      </c>
      <c r="H362">
        <v>2875</v>
      </c>
      <c r="I362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21"/>
        <v>40544</v>
      </c>
      <c r="O362" s="8">
        <f t="shared" si="22"/>
        <v>40558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20"/>
        <v>1.7356363636363636</v>
      </c>
      <c r="G363" t="s">
        <v>20</v>
      </c>
      <c r="H363">
        <v>88</v>
      </c>
      <c r="I363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21"/>
        <v>43015</v>
      </c>
      <c r="O363" s="8">
        <f t="shared" si="22"/>
        <v>43039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20"/>
        <v>3.7175675675675675</v>
      </c>
      <c r="G364" t="s">
        <v>20</v>
      </c>
      <c r="H364">
        <v>191</v>
      </c>
      <c r="I364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21"/>
        <v>40570</v>
      </c>
      <c r="O364" s="8">
        <f t="shared" si="22"/>
        <v>40608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20"/>
        <v>1.601923076923077</v>
      </c>
      <c r="G365" t="s">
        <v>20</v>
      </c>
      <c r="H365">
        <v>139</v>
      </c>
      <c r="I365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21"/>
        <v>40904</v>
      </c>
      <c r="O365" s="8">
        <f t="shared" si="22"/>
        <v>40905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20"/>
        <v>16.163333333333334</v>
      </c>
      <c r="G366" t="s">
        <v>20</v>
      </c>
      <c r="H366">
        <v>186</v>
      </c>
      <c r="I366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21"/>
        <v>43164</v>
      </c>
      <c r="O366" s="8">
        <f t="shared" si="22"/>
        <v>43194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20"/>
        <v>7.3343749999999996</v>
      </c>
      <c r="G367" t="s">
        <v>20</v>
      </c>
      <c r="H367">
        <v>112</v>
      </c>
      <c r="I367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21"/>
        <v>42733</v>
      </c>
      <c r="O367" s="8">
        <f t="shared" si="22"/>
        <v>42760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20"/>
        <v>5.9211111111111112</v>
      </c>
      <c r="G368" t="s">
        <v>20</v>
      </c>
      <c r="H368">
        <v>101</v>
      </c>
      <c r="I368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21"/>
        <v>40546</v>
      </c>
      <c r="O368" s="8">
        <f t="shared" si="22"/>
        <v>40547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20"/>
        <v>0.18888888888888888</v>
      </c>
      <c r="G369" t="s">
        <v>14</v>
      </c>
      <c r="H369">
        <v>75</v>
      </c>
      <c r="I369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21"/>
        <v>41930</v>
      </c>
      <c r="O369" s="8">
        <f t="shared" si="22"/>
        <v>41954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20"/>
        <v>2.7680769230769231</v>
      </c>
      <c r="G370" t="s">
        <v>20</v>
      </c>
      <c r="H370">
        <v>206</v>
      </c>
      <c r="I370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21"/>
        <v>40464</v>
      </c>
      <c r="O370" s="8">
        <f t="shared" si="22"/>
        <v>40487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20"/>
        <v>2.730185185185185</v>
      </c>
      <c r="G371" t="s">
        <v>20</v>
      </c>
      <c r="H371">
        <v>154</v>
      </c>
      <c r="I371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21"/>
        <v>41308</v>
      </c>
      <c r="O371" s="8">
        <f t="shared" si="22"/>
        <v>41347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20"/>
        <v>1.593633125556545</v>
      </c>
      <c r="G372" t="s">
        <v>20</v>
      </c>
      <c r="H372">
        <v>5966</v>
      </c>
      <c r="I372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21"/>
        <v>43570</v>
      </c>
      <c r="O372" s="8">
        <f t="shared" si="22"/>
        <v>43576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20"/>
        <v>0.67869978858350954</v>
      </c>
      <c r="G373" t="s">
        <v>14</v>
      </c>
      <c r="H373">
        <v>2176</v>
      </c>
      <c r="I373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21"/>
        <v>42043</v>
      </c>
      <c r="O373" s="8">
        <f t="shared" si="22"/>
        <v>42094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20"/>
        <v>15.915555555555555</v>
      </c>
      <c r="G374" t="s">
        <v>20</v>
      </c>
      <c r="H374">
        <v>169</v>
      </c>
      <c r="I374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21"/>
        <v>42012</v>
      </c>
      <c r="O374" s="8">
        <f t="shared" si="22"/>
        <v>42032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20"/>
        <v>7.3018222222222224</v>
      </c>
      <c r="G375" t="s">
        <v>20</v>
      </c>
      <c r="H375">
        <v>2106</v>
      </c>
      <c r="I375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21"/>
        <v>42964</v>
      </c>
      <c r="O375" s="8">
        <f t="shared" si="22"/>
        <v>42972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20"/>
        <v>0.13185782556750297</v>
      </c>
      <c r="G376" t="s">
        <v>14</v>
      </c>
      <c r="H376">
        <v>441</v>
      </c>
      <c r="I376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21"/>
        <v>43476</v>
      </c>
      <c r="O376" s="8">
        <f t="shared" si="22"/>
        <v>43481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20"/>
        <v>0.54777777777777781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21"/>
        <v>42293</v>
      </c>
      <c r="O377" s="8">
        <f t="shared" si="22"/>
        <v>42350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20"/>
        <v>3.6102941176470589</v>
      </c>
      <c r="G378" t="s">
        <v>20</v>
      </c>
      <c r="H378">
        <v>131</v>
      </c>
      <c r="I378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21"/>
        <v>41826</v>
      </c>
      <c r="O378" s="8">
        <f t="shared" si="22"/>
        <v>41832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20"/>
        <v>0.10257545271629778</v>
      </c>
      <c r="G379" t="s">
        <v>14</v>
      </c>
      <c r="H379">
        <v>127</v>
      </c>
      <c r="I379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21"/>
        <v>43760</v>
      </c>
      <c r="O379" s="8">
        <f t="shared" si="22"/>
        <v>43774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20"/>
        <v>0.13962962962962963</v>
      </c>
      <c r="G380" t="s">
        <v>14</v>
      </c>
      <c r="H380">
        <v>355</v>
      </c>
      <c r="I380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21"/>
        <v>43241</v>
      </c>
      <c r="O380" s="8">
        <f t="shared" si="22"/>
        <v>43279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20"/>
        <v>0.40444444444444444</v>
      </c>
      <c r="G381" t="s">
        <v>14</v>
      </c>
      <c r="H381">
        <v>44</v>
      </c>
      <c r="I381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21"/>
        <v>40843</v>
      </c>
      <c r="O381" s="8">
        <f t="shared" si="22"/>
        <v>40857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20"/>
        <v>1.6032</v>
      </c>
      <c r="G382" t="s">
        <v>20</v>
      </c>
      <c r="H382">
        <v>84</v>
      </c>
      <c r="I382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21"/>
        <v>41448</v>
      </c>
      <c r="O382" s="8">
        <f t="shared" si="22"/>
        <v>41453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20"/>
        <v>1.8394339622641509</v>
      </c>
      <c r="G383" t="s">
        <v>20</v>
      </c>
      <c r="H383">
        <v>155</v>
      </c>
      <c r="I383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21"/>
        <v>42163</v>
      </c>
      <c r="O383" s="8">
        <f t="shared" si="22"/>
        <v>42209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20"/>
        <v>0.63769230769230767</v>
      </c>
      <c r="G384" t="s">
        <v>14</v>
      </c>
      <c r="H384">
        <v>67</v>
      </c>
      <c r="I384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21"/>
        <v>43024</v>
      </c>
      <c r="O384" s="8">
        <f t="shared" si="22"/>
        <v>43043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20"/>
        <v>2.2538095238095237</v>
      </c>
      <c r="G385" t="s">
        <v>20</v>
      </c>
      <c r="H385">
        <v>189</v>
      </c>
      <c r="I385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21"/>
        <v>43509</v>
      </c>
      <c r="O385" s="8">
        <f t="shared" si="22"/>
        <v>43515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ref="F386:F449" si="24">E386/D386</f>
        <v>1.7200961538461539</v>
      </c>
      <c r="G386" t="s">
        <v>20</v>
      </c>
      <c r="H386">
        <v>4799</v>
      </c>
      <c r="I386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ref="N386:N449" si="25">FLOOR(L386/60/60/24,1)+DATE(1970,1,1)</f>
        <v>42776</v>
      </c>
      <c r="O386" s="8">
        <f t="shared" ref="O386:O449" si="26">FLOOR(M386/60/60/24,1)+DATE(1970,1,1)</f>
        <v>42803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si="24"/>
        <v>1.4616709511568124</v>
      </c>
      <c r="G387" t="s">
        <v>20</v>
      </c>
      <c r="H387">
        <v>1137</v>
      </c>
      <c r="I387">
        <f t="shared" ref="I387:I450" si="27"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si="25"/>
        <v>43553</v>
      </c>
      <c r="O387" s="8">
        <f t="shared" si="26"/>
        <v>43585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24"/>
        <v>0.76423616236162362</v>
      </c>
      <c r="G388" t="s">
        <v>14</v>
      </c>
      <c r="H388">
        <v>1068</v>
      </c>
      <c r="I388">
        <f t="shared" si="2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25"/>
        <v>40355</v>
      </c>
      <c r="O388" s="8">
        <f t="shared" si="26"/>
        <v>40367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24"/>
        <v>0.39261467889908258</v>
      </c>
      <c r="G389" t="s">
        <v>14</v>
      </c>
      <c r="H389">
        <v>424</v>
      </c>
      <c r="I389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25"/>
        <v>41072</v>
      </c>
      <c r="O389" s="8">
        <f t="shared" si="26"/>
        <v>41077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24"/>
        <v>0.11270034843205574</v>
      </c>
      <c r="G390" t="s">
        <v>74</v>
      </c>
      <c r="H390">
        <v>145</v>
      </c>
      <c r="I390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25"/>
        <v>40912</v>
      </c>
      <c r="O390" s="8">
        <f t="shared" si="26"/>
        <v>40914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24"/>
        <v>1.2211084337349398</v>
      </c>
      <c r="G391" t="s">
        <v>20</v>
      </c>
      <c r="H391">
        <v>1152</v>
      </c>
      <c r="I391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25"/>
        <v>40479</v>
      </c>
      <c r="O391" s="8">
        <f t="shared" si="26"/>
        <v>40506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24"/>
        <v>1.8654166666666667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25"/>
        <v>41530</v>
      </c>
      <c r="O392" s="8">
        <f t="shared" si="26"/>
        <v>41545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24"/>
        <v>7.27317880794702E-2</v>
      </c>
      <c r="G393" t="s">
        <v>14</v>
      </c>
      <c r="H393">
        <v>151</v>
      </c>
      <c r="I393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25"/>
        <v>41653</v>
      </c>
      <c r="O393" s="8">
        <f t="shared" si="26"/>
        <v>41655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24"/>
        <v>0.65642371234207963</v>
      </c>
      <c r="G394" t="s">
        <v>14</v>
      </c>
      <c r="H394">
        <v>1608</v>
      </c>
      <c r="I394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25"/>
        <v>40549</v>
      </c>
      <c r="O394" s="8">
        <f t="shared" si="26"/>
        <v>40551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24"/>
        <v>2.2896178343949045</v>
      </c>
      <c r="G395" t="s">
        <v>20</v>
      </c>
      <c r="H395">
        <v>3059</v>
      </c>
      <c r="I395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25"/>
        <v>42933</v>
      </c>
      <c r="O395" s="8">
        <f t="shared" si="26"/>
        <v>42934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24"/>
        <v>4.6937499999999996</v>
      </c>
      <c r="G396" t="s">
        <v>20</v>
      </c>
      <c r="H396">
        <v>34</v>
      </c>
      <c r="I396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25"/>
        <v>41484</v>
      </c>
      <c r="O396" s="8">
        <f t="shared" si="26"/>
        <v>41494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24"/>
        <v>1.3011267605633803</v>
      </c>
      <c r="G397" t="s">
        <v>20</v>
      </c>
      <c r="H397">
        <v>220</v>
      </c>
      <c r="I397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25"/>
        <v>40885</v>
      </c>
      <c r="O397" s="8">
        <f t="shared" si="26"/>
        <v>40886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24"/>
        <v>1.6705422993492407</v>
      </c>
      <c r="G398" t="s">
        <v>20</v>
      </c>
      <c r="H398">
        <v>1604</v>
      </c>
      <c r="I398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25"/>
        <v>43378</v>
      </c>
      <c r="O398" s="8">
        <f t="shared" si="26"/>
        <v>43386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24"/>
        <v>1.738641975308642</v>
      </c>
      <c r="G399" t="s">
        <v>20</v>
      </c>
      <c r="H399">
        <v>454</v>
      </c>
      <c r="I399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25"/>
        <v>41417</v>
      </c>
      <c r="O399" s="8">
        <f t="shared" si="26"/>
        <v>41423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24"/>
        <v>7.1776470588235295</v>
      </c>
      <c r="G400" t="s">
        <v>20</v>
      </c>
      <c r="H400">
        <v>123</v>
      </c>
      <c r="I400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25"/>
        <v>43228</v>
      </c>
      <c r="O400" s="8">
        <f t="shared" si="26"/>
        <v>43230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24"/>
        <v>0.63850976361767731</v>
      </c>
      <c r="G401" t="s">
        <v>14</v>
      </c>
      <c r="H401">
        <v>941</v>
      </c>
      <c r="I401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25"/>
        <v>40576</v>
      </c>
      <c r="O401" s="8">
        <f t="shared" si="26"/>
        <v>40583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24"/>
        <v>0.02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25"/>
        <v>41502</v>
      </c>
      <c r="O402" s="8">
        <f t="shared" si="26"/>
        <v>41524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24"/>
        <v>15.302222222222222</v>
      </c>
      <c r="G403" t="s">
        <v>20</v>
      </c>
      <c r="H403">
        <v>299</v>
      </c>
      <c r="I403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25"/>
        <v>43765</v>
      </c>
      <c r="O403" s="8">
        <f t="shared" si="26"/>
        <v>43765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24"/>
        <v>0.40356164383561643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25"/>
        <v>40914</v>
      </c>
      <c r="O404" s="8">
        <f t="shared" si="26"/>
        <v>40961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24"/>
        <v>0.86220633299284988</v>
      </c>
      <c r="G405" t="s">
        <v>14</v>
      </c>
      <c r="H405">
        <v>3015</v>
      </c>
      <c r="I405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25"/>
        <v>40310</v>
      </c>
      <c r="O405" s="8">
        <f t="shared" si="26"/>
        <v>40346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24"/>
        <v>3.1558486707566464</v>
      </c>
      <c r="G406" t="s">
        <v>20</v>
      </c>
      <c r="H406">
        <v>2237</v>
      </c>
      <c r="I406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25"/>
        <v>43053</v>
      </c>
      <c r="O406" s="8">
        <f t="shared" si="26"/>
        <v>43056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24"/>
        <v>0.89618243243243245</v>
      </c>
      <c r="G407" t="s">
        <v>14</v>
      </c>
      <c r="H407">
        <v>435</v>
      </c>
      <c r="I407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25"/>
        <v>43255</v>
      </c>
      <c r="O407" s="8">
        <f t="shared" si="26"/>
        <v>43305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24"/>
        <v>1.8214503816793892</v>
      </c>
      <c r="G408" t="s">
        <v>20</v>
      </c>
      <c r="H408">
        <v>645</v>
      </c>
      <c r="I408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25"/>
        <v>41304</v>
      </c>
      <c r="O408" s="8">
        <f t="shared" si="26"/>
        <v>41316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24"/>
        <v>3.5588235294117645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25"/>
        <v>43751</v>
      </c>
      <c r="O409" s="8">
        <f t="shared" si="26"/>
        <v>43758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24"/>
        <v>1.3183695652173912</v>
      </c>
      <c r="G410" t="s">
        <v>20</v>
      </c>
      <c r="H410">
        <v>154</v>
      </c>
      <c r="I410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25"/>
        <v>42541</v>
      </c>
      <c r="O410" s="8">
        <f t="shared" si="26"/>
        <v>42561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24"/>
        <v>0.46315634218289087</v>
      </c>
      <c r="G411" t="s">
        <v>14</v>
      </c>
      <c r="H411">
        <v>714</v>
      </c>
      <c r="I411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25"/>
        <v>42843</v>
      </c>
      <c r="O411" s="8">
        <f t="shared" si="26"/>
        <v>42847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24"/>
        <v>0.36132726089785294</v>
      </c>
      <c r="G412" t="s">
        <v>47</v>
      </c>
      <c r="H412">
        <v>1111</v>
      </c>
      <c r="I412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25"/>
        <v>42122</v>
      </c>
      <c r="O412" s="8">
        <f t="shared" si="26"/>
        <v>42122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24"/>
        <v>1.0462820512820512</v>
      </c>
      <c r="G413" t="s">
        <v>20</v>
      </c>
      <c r="H413">
        <v>82</v>
      </c>
      <c r="I413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25"/>
        <v>42884</v>
      </c>
      <c r="O413" s="8">
        <f t="shared" si="26"/>
        <v>42886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24"/>
        <v>6.6885714285714286</v>
      </c>
      <c r="G414" t="s">
        <v>20</v>
      </c>
      <c r="H414">
        <v>134</v>
      </c>
      <c r="I414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25"/>
        <v>41642</v>
      </c>
      <c r="O414" s="8">
        <f t="shared" si="26"/>
        <v>41652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24"/>
        <v>0.62072823218997364</v>
      </c>
      <c r="G415" t="s">
        <v>47</v>
      </c>
      <c r="H415">
        <v>1089</v>
      </c>
      <c r="I415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25"/>
        <v>43431</v>
      </c>
      <c r="O415" s="8">
        <f t="shared" si="26"/>
        <v>43458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24"/>
        <v>0.84699787460148779</v>
      </c>
      <c r="G416" t="s">
        <v>14</v>
      </c>
      <c r="H416">
        <v>5497</v>
      </c>
      <c r="I416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25"/>
        <v>40288</v>
      </c>
      <c r="O416" s="8">
        <f t="shared" si="26"/>
        <v>40296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24"/>
        <v>0.11059030837004405</v>
      </c>
      <c r="G417" t="s">
        <v>14</v>
      </c>
      <c r="H417">
        <v>418</v>
      </c>
      <c r="I417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25"/>
        <v>40921</v>
      </c>
      <c r="O417" s="8">
        <f t="shared" si="26"/>
        <v>40938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24"/>
        <v>0.43838781575037145</v>
      </c>
      <c r="G418" t="s">
        <v>14</v>
      </c>
      <c r="H418">
        <v>1439</v>
      </c>
      <c r="I418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25"/>
        <v>40560</v>
      </c>
      <c r="O418" s="8">
        <f t="shared" si="26"/>
        <v>40569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24"/>
        <v>0.55470588235294116</v>
      </c>
      <c r="G419" t="s">
        <v>14</v>
      </c>
      <c r="H419">
        <v>15</v>
      </c>
      <c r="I419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25"/>
        <v>43407</v>
      </c>
      <c r="O419" s="8">
        <f t="shared" si="26"/>
        <v>43431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24"/>
        <v>0.57399511301160655</v>
      </c>
      <c r="G420" t="s">
        <v>14</v>
      </c>
      <c r="H420">
        <v>1999</v>
      </c>
      <c r="I420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25"/>
        <v>41035</v>
      </c>
      <c r="O420" s="8">
        <f t="shared" si="26"/>
        <v>41036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24"/>
        <v>1.2343497363796134</v>
      </c>
      <c r="G421" t="s">
        <v>20</v>
      </c>
      <c r="H421">
        <v>5203</v>
      </c>
      <c r="I421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25"/>
        <v>40899</v>
      </c>
      <c r="O421" s="8">
        <f t="shared" si="26"/>
        <v>40905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24"/>
        <v>1.2846</v>
      </c>
      <c r="G422" t="s">
        <v>20</v>
      </c>
      <c r="H422">
        <v>94</v>
      </c>
      <c r="I422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25"/>
        <v>42911</v>
      </c>
      <c r="O422" s="8">
        <f t="shared" si="26"/>
        <v>42925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24"/>
        <v>0.63989361702127656</v>
      </c>
      <c r="G423" t="s">
        <v>14</v>
      </c>
      <c r="H423">
        <v>118</v>
      </c>
      <c r="I423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25"/>
        <v>42915</v>
      </c>
      <c r="O423" s="8">
        <f t="shared" si="26"/>
        <v>42945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24"/>
        <v>1.2729885057471264</v>
      </c>
      <c r="G424" t="s">
        <v>20</v>
      </c>
      <c r="H424">
        <v>205</v>
      </c>
      <c r="I424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25"/>
        <v>40285</v>
      </c>
      <c r="O424" s="8">
        <f t="shared" si="26"/>
        <v>40305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24"/>
        <v>0.10638024357239513</v>
      </c>
      <c r="G425" t="s">
        <v>14</v>
      </c>
      <c r="H425">
        <v>162</v>
      </c>
      <c r="I425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25"/>
        <v>40808</v>
      </c>
      <c r="O425" s="8">
        <f t="shared" si="26"/>
        <v>40810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24"/>
        <v>0.40470588235294119</v>
      </c>
      <c r="G426" t="s">
        <v>14</v>
      </c>
      <c r="H426">
        <v>83</v>
      </c>
      <c r="I426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25"/>
        <v>43208</v>
      </c>
      <c r="O426" s="8">
        <f t="shared" si="26"/>
        <v>43214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24"/>
        <v>2.8766666666666665</v>
      </c>
      <c r="G427" t="s">
        <v>20</v>
      </c>
      <c r="H427">
        <v>92</v>
      </c>
      <c r="I427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25"/>
        <v>42213</v>
      </c>
      <c r="O427" s="8">
        <f t="shared" si="26"/>
        <v>42219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24"/>
        <v>5.7294444444444448</v>
      </c>
      <c r="G428" t="s">
        <v>20</v>
      </c>
      <c r="H428">
        <v>219</v>
      </c>
      <c r="I428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25"/>
        <v>41332</v>
      </c>
      <c r="O428" s="8">
        <f t="shared" si="26"/>
        <v>41339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24"/>
        <v>1.1290429799426933</v>
      </c>
      <c r="G429" t="s">
        <v>20</v>
      </c>
      <c r="H429">
        <v>2526</v>
      </c>
      <c r="I429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25"/>
        <v>41895</v>
      </c>
      <c r="O429" s="8">
        <f t="shared" si="26"/>
        <v>41927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24"/>
        <v>0.46387573964497042</v>
      </c>
      <c r="G430" t="s">
        <v>14</v>
      </c>
      <c r="H430">
        <v>747</v>
      </c>
      <c r="I430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25"/>
        <v>40585</v>
      </c>
      <c r="O430" s="8">
        <f t="shared" si="26"/>
        <v>40592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24"/>
        <v>0.90675916230366493</v>
      </c>
      <c r="G431" t="s">
        <v>74</v>
      </c>
      <c r="H431">
        <v>2138</v>
      </c>
      <c r="I431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25"/>
        <v>41680</v>
      </c>
      <c r="O431" s="8">
        <f t="shared" si="26"/>
        <v>41708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24"/>
        <v>0.67740740740740746</v>
      </c>
      <c r="G432" t="s">
        <v>14</v>
      </c>
      <c r="H432">
        <v>84</v>
      </c>
      <c r="I432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25"/>
        <v>43737</v>
      </c>
      <c r="O432" s="8">
        <f t="shared" si="26"/>
        <v>43771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24"/>
        <v>1.9249019607843136</v>
      </c>
      <c r="G433" t="s">
        <v>20</v>
      </c>
      <c r="H433">
        <v>94</v>
      </c>
      <c r="I433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25"/>
        <v>43273</v>
      </c>
      <c r="O433" s="8">
        <f t="shared" si="26"/>
        <v>43290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24"/>
        <v>0.82714285714285718</v>
      </c>
      <c r="G434" t="s">
        <v>14</v>
      </c>
      <c r="H434">
        <v>91</v>
      </c>
      <c r="I434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25"/>
        <v>41761</v>
      </c>
      <c r="O434" s="8">
        <f t="shared" si="26"/>
        <v>41781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24"/>
        <v>0.54163920922570019</v>
      </c>
      <c r="G435" t="s">
        <v>14</v>
      </c>
      <c r="H435">
        <v>792</v>
      </c>
      <c r="I435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25"/>
        <v>41603</v>
      </c>
      <c r="O435" s="8">
        <f t="shared" si="26"/>
        <v>41619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24"/>
        <v>0.16722222222222222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25"/>
        <v>42705</v>
      </c>
      <c r="O436" s="8">
        <f t="shared" si="26"/>
        <v>42719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24"/>
        <v>1.168766404199475</v>
      </c>
      <c r="G437" t="s">
        <v>20</v>
      </c>
      <c r="H437">
        <v>1713</v>
      </c>
      <c r="I437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25"/>
        <v>41988</v>
      </c>
      <c r="O437" s="8">
        <f t="shared" si="26"/>
        <v>42000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24"/>
        <v>10.521538461538462</v>
      </c>
      <c r="G438" t="s">
        <v>20</v>
      </c>
      <c r="H438">
        <v>249</v>
      </c>
      <c r="I438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25"/>
        <v>43575</v>
      </c>
      <c r="O438" s="8">
        <f t="shared" si="26"/>
        <v>43576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24"/>
        <v>1.2307407407407407</v>
      </c>
      <c r="G439" t="s">
        <v>20</v>
      </c>
      <c r="H439">
        <v>192</v>
      </c>
      <c r="I439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25"/>
        <v>42260</v>
      </c>
      <c r="O439" s="8">
        <f t="shared" si="26"/>
        <v>42263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24"/>
        <v>1.7863855421686747</v>
      </c>
      <c r="G440" t="s">
        <v>20</v>
      </c>
      <c r="H440">
        <v>247</v>
      </c>
      <c r="I440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25"/>
        <v>41337</v>
      </c>
      <c r="O440" s="8">
        <f t="shared" si="26"/>
        <v>41367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24"/>
        <v>3.5528169014084505</v>
      </c>
      <c r="G441" t="s">
        <v>20</v>
      </c>
      <c r="H441">
        <v>2293</v>
      </c>
      <c r="I441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25"/>
        <v>42680</v>
      </c>
      <c r="O441" s="8">
        <f t="shared" si="26"/>
        <v>42687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24"/>
        <v>1.6190634146341463</v>
      </c>
      <c r="G442" t="s">
        <v>20</v>
      </c>
      <c r="H442">
        <v>3131</v>
      </c>
      <c r="I442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25"/>
        <v>42916</v>
      </c>
      <c r="O442" s="8">
        <f t="shared" si="26"/>
        <v>42926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24"/>
        <v>0.24914285714285714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25"/>
        <v>41025</v>
      </c>
      <c r="O443" s="8">
        <f t="shared" si="26"/>
        <v>41053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24"/>
        <v>1.9872222222222222</v>
      </c>
      <c r="G444" t="s">
        <v>20</v>
      </c>
      <c r="H444">
        <v>143</v>
      </c>
      <c r="I444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25"/>
        <v>42980</v>
      </c>
      <c r="O444" s="8">
        <f t="shared" si="26"/>
        <v>42996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24"/>
        <v>0.34752688172043011</v>
      </c>
      <c r="G445" t="s">
        <v>74</v>
      </c>
      <c r="H445">
        <v>90</v>
      </c>
      <c r="I445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25"/>
        <v>40451</v>
      </c>
      <c r="O445" s="8">
        <f t="shared" si="26"/>
        <v>40470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24"/>
        <v>1.7641935483870967</v>
      </c>
      <c r="G446" t="s">
        <v>20</v>
      </c>
      <c r="H446">
        <v>296</v>
      </c>
      <c r="I446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25"/>
        <v>40748</v>
      </c>
      <c r="O446" s="8">
        <f t="shared" si="26"/>
        <v>40750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24"/>
        <v>5.1138095238095236</v>
      </c>
      <c r="G447" t="s">
        <v>20</v>
      </c>
      <c r="H447">
        <v>170</v>
      </c>
      <c r="I447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25"/>
        <v>40515</v>
      </c>
      <c r="O447" s="8">
        <f t="shared" si="26"/>
        <v>40536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24"/>
        <v>0.82044117647058823</v>
      </c>
      <c r="G448" t="s">
        <v>14</v>
      </c>
      <c r="H448">
        <v>186</v>
      </c>
      <c r="I448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25"/>
        <v>41261</v>
      </c>
      <c r="O448" s="8">
        <f t="shared" si="26"/>
        <v>41263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24"/>
        <v>0.24326030927835052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25"/>
        <v>43088</v>
      </c>
      <c r="O449" s="8">
        <f t="shared" si="26"/>
        <v>43104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ref="F450:F513" si="28">E450/D450</f>
        <v>0.50482758620689661</v>
      </c>
      <c r="G450" t="s">
        <v>14</v>
      </c>
      <c r="H450">
        <v>605</v>
      </c>
      <c r="I450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ref="N450:N513" si="29">FLOOR(L450/60/60/24,1)+DATE(1970,1,1)</f>
        <v>41378</v>
      </c>
      <c r="O450" s="8">
        <f t="shared" ref="O450:O513" si="30">FLOOR(M450/60/60/24,1)+DATE(1970,1,1)</f>
        <v>41380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si="28"/>
        <v>9.67</v>
      </c>
      <c r="G451" t="s">
        <v>20</v>
      </c>
      <c r="H451">
        <v>86</v>
      </c>
      <c r="I451">
        <f t="shared" ref="I451:I514" si="31"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si="29"/>
        <v>43530</v>
      </c>
      <c r="O451" s="8">
        <f t="shared" si="30"/>
        <v>43547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28"/>
        <v>0.04</v>
      </c>
      <c r="G452" t="s">
        <v>14</v>
      </c>
      <c r="H452">
        <v>1</v>
      </c>
      <c r="I452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29"/>
        <v>43394</v>
      </c>
      <c r="O452" s="8">
        <f t="shared" si="30"/>
        <v>43417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28"/>
        <v>1.2284501347708894</v>
      </c>
      <c r="G453" t="s">
        <v>20</v>
      </c>
      <c r="H453">
        <v>6286</v>
      </c>
      <c r="I453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29"/>
        <v>42935</v>
      </c>
      <c r="O453" s="8">
        <f t="shared" si="30"/>
        <v>42966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28"/>
        <v>0.63437500000000002</v>
      </c>
      <c r="G454" t="s">
        <v>14</v>
      </c>
      <c r="H454">
        <v>31</v>
      </c>
      <c r="I454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29"/>
        <v>40365</v>
      </c>
      <c r="O454" s="8">
        <f t="shared" si="30"/>
        <v>40366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28"/>
        <v>0.56331688596491225</v>
      </c>
      <c r="G455" t="s">
        <v>14</v>
      </c>
      <c r="H455">
        <v>1181</v>
      </c>
      <c r="I455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29"/>
        <v>42705</v>
      </c>
      <c r="O455" s="8">
        <f t="shared" si="30"/>
        <v>42746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28"/>
        <v>0.44074999999999998</v>
      </c>
      <c r="G456" t="s">
        <v>14</v>
      </c>
      <c r="H456">
        <v>39</v>
      </c>
      <c r="I456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29"/>
        <v>41568</v>
      </c>
      <c r="O456" s="8">
        <f t="shared" si="30"/>
        <v>41604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28"/>
        <v>1.1837253218884121</v>
      </c>
      <c r="G457" t="s">
        <v>20</v>
      </c>
      <c r="H457">
        <v>3727</v>
      </c>
      <c r="I457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29"/>
        <v>40809</v>
      </c>
      <c r="O457" s="8">
        <f t="shared" si="30"/>
        <v>40832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28"/>
        <v>1.041243169398907</v>
      </c>
      <c r="G458" t="s">
        <v>20</v>
      </c>
      <c r="H458">
        <v>1605</v>
      </c>
      <c r="I458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29"/>
        <v>43141</v>
      </c>
      <c r="O458" s="8">
        <f t="shared" si="30"/>
        <v>43141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28"/>
        <v>0.26640000000000003</v>
      </c>
      <c r="G459" t="s">
        <v>14</v>
      </c>
      <c r="H459">
        <v>46</v>
      </c>
      <c r="I459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29"/>
        <v>42657</v>
      </c>
      <c r="O459" s="8">
        <f t="shared" si="30"/>
        <v>42659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28"/>
        <v>3.5120118343195266</v>
      </c>
      <c r="G460" t="s">
        <v>20</v>
      </c>
      <c r="H460">
        <v>2120</v>
      </c>
      <c r="I460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29"/>
        <v>40265</v>
      </c>
      <c r="O460" s="8">
        <f t="shared" si="30"/>
        <v>40309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28"/>
        <v>0.90063492063492068</v>
      </c>
      <c r="G461" t="s">
        <v>14</v>
      </c>
      <c r="H461">
        <v>105</v>
      </c>
      <c r="I461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29"/>
        <v>42001</v>
      </c>
      <c r="O461" s="8">
        <f t="shared" si="30"/>
        <v>42026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28"/>
        <v>1.7162500000000001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29"/>
        <v>40399</v>
      </c>
      <c r="O462" s="8">
        <f t="shared" si="30"/>
        <v>40402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28"/>
        <v>1.4104655870445344</v>
      </c>
      <c r="G463" t="s">
        <v>20</v>
      </c>
      <c r="H463">
        <v>2080</v>
      </c>
      <c r="I463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29"/>
        <v>41757</v>
      </c>
      <c r="O463" s="8">
        <f t="shared" si="30"/>
        <v>41777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28"/>
        <v>0.30579449152542371</v>
      </c>
      <c r="G464" t="s">
        <v>14</v>
      </c>
      <c r="H464">
        <v>535</v>
      </c>
      <c r="I464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29"/>
        <v>41304</v>
      </c>
      <c r="O464" s="8">
        <f t="shared" si="30"/>
        <v>41342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28"/>
        <v>1.0816455696202532</v>
      </c>
      <c r="G465" t="s">
        <v>20</v>
      </c>
      <c r="H465">
        <v>2105</v>
      </c>
      <c r="I465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29"/>
        <v>41639</v>
      </c>
      <c r="O465" s="8">
        <f t="shared" si="30"/>
        <v>41643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28"/>
        <v>1.3345505617977529</v>
      </c>
      <c r="G466" t="s">
        <v>20</v>
      </c>
      <c r="H466">
        <v>2436</v>
      </c>
      <c r="I466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29"/>
        <v>43142</v>
      </c>
      <c r="O466" s="8">
        <f t="shared" si="30"/>
        <v>43156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28"/>
        <v>1.8785106382978722</v>
      </c>
      <c r="G467" t="s">
        <v>20</v>
      </c>
      <c r="H467">
        <v>80</v>
      </c>
      <c r="I467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29"/>
        <v>43127</v>
      </c>
      <c r="O467" s="8">
        <f t="shared" si="30"/>
        <v>43136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28"/>
        <v>3.32</v>
      </c>
      <c r="G468" t="s">
        <v>20</v>
      </c>
      <c r="H468">
        <v>42</v>
      </c>
      <c r="I468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29"/>
        <v>41409</v>
      </c>
      <c r="O468" s="8">
        <f t="shared" si="30"/>
        <v>41432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28"/>
        <v>5.7521428571428572</v>
      </c>
      <c r="G469" t="s">
        <v>20</v>
      </c>
      <c r="H469">
        <v>139</v>
      </c>
      <c r="I469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29"/>
        <v>42331</v>
      </c>
      <c r="O469" s="8">
        <f t="shared" si="30"/>
        <v>42338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28"/>
        <v>0.40500000000000003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29"/>
        <v>43569</v>
      </c>
      <c r="O470" s="8">
        <f t="shared" si="30"/>
        <v>43585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28"/>
        <v>1.8442857142857143</v>
      </c>
      <c r="G471" t="s">
        <v>20</v>
      </c>
      <c r="H471">
        <v>159</v>
      </c>
      <c r="I471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29"/>
        <v>42142</v>
      </c>
      <c r="O471" s="8">
        <f t="shared" si="30"/>
        <v>42144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28"/>
        <v>2.8580555555555556</v>
      </c>
      <c r="G472" t="s">
        <v>20</v>
      </c>
      <c r="H472">
        <v>381</v>
      </c>
      <c r="I472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29"/>
        <v>42716</v>
      </c>
      <c r="O472" s="8">
        <f t="shared" si="30"/>
        <v>42723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28"/>
        <v>3.19</v>
      </c>
      <c r="G473" t="s">
        <v>20</v>
      </c>
      <c r="H473">
        <v>194</v>
      </c>
      <c r="I473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29"/>
        <v>41031</v>
      </c>
      <c r="O473" s="8">
        <f t="shared" si="30"/>
        <v>41031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28"/>
        <v>0.39234070221066319</v>
      </c>
      <c r="G474" t="s">
        <v>14</v>
      </c>
      <c r="H474">
        <v>575</v>
      </c>
      <c r="I474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29"/>
        <v>43535</v>
      </c>
      <c r="O474" s="8">
        <f t="shared" si="30"/>
        <v>43589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28"/>
        <v>1.7814000000000001</v>
      </c>
      <c r="G475" t="s">
        <v>20</v>
      </c>
      <c r="H475">
        <v>106</v>
      </c>
      <c r="I475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29"/>
        <v>43277</v>
      </c>
      <c r="O475" s="8">
        <f t="shared" si="30"/>
        <v>43278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28"/>
        <v>3.6515</v>
      </c>
      <c r="G476" t="s">
        <v>20</v>
      </c>
      <c r="H476">
        <v>142</v>
      </c>
      <c r="I476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29"/>
        <v>41989</v>
      </c>
      <c r="O476" s="8">
        <f t="shared" si="30"/>
        <v>41990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28"/>
        <v>1.1394594594594594</v>
      </c>
      <c r="G477" t="s">
        <v>20</v>
      </c>
      <c r="H477">
        <v>211</v>
      </c>
      <c r="I477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29"/>
        <v>41450</v>
      </c>
      <c r="O477" s="8">
        <f t="shared" si="30"/>
        <v>41454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28"/>
        <v>0.29828720626631855</v>
      </c>
      <c r="G478" t="s">
        <v>14</v>
      </c>
      <c r="H478">
        <v>1120</v>
      </c>
      <c r="I478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29"/>
        <v>43322</v>
      </c>
      <c r="O478" s="8">
        <f t="shared" si="30"/>
        <v>43328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28"/>
        <v>0.54270588235294115</v>
      </c>
      <c r="G479" t="s">
        <v>14</v>
      </c>
      <c r="H479">
        <v>113</v>
      </c>
      <c r="I479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29"/>
        <v>40720</v>
      </c>
      <c r="O479" s="8">
        <f t="shared" si="30"/>
        <v>40747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28"/>
        <v>2.3634156976744185</v>
      </c>
      <c r="G480" t="s">
        <v>20</v>
      </c>
      <c r="H480">
        <v>2756</v>
      </c>
      <c r="I480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29"/>
        <v>42072</v>
      </c>
      <c r="O480" s="8">
        <f t="shared" si="30"/>
        <v>42084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28"/>
        <v>5.1291666666666664</v>
      </c>
      <c r="G481" t="s">
        <v>20</v>
      </c>
      <c r="H481">
        <v>173</v>
      </c>
      <c r="I481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29"/>
        <v>42945</v>
      </c>
      <c r="O481" s="8">
        <f t="shared" si="30"/>
        <v>42947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28"/>
        <v>1.0065116279069768</v>
      </c>
      <c r="G482" t="s">
        <v>20</v>
      </c>
      <c r="H482">
        <v>87</v>
      </c>
      <c r="I482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29"/>
        <v>40248</v>
      </c>
      <c r="O482" s="8">
        <f t="shared" si="30"/>
        <v>40257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28"/>
        <v>0.81348423194303154</v>
      </c>
      <c r="G483" t="s">
        <v>14</v>
      </c>
      <c r="H483">
        <v>1538</v>
      </c>
      <c r="I483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29"/>
        <v>41913</v>
      </c>
      <c r="O483" s="8">
        <f t="shared" si="30"/>
        <v>41955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28"/>
        <v>0.16404761904761905</v>
      </c>
      <c r="G484" t="s">
        <v>14</v>
      </c>
      <c r="H484">
        <v>9</v>
      </c>
      <c r="I484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29"/>
        <v>40963</v>
      </c>
      <c r="O484" s="8">
        <f t="shared" si="30"/>
        <v>40974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28"/>
        <v>0.52774617067833696</v>
      </c>
      <c r="G485" t="s">
        <v>14</v>
      </c>
      <c r="H485">
        <v>554</v>
      </c>
      <c r="I485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29"/>
        <v>43811</v>
      </c>
      <c r="O485" s="8">
        <f t="shared" si="30"/>
        <v>43818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28"/>
        <v>2.6020608108108108</v>
      </c>
      <c r="G486" t="s">
        <v>20</v>
      </c>
      <c r="H486">
        <v>1572</v>
      </c>
      <c r="I486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29"/>
        <v>41855</v>
      </c>
      <c r="O486" s="8">
        <f t="shared" si="30"/>
        <v>41904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28"/>
        <v>0.30732891832229581</v>
      </c>
      <c r="G487" t="s">
        <v>14</v>
      </c>
      <c r="H487">
        <v>648</v>
      </c>
      <c r="I487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29"/>
        <v>43626</v>
      </c>
      <c r="O487" s="8">
        <f t="shared" si="30"/>
        <v>43667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28"/>
        <v>0.13500000000000001</v>
      </c>
      <c r="G488" t="s">
        <v>14</v>
      </c>
      <c r="H488">
        <v>21</v>
      </c>
      <c r="I488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29"/>
        <v>43168</v>
      </c>
      <c r="O488" s="8">
        <f t="shared" si="30"/>
        <v>43183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28"/>
        <v>1.7862556663644606</v>
      </c>
      <c r="G489" t="s">
        <v>20</v>
      </c>
      <c r="H489">
        <v>2346</v>
      </c>
      <c r="I489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29"/>
        <v>42845</v>
      </c>
      <c r="O489" s="8">
        <f t="shared" si="30"/>
        <v>42878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28"/>
        <v>2.2005660377358489</v>
      </c>
      <c r="G490" t="s">
        <v>20</v>
      </c>
      <c r="H490">
        <v>115</v>
      </c>
      <c r="I490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29"/>
        <v>42403</v>
      </c>
      <c r="O490" s="8">
        <f t="shared" si="30"/>
        <v>42420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28"/>
        <v>1.015108695652174</v>
      </c>
      <c r="G491" t="s">
        <v>20</v>
      </c>
      <c r="H491">
        <v>85</v>
      </c>
      <c r="I491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29"/>
        <v>40406</v>
      </c>
      <c r="O491" s="8">
        <f t="shared" si="30"/>
        <v>40411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28"/>
        <v>1.915</v>
      </c>
      <c r="G492" t="s">
        <v>20</v>
      </c>
      <c r="H492">
        <v>144</v>
      </c>
      <c r="I492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29"/>
        <v>43786</v>
      </c>
      <c r="O492" s="8">
        <f t="shared" si="30"/>
        <v>43793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28"/>
        <v>3.0534683098591549</v>
      </c>
      <c r="G493" t="s">
        <v>20</v>
      </c>
      <c r="H493">
        <v>2443</v>
      </c>
      <c r="I493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29"/>
        <v>41456</v>
      </c>
      <c r="O493" s="8">
        <f t="shared" si="30"/>
        <v>41482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28"/>
        <v>0.23995287958115183</v>
      </c>
      <c r="G494" t="s">
        <v>74</v>
      </c>
      <c r="H494">
        <v>595</v>
      </c>
      <c r="I494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29"/>
        <v>40336</v>
      </c>
      <c r="O494" s="8">
        <f t="shared" si="30"/>
        <v>40371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28"/>
        <v>7.2377777777777776</v>
      </c>
      <c r="G495" t="s">
        <v>20</v>
      </c>
      <c r="H495">
        <v>64</v>
      </c>
      <c r="I495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29"/>
        <v>43645</v>
      </c>
      <c r="O495" s="8">
        <f t="shared" si="30"/>
        <v>43658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28"/>
        <v>5.4736000000000002</v>
      </c>
      <c r="G496" t="s">
        <v>20</v>
      </c>
      <c r="H496">
        <v>268</v>
      </c>
      <c r="I496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29"/>
        <v>40990</v>
      </c>
      <c r="O496" s="8">
        <f t="shared" si="30"/>
        <v>40991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28"/>
        <v>4.1449999999999996</v>
      </c>
      <c r="G497" t="s">
        <v>20</v>
      </c>
      <c r="H497">
        <v>195</v>
      </c>
      <c r="I497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29"/>
        <v>41800</v>
      </c>
      <c r="O497" s="8">
        <f t="shared" si="30"/>
        <v>41804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28"/>
        <v>9.0696409140369975E-3</v>
      </c>
      <c r="G498" t="s">
        <v>14</v>
      </c>
      <c r="H498">
        <v>54</v>
      </c>
      <c r="I498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29"/>
        <v>42876</v>
      </c>
      <c r="O498" s="8">
        <f t="shared" si="30"/>
        <v>42893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28"/>
        <v>0.34173469387755101</v>
      </c>
      <c r="G499" t="s">
        <v>14</v>
      </c>
      <c r="H499">
        <v>120</v>
      </c>
      <c r="I499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29"/>
        <v>42724</v>
      </c>
      <c r="O499" s="8">
        <f t="shared" si="30"/>
        <v>42724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28"/>
        <v>0.239488107549121</v>
      </c>
      <c r="G500" t="s">
        <v>14</v>
      </c>
      <c r="H500">
        <v>579</v>
      </c>
      <c r="I500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29"/>
        <v>42005</v>
      </c>
      <c r="O500" s="8">
        <f t="shared" si="30"/>
        <v>42007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28"/>
        <v>0.48072649572649573</v>
      </c>
      <c r="G501" t="s">
        <v>14</v>
      </c>
      <c r="H501">
        <v>2072</v>
      </c>
      <c r="I501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29"/>
        <v>42444</v>
      </c>
      <c r="O501" s="8">
        <f t="shared" si="30"/>
        <v>42449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28"/>
        <v>0</v>
      </c>
      <c r="G502" t="s">
        <v>14</v>
      </c>
      <c r="H502">
        <v>0</v>
      </c>
      <c r="I502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29"/>
        <v>41395</v>
      </c>
      <c r="O502" s="8">
        <f t="shared" si="30"/>
        <v>41423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28"/>
        <v>0.70145182291666663</v>
      </c>
      <c r="G503" t="s">
        <v>14</v>
      </c>
      <c r="H503">
        <v>1796</v>
      </c>
      <c r="I503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29"/>
        <v>41345</v>
      </c>
      <c r="O503" s="8">
        <f t="shared" si="30"/>
        <v>41347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28"/>
        <v>5.2992307692307694</v>
      </c>
      <c r="G504" t="s">
        <v>20</v>
      </c>
      <c r="H504">
        <v>186</v>
      </c>
      <c r="I504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29"/>
        <v>41117</v>
      </c>
      <c r="O504" s="8">
        <f t="shared" si="30"/>
        <v>41146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28"/>
        <v>1.8032549019607844</v>
      </c>
      <c r="G505" t="s">
        <v>20</v>
      </c>
      <c r="H505">
        <v>460</v>
      </c>
      <c r="I505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29"/>
        <v>42186</v>
      </c>
      <c r="O505" s="8">
        <f t="shared" si="30"/>
        <v>42206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28"/>
        <v>0.92320000000000002</v>
      </c>
      <c r="G506" t="s">
        <v>14</v>
      </c>
      <c r="H506">
        <v>62</v>
      </c>
      <c r="I506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29"/>
        <v>42142</v>
      </c>
      <c r="O506" s="8">
        <f t="shared" si="30"/>
        <v>42143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28"/>
        <v>0.13901001112347053</v>
      </c>
      <c r="G507" t="s">
        <v>14</v>
      </c>
      <c r="H507">
        <v>347</v>
      </c>
      <c r="I507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29"/>
        <v>41341</v>
      </c>
      <c r="O507" s="8">
        <f t="shared" si="30"/>
        <v>41383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28"/>
        <v>9.2707777777777771</v>
      </c>
      <c r="G508" t="s">
        <v>20</v>
      </c>
      <c r="H508">
        <v>2528</v>
      </c>
      <c r="I508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29"/>
        <v>43062</v>
      </c>
      <c r="O508" s="8">
        <f t="shared" si="30"/>
        <v>43079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28"/>
        <v>0.39857142857142858</v>
      </c>
      <c r="G509" t="s">
        <v>14</v>
      </c>
      <c r="H509">
        <v>19</v>
      </c>
      <c r="I509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29"/>
        <v>41373</v>
      </c>
      <c r="O509" s="8">
        <f t="shared" si="30"/>
        <v>41422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28"/>
        <v>1.1222929936305732</v>
      </c>
      <c r="G510" t="s">
        <v>20</v>
      </c>
      <c r="H510">
        <v>3657</v>
      </c>
      <c r="I510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29"/>
        <v>43310</v>
      </c>
      <c r="O510" s="8">
        <f t="shared" si="30"/>
        <v>43331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28"/>
        <v>0.70925816023738875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29"/>
        <v>41034</v>
      </c>
      <c r="O511" s="8">
        <f t="shared" si="30"/>
        <v>41044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28"/>
        <v>1.1908974358974358</v>
      </c>
      <c r="G512" t="s">
        <v>20</v>
      </c>
      <c r="H512">
        <v>131</v>
      </c>
      <c r="I512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29"/>
        <v>43251</v>
      </c>
      <c r="O512" s="8">
        <f t="shared" si="30"/>
        <v>43275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28"/>
        <v>0.24017591339648173</v>
      </c>
      <c r="G513" t="s">
        <v>14</v>
      </c>
      <c r="H513">
        <v>362</v>
      </c>
      <c r="I513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29"/>
        <v>43671</v>
      </c>
      <c r="O513" s="8">
        <f t="shared" si="30"/>
        <v>43681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ref="F514:F577" si="32">E514/D514</f>
        <v>1.3931868131868133</v>
      </c>
      <c r="G514" t="s">
        <v>20</v>
      </c>
      <c r="H514">
        <v>239</v>
      </c>
      <c r="I514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ref="N514:N577" si="33">FLOOR(L514/60/60/24,1)+DATE(1970,1,1)</f>
        <v>41825</v>
      </c>
      <c r="O514" s="8">
        <f t="shared" ref="O514:O577" si="34">FLOOR(M514/60/60/24,1)+DATE(1970,1,1)</f>
        <v>41826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si="32"/>
        <v>0.39277108433734942</v>
      </c>
      <c r="G515" t="s">
        <v>74</v>
      </c>
      <c r="H515">
        <v>35</v>
      </c>
      <c r="I515">
        <f t="shared" ref="I515:I578" si="35"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si="33"/>
        <v>40430</v>
      </c>
      <c r="O515" s="8">
        <f t="shared" si="34"/>
        <v>40432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32"/>
        <v>0.22439077144917088</v>
      </c>
      <c r="G516" t="s">
        <v>74</v>
      </c>
      <c r="H516">
        <v>528</v>
      </c>
      <c r="I516">
        <f t="shared" si="35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33"/>
        <v>41614</v>
      </c>
      <c r="O516" s="8">
        <f t="shared" si="34"/>
        <v>41619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32"/>
        <v>0.55779069767441858</v>
      </c>
      <c r="G517" t="s">
        <v>14</v>
      </c>
      <c r="H517">
        <v>133</v>
      </c>
      <c r="I517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33"/>
        <v>40900</v>
      </c>
      <c r="O517" s="8">
        <f t="shared" si="34"/>
        <v>40902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32"/>
        <v>0.42523125996810207</v>
      </c>
      <c r="G518" t="s">
        <v>14</v>
      </c>
      <c r="H518">
        <v>846</v>
      </c>
      <c r="I518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33"/>
        <v>40396</v>
      </c>
      <c r="O518" s="8">
        <f t="shared" si="34"/>
        <v>40434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32"/>
        <v>1.1200000000000001</v>
      </c>
      <c r="G519" t="s">
        <v>20</v>
      </c>
      <c r="H519">
        <v>78</v>
      </c>
      <c r="I519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33"/>
        <v>42860</v>
      </c>
      <c r="O519" s="8">
        <f t="shared" si="34"/>
        <v>42865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32"/>
        <v>7.0681818181818179E-2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33"/>
        <v>43154</v>
      </c>
      <c r="O520" s="8">
        <f t="shared" si="34"/>
        <v>43156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32"/>
        <v>1.0174563871693867</v>
      </c>
      <c r="G521" t="s">
        <v>20</v>
      </c>
      <c r="H521">
        <v>1773</v>
      </c>
      <c r="I521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33"/>
        <v>42012</v>
      </c>
      <c r="O521" s="8">
        <f t="shared" si="34"/>
        <v>42026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32"/>
        <v>4.2575000000000003</v>
      </c>
      <c r="G522" t="s">
        <v>20</v>
      </c>
      <c r="H522">
        <v>32</v>
      </c>
      <c r="I522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33"/>
        <v>43574</v>
      </c>
      <c r="O522" s="8">
        <f t="shared" si="34"/>
        <v>43577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32"/>
        <v>1.4553947368421052</v>
      </c>
      <c r="G523" t="s">
        <v>20</v>
      </c>
      <c r="H523">
        <v>369</v>
      </c>
      <c r="I523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33"/>
        <v>42605</v>
      </c>
      <c r="O523" s="8">
        <f t="shared" si="34"/>
        <v>42611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32"/>
        <v>0.32453465346534655</v>
      </c>
      <c r="G524" t="s">
        <v>14</v>
      </c>
      <c r="H524">
        <v>191</v>
      </c>
      <c r="I524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33"/>
        <v>41093</v>
      </c>
      <c r="O524" s="8">
        <f t="shared" si="34"/>
        <v>41105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32"/>
        <v>7.003333333333333</v>
      </c>
      <c r="G525" t="s">
        <v>20</v>
      </c>
      <c r="H525">
        <v>89</v>
      </c>
      <c r="I525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33"/>
        <v>40241</v>
      </c>
      <c r="O525" s="8">
        <f t="shared" si="34"/>
        <v>40246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32"/>
        <v>0.83904860392967939</v>
      </c>
      <c r="G526" t="s">
        <v>14</v>
      </c>
      <c r="H526">
        <v>1979</v>
      </c>
      <c r="I526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33"/>
        <v>40294</v>
      </c>
      <c r="O526" s="8">
        <f t="shared" si="34"/>
        <v>40307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32"/>
        <v>0.84190476190476193</v>
      </c>
      <c r="G527" t="s">
        <v>14</v>
      </c>
      <c r="H527">
        <v>63</v>
      </c>
      <c r="I527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33"/>
        <v>40505</v>
      </c>
      <c r="O527" s="8">
        <f t="shared" si="34"/>
        <v>40509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32"/>
        <v>1.5595180722891566</v>
      </c>
      <c r="G528" t="s">
        <v>20</v>
      </c>
      <c r="H528">
        <v>147</v>
      </c>
      <c r="I528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33"/>
        <v>42364</v>
      </c>
      <c r="O528" s="8">
        <f t="shared" si="34"/>
        <v>42401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32"/>
        <v>0.99619450317124736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33"/>
        <v>42405</v>
      </c>
      <c r="O529" s="8">
        <f t="shared" si="34"/>
        <v>42441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32"/>
        <v>0.80300000000000005</v>
      </c>
      <c r="G530" t="s">
        <v>14</v>
      </c>
      <c r="H530">
        <v>80</v>
      </c>
      <c r="I530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33"/>
        <v>41601</v>
      </c>
      <c r="O530" s="8">
        <f t="shared" si="34"/>
        <v>41646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32"/>
        <v>0.11254901960784314</v>
      </c>
      <c r="G531" t="s">
        <v>14</v>
      </c>
      <c r="H531">
        <v>9</v>
      </c>
      <c r="I531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33"/>
        <v>41769</v>
      </c>
      <c r="O531" s="8">
        <f t="shared" si="34"/>
        <v>41797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32"/>
        <v>0.91740952380952379</v>
      </c>
      <c r="G532" t="s">
        <v>14</v>
      </c>
      <c r="H532">
        <v>1784</v>
      </c>
      <c r="I532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33"/>
        <v>40421</v>
      </c>
      <c r="O532" s="8">
        <f t="shared" si="34"/>
        <v>40435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32"/>
        <v>0.95521156936261387</v>
      </c>
      <c r="G533" t="s">
        <v>47</v>
      </c>
      <c r="H533">
        <v>3640</v>
      </c>
      <c r="I533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33"/>
        <v>41589</v>
      </c>
      <c r="O533" s="8">
        <f t="shared" si="34"/>
        <v>41645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32"/>
        <v>5.0287499999999996</v>
      </c>
      <c r="G534" t="s">
        <v>20</v>
      </c>
      <c r="H534">
        <v>126</v>
      </c>
      <c r="I534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33"/>
        <v>43125</v>
      </c>
      <c r="O534" s="8">
        <f t="shared" si="34"/>
        <v>43126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32"/>
        <v>1.5924394463667819</v>
      </c>
      <c r="G535" t="s">
        <v>20</v>
      </c>
      <c r="H535">
        <v>2218</v>
      </c>
      <c r="I535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33"/>
        <v>41479</v>
      </c>
      <c r="O535" s="8">
        <f t="shared" si="34"/>
        <v>41515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32"/>
        <v>0.15022446689113356</v>
      </c>
      <c r="G536" t="s">
        <v>14</v>
      </c>
      <c r="H536">
        <v>243</v>
      </c>
      <c r="I536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33"/>
        <v>43329</v>
      </c>
      <c r="O536" s="8">
        <f t="shared" si="34"/>
        <v>43330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32"/>
        <v>4.820384615384615</v>
      </c>
      <c r="G537" t="s">
        <v>20</v>
      </c>
      <c r="H537">
        <v>202</v>
      </c>
      <c r="I537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33"/>
        <v>43259</v>
      </c>
      <c r="O537" s="8">
        <f t="shared" si="34"/>
        <v>43261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32"/>
        <v>1.4996938775510205</v>
      </c>
      <c r="G538" t="s">
        <v>20</v>
      </c>
      <c r="H538">
        <v>140</v>
      </c>
      <c r="I538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33"/>
        <v>40414</v>
      </c>
      <c r="O538" s="8">
        <f t="shared" si="34"/>
        <v>40440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32"/>
        <v>1.1722156398104266</v>
      </c>
      <c r="G539" t="s">
        <v>20</v>
      </c>
      <c r="H539">
        <v>1052</v>
      </c>
      <c r="I539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33"/>
        <v>43342</v>
      </c>
      <c r="O539" s="8">
        <f t="shared" si="34"/>
        <v>43365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32"/>
        <v>0.37695968274950431</v>
      </c>
      <c r="G540" t="s">
        <v>14</v>
      </c>
      <c r="H540">
        <v>1296</v>
      </c>
      <c r="I540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33"/>
        <v>41539</v>
      </c>
      <c r="O540" s="8">
        <f t="shared" si="34"/>
        <v>41555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32"/>
        <v>0.72653061224489801</v>
      </c>
      <c r="G541" t="s">
        <v>14</v>
      </c>
      <c r="H541">
        <v>77</v>
      </c>
      <c r="I541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33"/>
        <v>43647</v>
      </c>
      <c r="O541" s="8">
        <f t="shared" si="34"/>
        <v>43653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32"/>
        <v>2.6598113207547169</v>
      </c>
      <c r="G542" t="s">
        <v>20</v>
      </c>
      <c r="H542">
        <v>247</v>
      </c>
      <c r="I542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33"/>
        <v>43225</v>
      </c>
      <c r="O542" s="8">
        <f t="shared" si="34"/>
        <v>43247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32"/>
        <v>0.24205617977528091</v>
      </c>
      <c r="G543" t="s">
        <v>14</v>
      </c>
      <c r="H543">
        <v>395</v>
      </c>
      <c r="I543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33"/>
        <v>42165</v>
      </c>
      <c r="O543" s="8">
        <f t="shared" si="34"/>
        <v>42191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32"/>
        <v>2.5064935064935064E-2</v>
      </c>
      <c r="G544" t="s">
        <v>14</v>
      </c>
      <c r="H544">
        <v>49</v>
      </c>
      <c r="I544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33"/>
        <v>42391</v>
      </c>
      <c r="O544" s="8">
        <f t="shared" si="34"/>
        <v>42421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32"/>
        <v>0.1632979976442874</v>
      </c>
      <c r="G545" t="s">
        <v>14</v>
      </c>
      <c r="H545">
        <v>180</v>
      </c>
      <c r="I545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33"/>
        <v>41528</v>
      </c>
      <c r="O545" s="8">
        <f t="shared" si="34"/>
        <v>41543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32"/>
        <v>2.7650000000000001</v>
      </c>
      <c r="G546" t="s">
        <v>20</v>
      </c>
      <c r="H546">
        <v>84</v>
      </c>
      <c r="I546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33"/>
        <v>42377</v>
      </c>
      <c r="O546" s="8">
        <f t="shared" si="34"/>
        <v>42390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32"/>
        <v>0.88803571428571426</v>
      </c>
      <c r="G547" t="s">
        <v>14</v>
      </c>
      <c r="H547">
        <v>2690</v>
      </c>
      <c r="I547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33"/>
        <v>43824</v>
      </c>
      <c r="O547" s="8">
        <f t="shared" si="34"/>
        <v>43844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32"/>
        <v>1.6357142857142857</v>
      </c>
      <c r="G548" t="s">
        <v>20</v>
      </c>
      <c r="H548">
        <v>88</v>
      </c>
      <c r="I548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33"/>
        <v>43360</v>
      </c>
      <c r="O548" s="8">
        <f t="shared" si="34"/>
        <v>43363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32"/>
        <v>9.69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33"/>
        <v>42029</v>
      </c>
      <c r="O549" s="8">
        <f t="shared" si="34"/>
        <v>42041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32"/>
        <v>2.7091376701966716</v>
      </c>
      <c r="G550" t="s">
        <v>20</v>
      </c>
      <c r="H550">
        <v>2985</v>
      </c>
      <c r="I550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33"/>
        <v>42461</v>
      </c>
      <c r="O550" s="8">
        <f t="shared" si="34"/>
        <v>42474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32"/>
        <v>2.8421355932203389</v>
      </c>
      <c r="G551" t="s">
        <v>20</v>
      </c>
      <c r="H551">
        <v>762</v>
      </c>
      <c r="I551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33"/>
        <v>41422</v>
      </c>
      <c r="O551" s="8">
        <f t="shared" si="34"/>
        <v>41431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32"/>
        <v>0.04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33"/>
        <v>40968</v>
      </c>
      <c r="O552" s="8">
        <f t="shared" si="34"/>
        <v>40989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32"/>
        <v>0.58632981676846196</v>
      </c>
      <c r="G553" t="s">
        <v>14</v>
      </c>
      <c r="H553">
        <v>2779</v>
      </c>
      <c r="I553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33"/>
        <v>41993</v>
      </c>
      <c r="O553" s="8">
        <f t="shared" si="34"/>
        <v>42033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32"/>
        <v>0.98511111111111116</v>
      </c>
      <c r="G554" t="s">
        <v>14</v>
      </c>
      <c r="H554">
        <v>92</v>
      </c>
      <c r="I554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33"/>
        <v>42700</v>
      </c>
      <c r="O554" s="8">
        <f t="shared" si="34"/>
        <v>42702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32"/>
        <v>0.43975381008206332</v>
      </c>
      <c r="G555" t="s">
        <v>14</v>
      </c>
      <c r="H555">
        <v>1028</v>
      </c>
      <c r="I555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33"/>
        <v>40545</v>
      </c>
      <c r="O555" s="8">
        <f t="shared" si="34"/>
        <v>40546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32"/>
        <v>1.5166315789473683</v>
      </c>
      <c r="G556" t="s">
        <v>20</v>
      </c>
      <c r="H556">
        <v>554</v>
      </c>
      <c r="I556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33"/>
        <v>42723</v>
      </c>
      <c r="O556" s="8">
        <f t="shared" si="34"/>
        <v>42729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32"/>
        <v>2.2363492063492063</v>
      </c>
      <c r="G557" t="s">
        <v>20</v>
      </c>
      <c r="H557">
        <v>135</v>
      </c>
      <c r="I557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33"/>
        <v>41731</v>
      </c>
      <c r="O557" s="8">
        <f t="shared" si="34"/>
        <v>41762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32"/>
        <v>2.3975</v>
      </c>
      <c r="G558" t="s">
        <v>20</v>
      </c>
      <c r="H558">
        <v>122</v>
      </c>
      <c r="I558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33"/>
        <v>40792</v>
      </c>
      <c r="O558" s="8">
        <f t="shared" si="34"/>
        <v>40799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32"/>
        <v>1.9933333333333334</v>
      </c>
      <c r="G559" t="s">
        <v>20</v>
      </c>
      <c r="H559">
        <v>221</v>
      </c>
      <c r="I559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33"/>
        <v>42279</v>
      </c>
      <c r="O559" s="8">
        <f t="shared" si="34"/>
        <v>42282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32"/>
        <v>1.373448275862069</v>
      </c>
      <c r="G560" t="s">
        <v>20</v>
      </c>
      <c r="H560">
        <v>126</v>
      </c>
      <c r="I560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33"/>
        <v>42424</v>
      </c>
      <c r="O560" s="8">
        <f t="shared" si="34"/>
        <v>42467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32"/>
        <v>1.009696106362773</v>
      </c>
      <c r="G561" t="s">
        <v>20</v>
      </c>
      <c r="H561">
        <v>1022</v>
      </c>
      <c r="I561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33"/>
        <v>42584</v>
      </c>
      <c r="O561" s="8">
        <f t="shared" si="34"/>
        <v>42591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32"/>
        <v>7.9416000000000002</v>
      </c>
      <c r="G562" t="s">
        <v>20</v>
      </c>
      <c r="H562">
        <v>3177</v>
      </c>
      <c r="I562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33"/>
        <v>40865</v>
      </c>
      <c r="O562" s="8">
        <f t="shared" si="34"/>
        <v>40905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32"/>
        <v>3.6970000000000001</v>
      </c>
      <c r="G563" t="s">
        <v>20</v>
      </c>
      <c r="H563">
        <v>198</v>
      </c>
      <c r="I563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33"/>
        <v>40833</v>
      </c>
      <c r="O563" s="8">
        <f t="shared" si="34"/>
        <v>40835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32"/>
        <v>0.12818181818181817</v>
      </c>
      <c r="G564" t="s">
        <v>14</v>
      </c>
      <c r="H564">
        <v>26</v>
      </c>
      <c r="I564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33"/>
        <v>43536</v>
      </c>
      <c r="O564" s="8">
        <f t="shared" si="34"/>
        <v>43538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32"/>
        <v>1.3802702702702703</v>
      </c>
      <c r="G565" t="s">
        <v>20</v>
      </c>
      <c r="H565">
        <v>85</v>
      </c>
      <c r="I565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33"/>
        <v>43417</v>
      </c>
      <c r="O565" s="8">
        <f t="shared" si="34"/>
        <v>43437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32"/>
        <v>0.83813278008298753</v>
      </c>
      <c r="G566" t="s">
        <v>14</v>
      </c>
      <c r="H566">
        <v>1790</v>
      </c>
      <c r="I566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33"/>
        <v>42078</v>
      </c>
      <c r="O566" s="8">
        <f t="shared" si="34"/>
        <v>42086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32"/>
        <v>2.0460063224446787</v>
      </c>
      <c r="G567" t="s">
        <v>20</v>
      </c>
      <c r="H567">
        <v>3596</v>
      </c>
      <c r="I567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33"/>
        <v>40862</v>
      </c>
      <c r="O567" s="8">
        <f t="shared" si="34"/>
        <v>40882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32"/>
        <v>0.44344086021505374</v>
      </c>
      <c r="G568" t="s">
        <v>14</v>
      </c>
      <c r="H568">
        <v>37</v>
      </c>
      <c r="I568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33"/>
        <v>42424</v>
      </c>
      <c r="O568" s="8">
        <f t="shared" si="34"/>
        <v>42447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32"/>
        <v>2.1860294117647059</v>
      </c>
      <c r="G569" t="s">
        <v>20</v>
      </c>
      <c r="H569">
        <v>244</v>
      </c>
      <c r="I569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33"/>
        <v>41830</v>
      </c>
      <c r="O569" s="8">
        <f t="shared" si="34"/>
        <v>41832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32"/>
        <v>1.8603314917127072</v>
      </c>
      <c r="G570" t="s">
        <v>20</v>
      </c>
      <c r="H570">
        <v>5180</v>
      </c>
      <c r="I570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33"/>
        <v>40374</v>
      </c>
      <c r="O570" s="8">
        <f t="shared" si="34"/>
        <v>40419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32"/>
        <v>2.3733830845771142</v>
      </c>
      <c r="G571" t="s">
        <v>20</v>
      </c>
      <c r="H571">
        <v>589</v>
      </c>
      <c r="I571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33"/>
        <v>40554</v>
      </c>
      <c r="O571" s="8">
        <f t="shared" si="34"/>
        <v>40566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32"/>
        <v>3.0565384615384614</v>
      </c>
      <c r="G572" t="s">
        <v>20</v>
      </c>
      <c r="H572">
        <v>2725</v>
      </c>
      <c r="I572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33"/>
        <v>41993</v>
      </c>
      <c r="O572" s="8">
        <f t="shared" si="34"/>
        <v>41999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32"/>
        <v>0.94142857142857139</v>
      </c>
      <c r="G573" t="s">
        <v>14</v>
      </c>
      <c r="H573">
        <v>35</v>
      </c>
      <c r="I573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33"/>
        <v>42174</v>
      </c>
      <c r="O573" s="8">
        <f t="shared" si="34"/>
        <v>42221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32"/>
        <v>0.54400000000000004</v>
      </c>
      <c r="G574" t="s">
        <v>74</v>
      </c>
      <c r="H574">
        <v>94</v>
      </c>
      <c r="I574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33"/>
        <v>42275</v>
      </c>
      <c r="O574" s="8">
        <f t="shared" si="34"/>
        <v>42291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32"/>
        <v>1.1188059701492536</v>
      </c>
      <c r="G575" t="s">
        <v>20</v>
      </c>
      <c r="H575">
        <v>300</v>
      </c>
      <c r="I575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33"/>
        <v>41761</v>
      </c>
      <c r="O575" s="8">
        <f t="shared" si="34"/>
        <v>41763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32"/>
        <v>3.6914814814814814</v>
      </c>
      <c r="G576" t="s">
        <v>20</v>
      </c>
      <c r="H576">
        <v>144</v>
      </c>
      <c r="I576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33"/>
        <v>43806</v>
      </c>
      <c r="O576" s="8">
        <f t="shared" si="34"/>
        <v>43816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32"/>
        <v>0.62930372148859548</v>
      </c>
      <c r="G577" t="s">
        <v>14</v>
      </c>
      <c r="H577">
        <v>558</v>
      </c>
      <c r="I577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33"/>
        <v>41779</v>
      </c>
      <c r="O577" s="8">
        <f t="shared" si="34"/>
        <v>41782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ref="F578:F641" si="36">E578/D578</f>
        <v>0.6492783505154639</v>
      </c>
      <c r="G578" t="s">
        <v>14</v>
      </c>
      <c r="H578">
        <v>64</v>
      </c>
      <c r="I578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ref="N578:N641" si="37">FLOOR(L578/60/60/24,1)+DATE(1970,1,1)</f>
        <v>43040</v>
      </c>
      <c r="O578" s="8">
        <f t="shared" ref="O578:O641" si="38">FLOOR(M578/60/60/24,1)+DATE(1970,1,1)</f>
        <v>43057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si="36"/>
        <v>0.18853658536585366</v>
      </c>
      <c r="G579" t="s">
        <v>74</v>
      </c>
      <c r="H579">
        <v>37</v>
      </c>
      <c r="I579">
        <f t="shared" ref="I579:I642" si="39"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si="37"/>
        <v>40613</v>
      </c>
      <c r="O579" s="8">
        <f t="shared" si="38"/>
        <v>40639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36"/>
        <v>0.1675440414507772</v>
      </c>
      <c r="G580" t="s">
        <v>14</v>
      </c>
      <c r="H580">
        <v>245</v>
      </c>
      <c r="I580">
        <f t="shared" si="3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37"/>
        <v>40878</v>
      </c>
      <c r="O580" s="8">
        <f t="shared" si="38"/>
        <v>40881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36"/>
        <v>1.0111290322580646</v>
      </c>
      <c r="G581" t="s">
        <v>20</v>
      </c>
      <c r="H581">
        <v>87</v>
      </c>
      <c r="I581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37"/>
        <v>40762</v>
      </c>
      <c r="O581" s="8">
        <f t="shared" si="38"/>
        <v>40774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36"/>
        <v>3.4150228310502282</v>
      </c>
      <c r="G582" t="s">
        <v>20</v>
      </c>
      <c r="H582">
        <v>3116</v>
      </c>
      <c r="I582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37"/>
        <v>41696</v>
      </c>
      <c r="O582" s="8">
        <f t="shared" si="38"/>
        <v>41704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36"/>
        <v>0.64016666666666666</v>
      </c>
      <c r="G583" t="s">
        <v>14</v>
      </c>
      <c r="H583">
        <v>71</v>
      </c>
      <c r="I583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37"/>
        <v>40662</v>
      </c>
      <c r="O583" s="8">
        <f t="shared" si="38"/>
        <v>40677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36"/>
        <v>0.5208045977011494</v>
      </c>
      <c r="G584" t="s">
        <v>14</v>
      </c>
      <c r="H584">
        <v>42</v>
      </c>
      <c r="I584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37"/>
        <v>42165</v>
      </c>
      <c r="O584" s="8">
        <f t="shared" si="38"/>
        <v>42170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36"/>
        <v>3.2240211640211642</v>
      </c>
      <c r="G585" t="s">
        <v>20</v>
      </c>
      <c r="H585">
        <v>909</v>
      </c>
      <c r="I585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37"/>
        <v>40959</v>
      </c>
      <c r="O585" s="8">
        <f t="shared" si="38"/>
        <v>40976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36"/>
        <v>1.1950810185185186</v>
      </c>
      <c r="G586" t="s">
        <v>20</v>
      </c>
      <c r="H586">
        <v>1613</v>
      </c>
      <c r="I586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37"/>
        <v>41024</v>
      </c>
      <c r="O586" s="8">
        <f t="shared" si="38"/>
        <v>41038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36"/>
        <v>1.4679775280898877</v>
      </c>
      <c r="G587" t="s">
        <v>20</v>
      </c>
      <c r="H587">
        <v>136</v>
      </c>
      <c r="I587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37"/>
        <v>40255</v>
      </c>
      <c r="O587" s="8">
        <f t="shared" si="38"/>
        <v>40265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36"/>
        <v>9.5057142857142853</v>
      </c>
      <c r="G588" t="s">
        <v>20</v>
      </c>
      <c r="H588">
        <v>130</v>
      </c>
      <c r="I588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37"/>
        <v>40499</v>
      </c>
      <c r="O588" s="8">
        <f t="shared" si="38"/>
        <v>40518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36"/>
        <v>0.72893617021276591</v>
      </c>
      <c r="G589" t="s">
        <v>14</v>
      </c>
      <c r="H589">
        <v>156</v>
      </c>
      <c r="I589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37"/>
        <v>43484</v>
      </c>
      <c r="O589" s="8">
        <f t="shared" si="38"/>
        <v>43536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36"/>
        <v>0.7900824873096447</v>
      </c>
      <c r="G590" t="s">
        <v>14</v>
      </c>
      <c r="H590">
        <v>1368</v>
      </c>
      <c r="I590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37"/>
        <v>40262</v>
      </c>
      <c r="O590" s="8">
        <f t="shared" si="38"/>
        <v>40293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36"/>
        <v>0.64721518987341775</v>
      </c>
      <c r="G591" t="s">
        <v>14</v>
      </c>
      <c r="H591">
        <v>102</v>
      </c>
      <c r="I591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37"/>
        <v>42190</v>
      </c>
      <c r="O591" s="8">
        <f t="shared" si="38"/>
        <v>42197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36"/>
        <v>0.82028169014084507</v>
      </c>
      <c r="G592" t="s">
        <v>14</v>
      </c>
      <c r="H592">
        <v>86</v>
      </c>
      <c r="I592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37"/>
        <v>41994</v>
      </c>
      <c r="O592" s="8">
        <f t="shared" si="38"/>
        <v>42005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36"/>
        <v>10.376666666666667</v>
      </c>
      <c r="G593" t="s">
        <v>20</v>
      </c>
      <c r="H593">
        <v>102</v>
      </c>
      <c r="I593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37"/>
        <v>40373</v>
      </c>
      <c r="O593" s="8">
        <f t="shared" si="38"/>
        <v>40383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36"/>
        <v>0.12910076530612244</v>
      </c>
      <c r="G594" t="s">
        <v>14</v>
      </c>
      <c r="H594">
        <v>253</v>
      </c>
      <c r="I594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37"/>
        <v>41789</v>
      </c>
      <c r="O594" s="8">
        <f t="shared" si="38"/>
        <v>41798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36"/>
        <v>1.5484210526315789</v>
      </c>
      <c r="G595" t="s">
        <v>20</v>
      </c>
      <c r="H595">
        <v>4006</v>
      </c>
      <c r="I595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37"/>
        <v>41724</v>
      </c>
      <c r="O595" s="8">
        <f t="shared" si="38"/>
        <v>41737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36"/>
        <v>7.0991735537190084E-2</v>
      </c>
      <c r="G596" t="s">
        <v>14</v>
      </c>
      <c r="H596">
        <v>157</v>
      </c>
      <c r="I596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37"/>
        <v>42548</v>
      </c>
      <c r="O596" s="8">
        <f t="shared" si="38"/>
        <v>42551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36"/>
        <v>2.0852773826458035</v>
      </c>
      <c r="G597" t="s">
        <v>20</v>
      </c>
      <c r="H597">
        <v>1629</v>
      </c>
      <c r="I597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37"/>
        <v>40253</v>
      </c>
      <c r="O597" s="8">
        <f t="shared" si="38"/>
        <v>40274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36"/>
        <v>0.99683544303797467</v>
      </c>
      <c r="G598" t="s">
        <v>14</v>
      </c>
      <c r="H598">
        <v>183</v>
      </c>
      <c r="I598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37"/>
        <v>42434</v>
      </c>
      <c r="O598" s="8">
        <f t="shared" si="38"/>
        <v>42441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36"/>
        <v>2.0159756097560977</v>
      </c>
      <c r="G599" t="s">
        <v>20</v>
      </c>
      <c r="H599">
        <v>2188</v>
      </c>
      <c r="I599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37"/>
        <v>43786</v>
      </c>
      <c r="O599" s="8">
        <f t="shared" si="38"/>
        <v>43804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36"/>
        <v>1.6209032258064515</v>
      </c>
      <c r="G600" t="s">
        <v>20</v>
      </c>
      <c r="H600">
        <v>2409</v>
      </c>
      <c r="I600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37"/>
        <v>40344</v>
      </c>
      <c r="O600" s="8">
        <f t="shared" si="38"/>
        <v>40373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36"/>
        <v>3.6436208125445471E-2</v>
      </c>
      <c r="G601" t="s">
        <v>14</v>
      </c>
      <c r="H601">
        <v>82</v>
      </c>
      <c r="I601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37"/>
        <v>42047</v>
      </c>
      <c r="O601" s="8">
        <f t="shared" si="38"/>
        <v>42055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36"/>
        <v>0.05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37"/>
        <v>41485</v>
      </c>
      <c r="O602" s="8">
        <f t="shared" si="38"/>
        <v>41497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36"/>
        <v>2.0663492063492064</v>
      </c>
      <c r="G603" t="s">
        <v>20</v>
      </c>
      <c r="H603">
        <v>194</v>
      </c>
      <c r="I603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37"/>
        <v>41789</v>
      </c>
      <c r="O603" s="8">
        <f t="shared" si="38"/>
        <v>41806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36"/>
        <v>1.2823628691983122</v>
      </c>
      <c r="G604" t="s">
        <v>20</v>
      </c>
      <c r="H604">
        <v>1140</v>
      </c>
      <c r="I604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37"/>
        <v>42160</v>
      </c>
      <c r="O604" s="8">
        <f t="shared" si="38"/>
        <v>42171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36"/>
        <v>1.1966037735849056</v>
      </c>
      <c r="G605" t="s">
        <v>20</v>
      </c>
      <c r="H605">
        <v>102</v>
      </c>
      <c r="I605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37"/>
        <v>43573</v>
      </c>
      <c r="O605" s="8">
        <f t="shared" si="38"/>
        <v>43600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36"/>
        <v>1.7073055242390078</v>
      </c>
      <c r="G606" t="s">
        <v>20</v>
      </c>
      <c r="H606">
        <v>2857</v>
      </c>
      <c r="I606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37"/>
        <v>40565</v>
      </c>
      <c r="O606" s="8">
        <f t="shared" si="38"/>
        <v>40586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36"/>
        <v>1.8721212121212121</v>
      </c>
      <c r="G607" t="s">
        <v>20</v>
      </c>
      <c r="H607">
        <v>107</v>
      </c>
      <c r="I607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37"/>
        <v>42280</v>
      </c>
      <c r="O607" s="8">
        <f t="shared" si="38"/>
        <v>42321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36"/>
        <v>1.8838235294117647</v>
      </c>
      <c r="G608" t="s">
        <v>20</v>
      </c>
      <c r="H608">
        <v>160</v>
      </c>
      <c r="I608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37"/>
        <v>42436</v>
      </c>
      <c r="O608" s="8">
        <f t="shared" si="38"/>
        <v>42447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36"/>
        <v>1.3129869186046512</v>
      </c>
      <c r="G609" t="s">
        <v>20</v>
      </c>
      <c r="H609">
        <v>2230</v>
      </c>
      <c r="I609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37"/>
        <v>41721</v>
      </c>
      <c r="O609" s="8">
        <f t="shared" si="38"/>
        <v>41723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36"/>
        <v>2.8397435897435899</v>
      </c>
      <c r="G610" t="s">
        <v>20</v>
      </c>
      <c r="H610">
        <v>316</v>
      </c>
      <c r="I610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37"/>
        <v>43530</v>
      </c>
      <c r="O610" s="8">
        <f t="shared" si="38"/>
        <v>43534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36"/>
        <v>1.2041999999999999</v>
      </c>
      <c r="G611" t="s">
        <v>20</v>
      </c>
      <c r="H611">
        <v>117</v>
      </c>
      <c r="I611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37"/>
        <v>43481</v>
      </c>
      <c r="O611" s="8">
        <f t="shared" si="38"/>
        <v>43498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36"/>
        <v>4.1905607476635511</v>
      </c>
      <c r="G612" t="s">
        <v>20</v>
      </c>
      <c r="H612">
        <v>6406</v>
      </c>
      <c r="I612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37"/>
        <v>41259</v>
      </c>
      <c r="O612" s="8">
        <f t="shared" si="38"/>
        <v>41273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36"/>
        <v>0.13853658536585367</v>
      </c>
      <c r="G613" t="s">
        <v>74</v>
      </c>
      <c r="H613">
        <v>15</v>
      </c>
      <c r="I613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37"/>
        <v>41480</v>
      </c>
      <c r="O613" s="8">
        <f t="shared" si="38"/>
        <v>41492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36"/>
        <v>1.3943548387096774</v>
      </c>
      <c r="G614" t="s">
        <v>20</v>
      </c>
      <c r="H614">
        <v>192</v>
      </c>
      <c r="I614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37"/>
        <v>40474</v>
      </c>
      <c r="O614" s="8">
        <f t="shared" si="38"/>
        <v>40497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36"/>
        <v>1.74</v>
      </c>
      <c r="G615" t="s">
        <v>20</v>
      </c>
      <c r="H615">
        <v>26</v>
      </c>
      <c r="I615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37"/>
        <v>42973</v>
      </c>
      <c r="O615" s="8">
        <f t="shared" si="38"/>
        <v>42982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36"/>
        <v>1.5549056603773586</v>
      </c>
      <c r="G616" t="s">
        <v>20</v>
      </c>
      <c r="H616">
        <v>723</v>
      </c>
      <c r="I616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37"/>
        <v>42746</v>
      </c>
      <c r="O616" s="8">
        <f t="shared" si="38"/>
        <v>42764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36"/>
        <v>1.7044705882352942</v>
      </c>
      <c r="G617" t="s">
        <v>20</v>
      </c>
      <c r="H617">
        <v>170</v>
      </c>
      <c r="I617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37"/>
        <v>42489</v>
      </c>
      <c r="O617" s="8">
        <f t="shared" si="38"/>
        <v>42499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36"/>
        <v>1.8951562500000001</v>
      </c>
      <c r="G618" t="s">
        <v>20</v>
      </c>
      <c r="H618">
        <v>238</v>
      </c>
      <c r="I618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37"/>
        <v>41537</v>
      </c>
      <c r="O618" s="8">
        <f t="shared" si="38"/>
        <v>41538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36"/>
        <v>2.4971428571428573</v>
      </c>
      <c r="G619" t="s">
        <v>20</v>
      </c>
      <c r="H619">
        <v>55</v>
      </c>
      <c r="I619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37"/>
        <v>41794</v>
      </c>
      <c r="O619" s="8">
        <f t="shared" si="38"/>
        <v>41804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36"/>
        <v>0.48860523665659616</v>
      </c>
      <c r="G620" t="s">
        <v>14</v>
      </c>
      <c r="H620">
        <v>1198</v>
      </c>
      <c r="I620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37"/>
        <v>41396</v>
      </c>
      <c r="O620" s="8">
        <f t="shared" si="38"/>
        <v>41417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36"/>
        <v>0.28461970393057684</v>
      </c>
      <c r="G621" t="s">
        <v>14</v>
      </c>
      <c r="H621">
        <v>648</v>
      </c>
      <c r="I621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37"/>
        <v>40669</v>
      </c>
      <c r="O621" s="8">
        <f t="shared" si="38"/>
        <v>40670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36"/>
        <v>2.6802325581395348</v>
      </c>
      <c r="G622" t="s">
        <v>20</v>
      </c>
      <c r="H622">
        <v>128</v>
      </c>
      <c r="I622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37"/>
        <v>42559</v>
      </c>
      <c r="O622" s="8">
        <f t="shared" si="38"/>
        <v>42563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36"/>
        <v>6.1980078125000002</v>
      </c>
      <c r="G623" t="s">
        <v>20</v>
      </c>
      <c r="H623">
        <v>2144</v>
      </c>
      <c r="I623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37"/>
        <v>42626</v>
      </c>
      <c r="O623" s="8">
        <f t="shared" si="38"/>
        <v>42631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36"/>
        <v>3.1301587301587303E-2</v>
      </c>
      <c r="G624" t="s">
        <v>14</v>
      </c>
      <c r="H624">
        <v>64</v>
      </c>
      <c r="I624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37"/>
        <v>43205</v>
      </c>
      <c r="O624" s="8">
        <f t="shared" si="38"/>
        <v>43231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36"/>
        <v>1.5992152704135738</v>
      </c>
      <c r="G625" t="s">
        <v>20</v>
      </c>
      <c r="H625">
        <v>2693</v>
      </c>
      <c r="I625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37"/>
        <v>42201</v>
      </c>
      <c r="O625" s="8">
        <f t="shared" si="38"/>
        <v>42206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36"/>
        <v>2.793921568627451</v>
      </c>
      <c r="G626" t="s">
        <v>20</v>
      </c>
      <c r="H626">
        <v>432</v>
      </c>
      <c r="I626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37"/>
        <v>42029</v>
      </c>
      <c r="O626" s="8">
        <f t="shared" si="38"/>
        <v>42035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36"/>
        <v>0.77373333333333338</v>
      </c>
      <c r="G627" t="s">
        <v>14</v>
      </c>
      <c r="H627">
        <v>62</v>
      </c>
      <c r="I627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37"/>
        <v>43857</v>
      </c>
      <c r="O627" s="8">
        <f t="shared" si="38"/>
        <v>43871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36"/>
        <v>2.0632812500000002</v>
      </c>
      <c r="G628" t="s">
        <v>20</v>
      </c>
      <c r="H628">
        <v>189</v>
      </c>
      <c r="I628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37"/>
        <v>40449</v>
      </c>
      <c r="O628" s="8">
        <f t="shared" si="38"/>
        <v>40458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36"/>
        <v>6.9424999999999999</v>
      </c>
      <c r="G629" t="s">
        <v>20</v>
      </c>
      <c r="H629">
        <v>154</v>
      </c>
      <c r="I629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37"/>
        <v>40345</v>
      </c>
      <c r="O629" s="8">
        <f t="shared" si="38"/>
        <v>40369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36"/>
        <v>1.5178947368421052</v>
      </c>
      <c r="G630" t="s">
        <v>20</v>
      </c>
      <c r="H630">
        <v>96</v>
      </c>
      <c r="I630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37"/>
        <v>40455</v>
      </c>
      <c r="O630" s="8">
        <f t="shared" si="38"/>
        <v>40458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36"/>
        <v>0.64582072176949945</v>
      </c>
      <c r="G631" t="s">
        <v>14</v>
      </c>
      <c r="H631">
        <v>750</v>
      </c>
      <c r="I631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37"/>
        <v>42557</v>
      </c>
      <c r="O631" s="8">
        <f t="shared" si="38"/>
        <v>42559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36"/>
        <v>0.62873684210526315</v>
      </c>
      <c r="G632" t="s">
        <v>74</v>
      </c>
      <c r="H632">
        <v>87</v>
      </c>
      <c r="I632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37"/>
        <v>43586</v>
      </c>
      <c r="O632" s="8">
        <f t="shared" si="38"/>
        <v>43597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36"/>
        <v>3.1039864864864866</v>
      </c>
      <c r="G633" t="s">
        <v>20</v>
      </c>
      <c r="H633">
        <v>3063</v>
      </c>
      <c r="I633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37"/>
        <v>43550</v>
      </c>
      <c r="O633" s="8">
        <f t="shared" si="38"/>
        <v>43554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36"/>
        <v>0.42859916782246882</v>
      </c>
      <c r="G634" t="s">
        <v>47</v>
      </c>
      <c r="H634">
        <v>278</v>
      </c>
      <c r="I634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37"/>
        <v>41945</v>
      </c>
      <c r="O634" s="8">
        <f t="shared" si="38"/>
        <v>41963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36"/>
        <v>0.83119402985074631</v>
      </c>
      <c r="G635" t="s">
        <v>14</v>
      </c>
      <c r="H635">
        <v>105</v>
      </c>
      <c r="I635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37"/>
        <v>42315</v>
      </c>
      <c r="O635" s="8">
        <f t="shared" si="38"/>
        <v>42319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36"/>
        <v>0.78531302876480547</v>
      </c>
      <c r="G636" t="s">
        <v>74</v>
      </c>
      <c r="H636">
        <v>1658</v>
      </c>
      <c r="I636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37"/>
        <v>42819</v>
      </c>
      <c r="O636" s="8">
        <f t="shared" si="38"/>
        <v>42833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36"/>
        <v>1.1409352517985611</v>
      </c>
      <c r="G637" t="s">
        <v>20</v>
      </c>
      <c r="H637">
        <v>2266</v>
      </c>
      <c r="I637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37"/>
        <v>41314</v>
      </c>
      <c r="O637" s="8">
        <f t="shared" si="38"/>
        <v>41346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36"/>
        <v>0.64537683358624176</v>
      </c>
      <c r="G638" t="s">
        <v>14</v>
      </c>
      <c r="H638">
        <v>2604</v>
      </c>
      <c r="I638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37"/>
        <v>40926</v>
      </c>
      <c r="O638" s="8">
        <f t="shared" si="38"/>
        <v>40971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36"/>
        <v>0.79411764705882348</v>
      </c>
      <c r="G639" t="s">
        <v>14</v>
      </c>
      <c r="H639">
        <v>65</v>
      </c>
      <c r="I639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37"/>
        <v>42688</v>
      </c>
      <c r="O639" s="8">
        <f t="shared" si="38"/>
        <v>42696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36"/>
        <v>0.11419117647058824</v>
      </c>
      <c r="G640" t="s">
        <v>14</v>
      </c>
      <c r="H640">
        <v>94</v>
      </c>
      <c r="I640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37"/>
        <v>40386</v>
      </c>
      <c r="O640" s="8">
        <f t="shared" si="38"/>
        <v>40398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36"/>
        <v>0.56186046511627907</v>
      </c>
      <c r="G641" t="s">
        <v>47</v>
      </c>
      <c r="H641">
        <v>45</v>
      </c>
      <c r="I641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37"/>
        <v>43309</v>
      </c>
      <c r="O641" s="8">
        <f t="shared" si="38"/>
        <v>43309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ref="F642:F705" si="40">E642/D642</f>
        <v>0.16501669449081802</v>
      </c>
      <c r="G642" t="s">
        <v>14</v>
      </c>
      <c r="H642">
        <v>257</v>
      </c>
      <c r="I642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ref="N642:N705" si="41">FLOOR(L642/60/60/24,1)+DATE(1970,1,1)</f>
        <v>42387</v>
      </c>
      <c r="O642" s="8">
        <f t="shared" ref="O642:O705" si="42">FLOOR(M642/60/60/24,1)+DATE(1970,1,1)</f>
        <v>42390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si="40"/>
        <v>1.1996808510638297</v>
      </c>
      <c r="G643" t="s">
        <v>20</v>
      </c>
      <c r="H643">
        <v>194</v>
      </c>
      <c r="I643">
        <f t="shared" ref="I643:I706" si="43"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si="41"/>
        <v>42786</v>
      </c>
      <c r="O643" s="8">
        <f t="shared" si="42"/>
        <v>42814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40"/>
        <v>1.4545652173913044</v>
      </c>
      <c r="G644" t="s">
        <v>20</v>
      </c>
      <c r="H644">
        <v>129</v>
      </c>
      <c r="I644">
        <f t="shared" si="43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41"/>
        <v>43451</v>
      </c>
      <c r="O644" s="8">
        <f t="shared" si="42"/>
        <v>43460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40"/>
        <v>2.2138255033557046</v>
      </c>
      <c r="G645" t="s">
        <v>20</v>
      </c>
      <c r="H645">
        <v>375</v>
      </c>
      <c r="I645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41"/>
        <v>42795</v>
      </c>
      <c r="O645" s="8">
        <f t="shared" si="42"/>
        <v>42813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40"/>
        <v>0.48396694214876035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41"/>
        <v>43452</v>
      </c>
      <c r="O646" s="8">
        <f t="shared" si="42"/>
        <v>43468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40"/>
        <v>0.92911504424778757</v>
      </c>
      <c r="G647" t="s">
        <v>14</v>
      </c>
      <c r="H647">
        <v>4697</v>
      </c>
      <c r="I647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41"/>
        <v>43369</v>
      </c>
      <c r="O647" s="8">
        <f t="shared" si="42"/>
        <v>43390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40"/>
        <v>0.88599797365754818</v>
      </c>
      <c r="G648" t="s">
        <v>14</v>
      </c>
      <c r="H648">
        <v>2915</v>
      </c>
      <c r="I648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41"/>
        <v>41346</v>
      </c>
      <c r="O648" s="8">
        <f t="shared" si="42"/>
        <v>41357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40"/>
        <v>0.41399999999999998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41"/>
        <v>43199</v>
      </c>
      <c r="O649" s="8">
        <f t="shared" si="42"/>
        <v>43223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40"/>
        <v>0.63056795131845844</v>
      </c>
      <c r="G650" t="s">
        <v>74</v>
      </c>
      <c r="H650">
        <v>723</v>
      </c>
      <c r="I650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41"/>
        <v>42922</v>
      </c>
      <c r="O650" s="8">
        <f t="shared" si="42"/>
        <v>42940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40"/>
        <v>0.48482333607230893</v>
      </c>
      <c r="G651" t="s">
        <v>14</v>
      </c>
      <c r="H651">
        <v>602</v>
      </c>
      <c r="I651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41"/>
        <v>40471</v>
      </c>
      <c r="O651" s="8">
        <f t="shared" si="42"/>
        <v>40482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40"/>
        <v>0.02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41"/>
        <v>41828</v>
      </c>
      <c r="O652" s="8">
        <f t="shared" si="42"/>
        <v>41855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40"/>
        <v>0.88479410269445857</v>
      </c>
      <c r="G653" t="s">
        <v>14</v>
      </c>
      <c r="H653">
        <v>3868</v>
      </c>
      <c r="I653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41"/>
        <v>41692</v>
      </c>
      <c r="O653" s="8">
        <f t="shared" si="42"/>
        <v>41707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40"/>
        <v>1.2684</v>
      </c>
      <c r="G654" t="s">
        <v>20</v>
      </c>
      <c r="H654">
        <v>409</v>
      </c>
      <c r="I654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41"/>
        <v>42587</v>
      </c>
      <c r="O654" s="8">
        <f t="shared" si="42"/>
        <v>42630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40"/>
        <v>23.388333333333332</v>
      </c>
      <c r="G655" t="s">
        <v>20</v>
      </c>
      <c r="H655">
        <v>234</v>
      </c>
      <c r="I655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41"/>
        <v>42468</v>
      </c>
      <c r="O655" s="8">
        <f t="shared" si="42"/>
        <v>42470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40"/>
        <v>5.0838857142857146</v>
      </c>
      <c r="G656" t="s">
        <v>20</v>
      </c>
      <c r="H656">
        <v>3016</v>
      </c>
      <c r="I656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41"/>
        <v>42240</v>
      </c>
      <c r="O656" s="8">
        <f t="shared" si="42"/>
        <v>42245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40"/>
        <v>1.9147826086956521</v>
      </c>
      <c r="G657" t="s">
        <v>20</v>
      </c>
      <c r="H657">
        <v>264</v>
      </c>
      <c r="I657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41"/>
        <v>42796</v>
      </c>
      <c r="O657" s="8">
        <f t="shared" si="42"/>
        <v>42809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40"/>
        <v>0.42127533783783783</v>
      </c>
      <c r="G658" t="s">
        <v>14</v>
      </c>
      <c r="H658">
        <v>504</v>
      </c>
      <c r="I658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41"/>
        <v>43097</v>
      </c>
      <c r="O658" s="8">
        <f t="shared" si="42"/>
        <v>43102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40"/>
        <v>8.2400000000000001E-2</v>
      </c>
      <c r="G659" t="s">
        <v>14</v>
      </c>
      <c r="H659">
        <v>14</v>
      </c>
      <c r="I659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41"/>
        <v>43096</v>
      </c>
      <c r="O659" s="8">
        <f t="shared" si="42"/>
        <v>43112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40"/>
        <v>0.60064638783269964</v>
      </c>
      <c r="G660" t="s">
        <v>74</v>
      </c>
      <c r="H660">
        <v>390</v>
      </c>
      <c r="I660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41"/>
        <v>42246</v>
      </c>
      <c r="O660" s="8">
        <f t="shared" si="42"/>
        <v>42269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40"/>
        <v>0.47232808616404309</v>
      </c>
      <c r="G661" t="s">
        <v>14</v>
      </c>
      <c r="H661">
        <v>750</v>
      </c>
      <c r="I661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41"/>
        <v>40570</v>
      </c>
      <c r="O661" s="8">
        <f t="shared" si="42"/>
        <v>40571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40"/>
        <v>0.81736263736263737</v>
      </c>
      <c r="G662" t="s">
        <v>14</v>
      </c>
      <c r="H662">
        <v>77</v>
      </c>
      <c r="I662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41"/>
        <v>42237</v>
      </c>
      <c r="O662" s="8">
        <f t="shared" si="42"/>
        <v>42246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40"/>
        <v>0.54187265917603</v>
      </c>
      <c r="G663" t="s">
        <v>14</v>
      </c>
      <c r="H663">
        <v>752</v>
      </c>
      <c r="I663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41"/>
        <v>40996</v>
      </c>
      <c r="O663" s="8">
        <f t="shared" si="42"/>
        <v>41026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40"/>
        <v>0.97868131868131869</v>
      </c>
      <c r="G664" t="s">
        <v>14</v>
      </c>
      <c r="H664">
        <v>131</v>
      </c>
      <c r="I664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41"/>
        <v>43443</v>
      </c>
      <c r="O664" s="8">
        <f t="shared" si="42"/>
        <v>43447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40"/>
        <v>0.77239999999999998</v>
      </c>
      <c r="G665" t="s">
        <v>14</v>
      </c>
      <c r="H665">
        <v>87</v>
      </c>
      <c r="I665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41"/>
        <v>40458</v>
      </c>
      <c r="O665" s="8">
        <f t="shared" si="42"/>
        <v>40481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40"/>
        <v>0.33464735516372796</v>
      </c>
      <c r="G666" t="s">
        <v>14</v>
      </c>
      <c r="H666">
        <v>1063</v>
      </c>
      <c r="I666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41"/>
        <v>40959</v>
      </c>
      <c r="O666" s="8">
        <f t="shared" si="42"/>
        <v>40969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40"/>
        <v>2.3958823529411766</v>
      </c>
      <c r="G667" t="s">
        <v>20</v>
      </c>
      <c r="H667">
        <v>272</v>
      </c>
      <c r="I667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41"/>
        <v>40733</v>
      </c>
      <c r="O667" s="8">
        <f t="shared" si="42"/>
        <v>40747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40"/>
        <v>0.64032258064516134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41"/>
        <v>41516</v>
      </c>
      <c r="O668" s="8">
        <f t="shared" si="42"/>
        <v>41522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40"/>
        <v>1.7615942028985507</v>
      </c>
      <c r="G669" t="s">
        <v>20</v>
      </c>
      <c r="H669">
        <v>419</v>
      </c>
      <c r="I669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41"/>
        <v>41892</v>
      </c>
      <c r="O669" s="8">
        <f t="shared" si="42"/>
        <v>41901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40"/>
        <v>0.20338181818181819</v>
      </c>
      <c r="G670" t="s">
        <v>14</v>
      </c>
      <c r="H670">
        <v>76</v>
      </c>
      <c r="I670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41"/>
        <v>41122</v>
      </c>
      <c r="O670" s="8">
        <f t="shared" si="42"/>
        <v>41134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40"/>
        <v>3.5864754098360656</v>
      </c>
      <c r="G671" t="s">
        <v>20</v>
      </c>
      <c r="H671">
        <v>1621</v>
      </c>
      <c r="I671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41"/>
        <v>42912</v>
      </c>
      <c r="O671" s="8">
        <f t="shared" si="42"/>
        <v>42921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40"/>
        <v>4.6885802469135802</v>
      </c>
      <c r="G672" t="s">
        <v>20</v>
      </c>
      <c r="H672">
        <v>1101</v>
      </c>
      <c r="I672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41"/>
        <v>42425</v>
      </c>
      <c r="O672" s="8">
        <f t="shared" si="42"/>
        <v>42437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40"/>
        <v>1.220563524590164</v>
      </c>
      <c r="G673" t="s">
        <v>20</v>
      </c>
      <c r="H673">
        <v>1073</v>
      </c>
      <c r="I673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41"/>
        <v>40390</v>
      </c>
      <c r="O673" s="8">
        <f t="shared" si="42"/>
        <v>40394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40"/>
        <v>0.55931783729156137</v>
      </c>
      <c r="G674" t="s">
        <v>14</v>
      </c>
      <c r="H674">
        <v>4428</v>
      </c>
      <c r="I674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41"/>
        <v>43180</v>
      </c>
      <c r="O674" s="8">
        <f t="shared" si="42"/>
        <v>43190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40"/>
        <v>0.43660714285714286</v>
      </c>
      <c r="G675" t="s">
        <v>14</v>
      </c>
      <c r="H675">
        <v>58</v>
      </c>
      <c r="I675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41"/>
        <v>42475</v>
      </c>
      <c r="O675" s="8">
        <f t="shared" si="42"/>
        <v>42496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40"/>
        <v>0.33538371411833628</v>
      </c>
      <c r="G676" t="s">
        <v>74</v>
      </c>
      <c r="H676">
        <v>1218</v>
      </c>
      <c r="I676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41"/>
        <v>40774</v>
      </c>
      <c r="O676" s="8">
        <f t="shared" si="42"/>
        <v>40821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40"/>
        <v>1.2297938144329896</v>
      </c>
      <c r="G677" t="s">
        <v>20</v>
      </c>
      <c r="H677">
        <v>331</v>
      </c>
      <c r="I677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41"/>
        <v>43719</v>
      </c>
      <c r="O677" s="8">
        <f t="shared" si="42"/>
        <v>43726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40"/>
        <v>1.8974959871589085</v>
      </c>
      <c r="G678" t="s">
        <v>20</v>
      </c>
      <c r="H678">
        <v>1170</v>
      </c>
      <c r="I678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41"/>
        <v>41178</v>
      </c>
      <c r="O678" s="8">
        <f t="shared" si="42"/>
        <v>41187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40"/>
        <v>0.83622641509433959</v>
      </c>
      <c r="G679" t="s">
        <v>14</v>
      </c>
      <c r="H679">
        <v>111</v>
      </c>
      <c r="I679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41"/>
        <v>42561</v>
      </c>
      <c r="O679" s="8">
        <f t="shared" si="42"/>
        <v>42611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40"/>
        <v>0.17968844221105529</v>
      </c>
      <c r="G680" t="s">
        <v>74</v>
      </c>
      <c r="H680">
        <v>215</v>
      </c>
      <c r="I680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41"/>
        <v>43484</v>
      </c>
      <c r="O680" s="8">
        <f t="shared" si="42"/>
        <v>43486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40"/>
        <v>10.365</v>
      </c>
      <c r="G681" t="s">
        <v>20</v>
      </c>
      <c r="H681">
        <v>363</v>
      </c>
      <c r="I681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41"/>
        <v>43756</v>
      </c>
      <c r="O681" s="8">
        <f t="shared" si="42"/>
        <v>43761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40"/>
        <v>0.97405219780219776</v>
      </c>
      <c r="G682" t="s">
        <v>14</v>
      </c>
      <c r="H682">
        <v>2955</v>
      </c>
      <c r="I682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41"/>
        <v>43813</v>
      </c>
      <c r="O682" s="8">
        <f t="shared" si="42"/>
        <v>43815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40"/>
        <v>0.86386203150461705</v>
      </c>
      <c r="G683" t="s">
        <v>14</v>
      </c>
      <c r="H683">
        <v>1657</v>
      </c>
      <c r="I683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41"/>
        <v>40898</v>
      </c>
      <c r="O683" s="8">
        <f t="shared" si="42"/>
        <v>40904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40"/>
        <v>1.5016666666666667</v>
      </c>
      <c r="G684" t="s">
        <v>20</v>
      </c>
      <c r="H684">
        <v>103</v>
      </c>
      <c r="I684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41"/>
        <v>41619</v>
      </c>
      <c r="O684" s="8">
        <f t="shared" si="42"/>
        <v>41628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40"/>
        <v>3.5843478260869563</v>
      </c>
      <c r="G685" t="s">
        <v>20</v>
      </c>
      <c r="H685">
        <v>147</v>
      </c>
      <c r="I685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41"/>
        <v>43359</v>
      </c>
      <c r="O685" s="8">
        <f t="shared" si="42"/>
        <v>43361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40"/>
        <v>5.4285714285714288</v>
      </c>
      <c r="G686" t="s">
        <v>20</v>
      </c>
      <c r="H686">
        <v>110</v>
      </c>
      <c r="I686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41"/>
        <v>40358</v>
      </c>
      <c r="O686" s="8">
        <f t="shared" si="42"/>
        <v>40378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40"/>
        <v>0.67500714285714281</v>
      </c>
      <c r="G687" t="s">
        <v>14</v>
      </c>
      <c r="H687">
        <v>926</v>
      </c>
      <c r="I687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41"/>
        <v>42239</v>
      </c>
      <c r="O687" s="8">
        <f t="shared" si="42"/>
        <v>42263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40"/>
        <v>1.9174666666666667</v>
      </c>
      <c r="G688" t="s">
        <v>20</v>
      </c>
      <c r="H688">
        <v>134</v>
      </c>
      <c r="I688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41"/>
        <v>43186</v>
      </c>
      <c r="O688" s="8">
        <f t="shared" si="42"/>
        <v>43197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40"/>
        <v>9.32</v>
      </c>
      <c r="G689" t="s">
        <v>20</v>
      </c>
      <c r="H689">
        <v>269</v>
      </c>
      <c r="I689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41"/>
        <v>42806</v>
      </c>
      <c r="O689" s="8">
        <f t="shared" si="42"/>
        <v>42809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40"/>
        <v>4.2927586206896553</v>
      </c>
      <c r="G690" t="s">
        <v>20</v>
      </c>
      <c r="H690">
        <v>175</v>
      </c>
      <c r="I690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41"/>
        <v>43475</v>
      </c>
      <c r="O690" s="8">
        <f t="shared" si="42"/>
        <v>43491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40"/>
        <v>1.0065753424657535</v>
      </c>
      <c r="G691" t="s">
        <v>20</v>
      </c>
      <c r="H691">
        <v>69</v>
      </c>
      <c r="I691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41"/>
        <v>41576</v>
      </c>
      <c r="O691" s="8">
        <f t="shared" si="42"/>
        <v>41588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40"/>
        <v>2.266111111111111</v>
      </c>
      <c r="G692" t="s">
        <v>20</v>
      </c>
      <c r="H692">
        <v>190</v>
      </c>
      <c r="I692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41"/>
        <v>40874</v>
      </c>
      <c r="O692" s="8">
        <f t="shared" si="42"/>
        <v>40880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40"/>
        <v>1.4238</v>
      </c>
      <c r="G693" t="s">
        <v>20</v>
      </c>
      <c r="H693">
        <v>237</v>
      </c>
      <c r="I693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41"/>
        <v>41185</v>
      </c>
      <c r="O693" s="8">
        <f t="shared" si="42"/>
        <v>41202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40"/>
        <v>0.90633333333333332</v>
      </c>
      <c r="G694" t="s">
        <v>14</v>
      </c>
      <c r="H694">
        <v>77</v>
      </c>
      <c r="I694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41"/>
        <v>43655</v>
      </c>
      <c r="O694" s="8">
        <f t="shared" si="42"/>
        <v>43673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40"/>
        <v>0.63966740576496672</v>
      </c>
      <c r="G695" t="s">
        <v>14</v>
      </c>
      <c r="H695">
        <v>1748</v>
      </c>
      <c r="I695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41"/>
        <v>43025</v>
      </c>
      <c r="O695" s="8">
        <f t="shared" si="42"/>
        <v>43042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40"/>
        <v>0.84131868131868137</v>
      </c>
      <c r="G696" t="s">
        <v>14</v>
      </c>
      <c r="H696">
        <v>79</v>
      </c>
      <c r="I696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41"/>
        <v>43066</v>
      </c>
      <c r="O696" s="8">
        <f t="shared" si="42"/>
        <v>43103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40"/>
        <v>1.3393478260869565</v>
      </c>
      <c r="G697" t="s">
        <v>20</v>
      </c>
      <c r="H697">
        <v>196</v>
      </c>
      <c r="I697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41"/>
        <v>42322</v>
      </c>
      <c r="O697" s="8">
        <f t="shared" si="42"/>
        <v>42338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40"/>
        <v>0.59042047531992692</v>
      </c>
      <c r="G698" t="s">
        <v>14</v>
      </c>
      <c r="H698">
        <v>889</v>
      </c>
      <c r="I698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41"/>
        <v>42114</v>
      </c>
      <c r="O698" s="8">
        <f t="shared" si="42"/>
        <v>42115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40"/>
        <v>1.5280062063615205</v>
      </c>
      <c r="G699" t="s">
        <v>20</v>
      </c>
      <c r="H699">
        <v>7295</v>
      </c>
      <c r="I699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41"/>
        <v>43190</v>
      </c>
      <c r="O699" s="8">
        <f t="shared" si="42"/>
        <v>43192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40"/>
        <v>4.466912114014252</v>
      </c>
      <c r="G700" t="s">
        <v>20</v>
      </c>
      <c r="H700">
        <v>2893</v>
      </c>
      <c r="I700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41"/>
        <v>40871</v>
      </c>
      <c r="O700" s="8">
        <f t="shared" si="42"/>
        <v>40885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40"/>
        <v>0.8439189189189189</v>
      </c>
      <c r="G701" t="s">
        <v>14</v>
      </c>
      <c r="H701">
        <v>56</v>
      </c>
      <c r="I701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41"/>
        <v>43641</v>
      </c>
      <c r="O701" s="8">
        <f t="shared" si="42"/>
        <v>43642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40"/>
        <v>0.03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41"/>
        <v>40203</v>
      </c>
      <c r="O702" s="8">
        <f t="shared" si="42"/>
        <v>40218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40"/>
        <v>1.7502692307692307</v>
      </c>
      <c r="G703" t="s">
        <v>20</v>
      </c>
      <c r="H703">
        <v>820</v>
      </c>
      <c r="I703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41"/>
        <v>40629</v>
      </c>
      <c r="O703" s="8">
        <f t="shared" si="42"/>
        <v>40636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40"/>
        <v>0.54137931034482756</v>
      </c>
      <c r="G704" t="s">
        <v>14</v>
      </c>
      <c r="H704">
        <v>83</v>
      </c>
      <c r="I704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41"/>
        <v>41477</v>
      </c>
      <c r="O704" s="8">
        <f t="shared" si="42"/>
        <v>41482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40"/>
        <v>3.1187381703470032</v>
      </c>
      <c r="G705" t="s">
        <v>20</v>
      </c>
      <c r="H705">
        <v>2038</v>
      </c>
      <c r="I705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41"/>
        <v>41020</v>
      </c>
      <c r="O705" s="8">
        <f t="shared" si="42"/>
        <v>41037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ref="F706:F769" si="44">E706/D706</f>
        <v>1.2278160919540231</v>
      </c>
      <c r="G706" t="s">
        <v>20</v>
      </c>
      <c r="H706">
        <v>116</v>
      </c>
      <c r="I706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ref="N706:N769" si="45">FLOOR(L706/60/60/24,1)+DATE(1970,1,1)</f>
        <v>42555</v>
      </c>
      <c r="O706" s="8">
        <f t="shared" ref="O706:O769" si="46">FLOOR(M706/60/60/24,1)+DATE(1970,1,1)</f>
        <v>42570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si="44"/>
        <v>0.99026517383618151</v>
      </c>
      <c r="G707" t="s">
        <v>14</v>
      </c>
      <c r="H707">
        <v>2025</v>
      </c>
      <c r="I707">
        <f t="shared" ref="I707:I770" si="47"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si="45"/>
        <v>41619</v>
      </c>
      <c r="O707" s="8">
        <f t="shared" si="46"/>
        <v>41623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44"/>
        <v>1.278468634686347</v>
      </c>
      <c r="G708" t="s">
        <v>20</v>
      </c>
      <c r="H708">
        <v>1345</v>
      </c>
      <c r="I708">
        <f t="shared" si="4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45"/>
        <v>43471</v>
      </c>
      <c r="O708" s="8">
        <f t="shared" si="46"/>
        <v>43479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44"/>
        <v>1.5861643835616439</v>
      </c>
      <c r="G709" t="s">
        <v>20</v>
      </c>
      <c r="H709">
        <v>168</v>
      </c>
      <c r="I709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45"/>
        <v>43442</v>
      </c>
      <c r="O709" s="8">
        <f t="shared" si="46"/>
        <v>43478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44"/>
        <v>7.0705882352941174</v>
      </c>
      <c r="G710" t="s">
        <v>20</v>
      </c>
      <c r="H710">
        <v>137</v>
      </c>
      <c r="I710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45"/>
        <v>42877</v>
      </c>
      <c r="O710" s="8">
        <f t="shared" si="46"/>
        <v>42887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44"/>
        <v>1.4238775510204082</v>
      </c>
      <c r="G711" t="s">
        <v>20</v>
      </c>
      <c r="H711">
        <v>186</v>
      </c>
      <c r="I711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45"/>
        <v>41018</v>
      </c>
      <c r="O711" s="8">
        <f t="shared" si="46"/>
        <v>41025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44"/>
        <v>1.4786046511627906</v>
      </c>
      <c r="G712" t="s">
        <v>20</v>
      </c>
      <c r="H712">
        <v>125</v>
      </c>
      <c r="I712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45"/>
        <v>43295</v>
      </c>
      <c r="O712" s="8">
        <f t="shared" si="46"/>
        <v>43302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44"/>
        <v>0.20322580645161289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45"/>
        <v>42393</v>
      </c>
      <c r="O713" s="8">
        <f t="shared" si="46"/>
        <v>42395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44"/>
        <v>18.40625</v>
      </c>
      <c r="G714" t="s">
        <v>20</v>
      </c>
      <c r="H714">
        <v>202</v>
      </c>
      <c r="I714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45"/>
        <v>42559</v>
      </c>
      <c r="O714" s="8">
        <f t="shared" si="46"/>
        <v>42600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44"/>
        <v>1.6194202898550725</v>
      </c>
      <c r="G715" t="s">
        <v>20</v>
      </c>
      <c r="H715">
        <v>103</v>
      </c>
      <c r="I715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45"/>
        <v>42604</v>
      </c>
      <c r="O715" s="8">
        <f t="shared" si="46"/>
        <v>42616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44"/>
        <v>4.7282077922077921</v>
      </c>
      <c r="G716" t="s">
        <v>20</v>
      </c>
      <c r="H716">
        <v>1785</v>
      </c>
      <c r="I716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45"/>
        <v>41870</v>
      </c>
      <c r="O716" s="8">
        <f t="shared" si="46"/>
        <v>41871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44"/>
        <v>0.24466101694915254</v>
      </c>
      <c r="G717" t="s">
        <v>14</v>
      </c>
      <c r="H717">
        <v>656</v>
      </c>
      <c r="I717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45"/>
        <v>40397</v>
      </c>
      <c r="O717" s="8">
        <f t="shared" si="46"/>
        <v>40402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44"/>
        <v>5.1764999999999999</v>
      </c>
      <c r="G718" t="s">
        <v>20</v>
      </c>
      <c r="H718">
        <v>157</v>
      </c>
      <c r="I718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45"/>
        <v>41465</v>
      </c>
      <c r="O718" s="8">
        <f t="shared" si="46"/>
        <v>41493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44"/>
        <v>2.4764285714285714</v>
      </c>
      <c r="G719" t="s">
        <v>20</v>
      </c>
      <c r="H719">
        <v>555</v>
      </c>
      <c r="I719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45"/>
        <v>40777</v>
      </c>
      <c r="O719" s="8">
        <f t="shared" si="46"/>
        <v>40798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44"/>
        <v>1.0020481927710843</v>
      </c>
      <c r="G720" t="s">
        <v>20</v>
      </c>
      <c r="H720">
        <v>297</v>
      </c>
      <c r="I720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45"/>
        <v>41442</v>
      </c>
      <c r="O720" s="8">
        <f t="shared" si="46"/>
        <v>41468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44"/>
        <v>1.53</v>
      </c>
      <c r="G721" t="s">
        <v>20</v>
      </c>
      <c r="H721">
        <v>123</v>
      </c>
      <c r="I721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45"/>
        <v>41058</v>
      </c>
      <c r="O721" s="8">
        <f t="shared" si="46"/>
        <v>41069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44"/>
        <v>0.37091954022988505</v>
      </c>
      <c r="G722" t="s">
        <v>74</v>
      </c>
      <c r="H722">
        <v>38</v>
      </c>
      <c r="I722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45"/>
        <v>43152</v>
      </c>
      <c r="O722" s="8">
        <f t="shared" si="46"/>
        <v>43166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44"/>
        <v>4.3923948220064728E-2</v>
      </c>
      <c r="G723" t="s">
        <v>74</v>
      </c>
      <c r="H723">
        <v>60</v>
      </c>
      <c r="I723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45"/>
        <v>43194</v>
      </c>
      <c r="O723" s="8">
        <f t="shared" si="46"/>
        <v>43200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44"/>
        <v>1.5650721649484536</v>
      </c>
      <c r="G724" t="s">
        <v>20</v>
      </c>
      <c r="H724">
        <v>3036</v>
      </c>
      <c r="I724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45"/>
        <v>43045</v>
      </c>
      <c r="O724" s="8">
        <f t="shared" si="46"/>
        <v>43072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44"/>
        <v>2.704081632653061</v>
      </c>
      <c r="G725" t="s">
        <v>20</v>
      </c>
      <c r="H725">
        <v>144</v>
      </c>
      <c r="I725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45"/>
        <v>42431</v>
      </c>
      <c r="O725" s="8">
        <f t="shared" si="46"/>
        <v>42452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44"/>
        <v>1.3405952380952382</v>
      </c>
      <c r="G726" t="s">
        <v>20</v>
      </c>
      <c r="H726">
        <v>121</v>
      </c>
      <c r="I726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45"/>
        <v>41934</v>
      </c>
      <c r="O726" s="8">
        <f t="shared" si="46"/>
        <v>41936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44"/>
        <v>0.50398033126293995</v>
      </c>
      <c r="G727" t="s">
        <v>14</v>
      </c>
      <c r="H727">
        <v>1596</v>
      </c>
      <c r="I727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45"/>
        <v>41958</v>
      </c>
      <c r="O727" s="8">
        <f t="shared" si="46"/>
        <v>41960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44"/>
        <v>0.88815837937384901</v>
      </c>
      <c r="G728" t="s">
        <v>74</v>
      </c>
      <c r="H728">
        <v>524</v>
      </c>
      <c r="I728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45"/>
        <v>40476</v>
      </c>
      <c r="O728" s="8">
        <f t="shared" si="46"/>
        <v>40482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44"/>
        <v>1.65</v>
      </c>
      <c r="G729" t="s">
        <v>20</v>
      </c>
      <c r="H729">
        <v>181</v>
      </c>
      <c r="I729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45"/>
        <v>43485</v>
      </c>
      <c r="O729" s="8">
        <f t="shared" si="46"/>
        <v>43543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44"/>
        <v>0.17499999999999999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45"/>
        <v>42515</v>
      </c>
      <c r="O730" s="8">
        <f t="shared" si="46"/>
        <v>42526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44"/>
        <v>1.8566071428571429</v>
      </c>
      <c r="G731" t="s">
        <v>20</v>
      </c>
      <c r="H731">
        <v>122</v>
      </c>
      <c r="I731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45"/>
        <v>41309</v>
      </c>
      <c r="O731" s="8">
        <f t="shared" si="46"/>
        <v>41311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44"/>
        <v>4.1266319444444441</v>
      </c>
      <c r="G732" t="s">
        <v>20</v>
      </c>
      <c r="H732">
        <v>1071</v>
      </c>
      <c r="I732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45"/>
        <v>42147</v>
      </c>
      <c r="O732" s="8">
        <f t="shared" si="46"/>
        <v>42153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44"/>
        <v>0.90249999999999997</v>
      </c>
      <c r="G733" t="s">
        <v>74</v>
      </c>
      <c r="H733">
        <v>219</v>
      </c>
      <c r="I733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45"/>
        <v>42939</v>
      </c>
      <c r="O733" s="8">
        <f t="shared" si="46"/>
        <v>42940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44"/>
        <v>0.91984615384615387</v>
      </c>
      <c r="G734" t="s">
        <v>14</v>
      </c>
      <c r="H734">
        <v>1121</v>
      </c>
      <c r="I734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45"/>
        <v>42816</v>
      </c>
      <c r="O734" s="8">
        <f t="shared" si="46"/>
        <v>42839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44"/>
        <v>5.2700632911392402</v>
      </c>
      <c r="G735" t="s">
        <v>20</v>
      </c>
      <c r="H735">
        <v>980</v>
      </c>
      <c r="I735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45"/>
        <v>41844</v>
      </c>
      <c r="O735" s="8">
        <f t="shared" si="46"/>
        <v>41857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44"/>
        <v>3.1914285714285713</v>
      </c>
      <c r="G736" t="s">
        <v>20</v>
      </c>
      <c r="H736">
        <v>536</v>
      </c>
      <c r="I736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45"/>
        <v>42763</v>
      </c>
      <c r="O736" s="8">
        <f t="shared" si="46"/>
        <v>42775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44"/>
        <v>3.5418867924528303</v>
      </c>
      <c r="G737" t="s">
        <v>20</v>
      </c>
      <c r="H737">
        <v>1991</v>
      </c>
      <c r="I737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45"/>
        <v>42459</v>
      </c>
      <c r="O737" s="8">
        <f t="shared" si="46"/>
        <v>42466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44"/>
        <v>0.32896103896103895</v>
      </c>
      <c r="G738" t="s">
        <v>74</v>
      </c>
      <c r="H738">
        <v>29</v>
      </c>
      <c r="I738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45"/>
        <v>42055</v>
      </c>
      <c r="O738" s="8">
        <f t="shared" si="46"/>
        <v>42059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44"/>
        <v>1.358918918918919</v>
      </c>
      <c r="G739" t="s">
        <v>20</v>
      </c>
      <c r="H739">
        <v>180</v>
      </c>
      <c r="I739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45"/>
        <v>42685</v>
      </c>
      <c r="O739" s="8">
        <f t="shared" si="46"/>
        <v>42697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44"/>
        <v>2.0843373493975904E-2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45"/>
        <v>41959</v>
      </c>
      <c r="O740" s="8">
        <f t="shared" si="46"/>
        <v>41981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44"/>
        <v>0.61</v>
      </c>
      <c r="G741" t="s">
        <v>14</v>
      </c>
      <c r="H741">
        <v>191</v>
      </c>
      <c r="I741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45"/>
        <v>41089</v>
      </c>
      <c r="O741" s="8">
        <f t="shared" si="46"/>
        <v>41090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44"/>
        <v>0.30037735849056602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45"/>
        <v>42769</v>
      </c>
      <c r="O742" s="8">
        <f t="shared" si="46"/>
        <v>42772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44"/>
        <v>11.791666666666666</v>
      </c>
      <c r="G743" t="s">
        <v>20</v>
      </c>
      <c r="H743">
        <v>130</v>
      </c>
      <c r="I743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45"/>
        <v>40321</v>
      </c>
      <c r="O743" s="8">
        <f t="shared" si="46"/>
        <v>40322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44"/>
        <v>11.260833333333334</v>
      </c>
      <c r="G744" t="s">
        <v>20</v>
      </c>
      <c r="H744">
        <v>122</v>
      </c>
      <c r="I744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45"/>
        <v>40197</v>
      </c>
      <c r="O744" s="8">
        <f t="shared" si="46"/>
        <v>40239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44"/>
        <v>0.12923076923076923</v>
      </c>
      <c r="G745" t="s">
        <v>14</v>
      </c>
      <c r="H745">
        <v>17</v>
      </c>
      <c r="I745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45"/>
        <v>42298</v>
      </c>
      <c r="O745" s="8">
        <f t="shared" si="46"/>
        <v>42304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44"/>
        <v>7.12</v>
      </c>
      <c r="G746" t="s">
        <v>20</v>
      </c>
      <c r="H746">
        <v>140</v>
      </c>
      <c r="I746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45"/>
        <v>43322</v>
      </c>
      <c r="O746" s="8">
        <f t="shared" si="46"/>
        <v>43324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44"/>
        <v>0.30304347826086958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45"/>
        <v>40328</v>
      </c>
      <c r="O747" s="8">
        <f t="shared" si="46"/>
        <v>40355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44"/>
        <v>2.1250896057347672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45"/>
        <v>40825</v>
      </c>
      <c r="O748" s="8">
        <f t="shared" si="46"/>
        <v>40830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44"/>
        <v>2.2885714285714287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45"/>
        <v>40423</v>
      </c>
      <c r="O749" s="8">
        <f t="shared" si="46"/>
        <v>40434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44"/>
        <v>0.34959979476654696</v>
      </c>
      <c r="G750" t="s">
        <v>74</v>
      </c>
      <c r="H750">
        <v>614</v>
      </c>
      <c r="I750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45"/>
        <v>40238</v>
      </c>
      <c r="O750" s="8">
        <f t="shared" si="46"/>
        <v>40263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44"/>
        <v>1.5729069767441861</v>
      </c>
      <c r="G751" t="s">
        <v>20</v>
      </c>
      <c r="H751">
        <v>366</v>
      </c>
      <c r="I751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45"/>
        <v>41920</v>
      </c>
      <c r="O751" s="8">
        <f t="shared" si="46"/>
        <v>41932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44"/>
        <v>0.01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45"/>
        <v>40360</v>
      </c>
      <c r="O752" s="8">
        <f t="shared" si="46"/>
        <v>40385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44"/>
        <v>2.3230555555555554</v>
      </c>
      <c r="G753" t="s">
        <v>20</v>
      </c>
      <c r="H753">
        <v>270</v>
      </c>
      <c r="I753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45"/>
        <v>42446</v>
      </c>
      <c r="O753" s="8">
        <f t="shared" si="46"/>
        <v>42461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44"/>
        <v>0.92448275862068963</v>
      </c>
      <c r="G754" t="s">
        <v>74</v>
      </c>
      <c r="H754">
        <v>114</v>
      </c>
      <c r="I754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45"/>
        <v>40395</v>
      </c>
      <c r="O754" s="8">
        <f t="shared" si="46"/>
        <v>40413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44"/>
        <v>2.5670212765957445</v>
      </c>
      <c r="G755" t="s">
        <v>20</v>
      </c>
      <c r="H755">
        <v>137</v>
      </c>
      <c r="I755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45"/>
        <v>40321</v>
      </c>
      <c r="O755" s="8">
        <f t="shared" si="46"/>
        <v>40336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44"/>
        <v>1.6847017045454546</v>
      </c>
      <c r="G756" t="s">
        <v>20</v>
      </c>
      <c r="H756">
        <v>3205</v>
      </c>
      <c r="I756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45"/>
        <v>41210</v>
      </c>
      <c r="O756" s="8">
        <f t="shared" si="46"/>
        <v>41263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44"/>
        <v>1.6657777777777778</v>
      </c>
      <c r="G757" t="s">
        <v>20</v>
      </c>
      <c r="H757">
        <v>288</v>
      </c>
      <c r="I757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45"/>
        <v>43096</v>
      </c>
      <c r="O757" s="8">
        <f t="shared" si="46"/>
        <v>43108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44"/>
        <v>7.7207692307692311</v>
      </c>
      <c r="G758" t="s">
        <v>20</v>
      </c>
      <c r="H758">
        <v>148</v>
      </c>
      <c r="I758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45"/>
        <v>42024</v>
      </c>
      <c r="O758" s="8">
        <f t="shared" si="46"/>
        <v>42030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44"/>
        <v>4.0685714285714285</v>
      </c>
      <c r="G759" t="s">
        <v>20</v>
      </c>
      <c r="H759">
        <v>114</v>
      </c>
      <c r="I759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45"/>
        <v>40675</v>
      </c>
      <c r="O759" s="8">
        <f t="shared" si="46"/>
        <v>40679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44"/>
        <v>5.6420608108108112</v>
      </c>
      <c r="G760" t="s">
        <v>20</v>
      </c>
      <c r="H760">
        <v>1518</v>
      </c>
      <c r="I760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45"/>
        <v>41936</v>
      </c>
      <c r="O760" s="8">
        <f t="shared" si="46"/>
        <v>41945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44"/>
        <v>0.6842686567164179</v>
      </c>
      <c r="G761" t="s">
        <v>14</v>
      </c>
      <c r="H761">
        <v>1274</v>
      </c>
      <c r="I761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45"/>
        <v>43136</v>
      </c>
      <c r="O761" s="8">
        <f t="shared" si="46"/>
        <v>43166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44"/>
        <v>0.34351966873706002</v>
      </c>
      <c r="G762" t="s">
        <v>14</v>
      </c>
      <c r="H762">
        <v>210</v>
      </c>
      <c r="I762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45"/>
        <v>43678</v>
      </c>
      <c r="O762" s="8">
        <f t="shared" si="46"/>
        <v>43707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44"/>
        <v>6.5545454545454547</v>
      </c>
      <c r="G763" t="s">
        <v>20</v>
      </c>
      <c r="H763">
        <v>166</v>
      </c>
      <c r="I763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45"/>
        <v>42938</v>
      </c>
      <c r="O763" s="8">
        <f t="shared" si="46"/>
        <v>42943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44"/>
        <v>1.7725714285714285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45"/>
        <v>41241</v>
      </c>
      <c r="O764" s="8">
        <f t="shared" si="46"/>
        <v>41252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44"/>
        <v>1.1317857142857144</v>
      </c>
      <c r="G765" t="s">
        <v>20</v>
      </c>
      <c r="H765">
        <v>235</v>
      </c>
      <c r="I765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45"/>
        <v>41037</v>
      </c>
      <c r="O765" s="8">
        <f t="shared" si="46"/>
        <v>41072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44"/>
        <v>7.2818181818181822</v>
      </c>
      <c r="G766" t="s">
        <v>20</v>
      </c>
      <c r="H766">
        <v>148</v>
      </c>
      <c r="I766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45"/>
        <v>40676</v>
      </c>
      <c r="O766" s="8">
        <f t="shared" si="46"/>
        <v>40684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44"/>
        <v>2.0833333333333335</v>
      </c>
      <c r="G767" t="s">
        <v>20</v>
      </c>
      <c r="H767">
        <v>198</v>
      </c>
      <c r="I767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45"/>
        <v>42840</v>
      </c>
      <c r="O767" s="8">
        <f t="shared" si="46"/>
        <v>42865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44"/>
        <v>0.31171232876712329</v>
      </c>
      <c r="G768" t="s">
        <v>14</v>
      </c>
      <c r="H768">
        <v>248</v>
      </c>
      <c r="I768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45"/>
        <v>43362</v>
      </c>
      <c r="O768" s="8">
        <f t="shared" si="46"/>
        <v>43363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44"/>
        <v>0.56967078189300413</v>
      </c>
      <c r="G769" t="s">
        <v>14</v>
      </c>
      <c r="H769">
        <v>513</v>
      </c>
      <c r="I769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45"/>
        <v>42283</v>
      </c>
      <c r="O769" s="8">
        <f t="shared" si="46"/>
        <v>42328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ref="F770:F833" si="48">E770/D770</f>
        <v>2.31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ref="N770:N833" si="49">FLOOR(L770/60/60/24,1)+DATE(1970,1,1)</f>
        <v>41619</v>
      </c>
      <c r="O770" s="8">
        <f t="shared" ref="O770:O833" si="50">FLOOR(M770/60/60/24,1)+DATE(1970,1,1)</f>
        <v>41634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si="48"/>
        <v>0.86867834394904464</v>
      </c>
      <c r="G771" t="s">
        <v>14</v>
      </c>
      <c r="H771">
        <v>3410</v>
      </c>
      <c r="I771">
        <f t="shared" ref="I771:I834" si="51"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si="49"/>
        <v>41501</v>
      </c>
      <c r="O771" s="8">
        <f t="shared" si="50"/>
        <v>41527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48"/>
        <v>2.7074418604651163</v>
      </c>
      <c r="G772" t="s">
        <v>20</v>
      </c>
      <c r="H772">
        <v>216</v>
      </c>
      <c r="I772">
        <f t="shared" si="51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49"/>
        <v>41743</v>
      </c>
      <c r="O772" s="8">
        <f t="shared" si="50"/>
        <v>41750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48"/>
        <v>0.49446428571428569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49"/>
        <v>43491</v>
      </c>
      <c r="O773" s="8">
        <f t="shared" si="50"/>
        <v>43518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48"/>
        <v>1.1335962566844919</v>
      </c>
      <c r="G774" t="s">
        <v>20</v>
      </c>
      <c r="H774">
        <v>5139</v>
      </c>
      <c r="I774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49"/>
        <v>43505</v>
      </c>
      <c r="O774" s="8">
        <f t="shared" si="50"/>
        <v>43509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48"/>
        <v>1.9055555555555554</v>
      </c>
      <c r="G775" t="s">
        <v>20</v>
      </c>
      <c r="H775">
        <v>2353</v>
      </c>
      <c r="I775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49"/>
        <v>42838</v>
      </c>
      <c r="O775" s="8">
        <f t="shared" si="50"/>
        <v>42848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48"/>
        <v>1.355</v>
      </c>
      <c r="G776" t="s">
        <v>20</v>
      </c>
      <c r="H776">
        <v>78</v>
      </c>
      <c r="I776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49"/>
        <v>42513</v>
      </c>
      <c r="O776" s="8">
        <f t="shared" si="50"/>
        <v>42554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48"/>
        <v>0.10297872340425532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49"/>
        <v>41949</v>
      </c>
      <c r="O777" s="8">
        <f t="shared" si="50"/>
        <v>41959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48"/>
        <v>0.65544223826714798</v>
      </c>
      <c r="G778" t="s">
        <v>14</v>
      </c>
      <c r="H778">
        <v>2201</v>
      </c>
      <c r="I778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49"/>
        <v>43650</v>
      </c>
      <c r="O778" s="8">
        <f t="shared" si="50"/>
        <v>43668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48"/>
        <v>0.49026652452025588</v>
      </c>
      <c r="G779" t="s">
        <v>14</v>
      </c>
      <c r="H779">
        <v>676</v>
      </c>
      <c r="I779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49"/>
        <v>40809</v>
      </c>
      <c r="O779" s="8">
        <f t="shared" si="50"/>
        <v>40838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48"/>
        <v>7.8792307692307695</v>
      </c>
      <c r="G780" t="s">
        <v>20</v>
      </c>
      <c r="H780">
        <v>174</v>
      </c>
      <c r="I780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49"/>
        <v>40768</v>
      </c>
      <c r="O780" s="8">
        <f t="shared" si="50"/>
        <v>40773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48"/>
        <v>0.80306347746090156</v>
      </c>
      <c r="G781" t="s">
        <v>14</v>
      </c>
      <c r="H781">
        <v>831</v>
      </c>
      <c r="I781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49"/>
        <v>42230</v>
      </c>
      <c r="O781" s="8">
        <f t="shared" si="50"/>
        <v>42239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48"/>
        <v>1.0629411764705883</v>
      </c>
      <c r="G782" t="s">
        <v>20</v>
      </c>
      <c r="H782">
        <v>164</v>
      </c>
      <c r="I782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49"/>
        <v>42573</v>
      </c>
      <c r="O782" s="8">
        <f t="shared" si="50"/>
        <v>42592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48"/>
        <v>0.50735632183908042</v>
      </c>
      <c r="G783" t="s">
        <v>74</v>
      </c>
      <c r="H783">
        <v>56</v>
      </c>
      <c r="I783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49"/>
        <v>40482</v>
      </c>
      <c r="O783" s="8">
        <f t="shared" si="50"/>
        <v>40533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48"/>
        <v>2.153137254901961</v>
      </c>
      <c r="G784" t="s">
        <v>20</v>
      </c>
      <c r="H784">
        <v>161</v>
      </c>
      <c r="I784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49"/>
        <v>40603</v>
      </c>
      <c r="O784" s="8">
        <f t="shared" si="50"/>
        <v>40631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48"/>
        <v>1.4122972972972974</v>
      </c>
      <c r="G785" t="s">
        <v>20</v>
      </c>
      <c r="H785">
        <v>138</v>
      </c>
      <c r="I785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49"/>
        <v>41625</v>
      </c>
      <c r="O785" s="8">
        <f t="shared" si="50"/>
        <v>41632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48"/>
        <v>1.1533745781777278</v>
      </c>
      <c r="G786" t="s">
        <v>20</v>
      </c>
      <c r="H786">
        <v>3308</v>
      </c>
      <c r="I786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49"/>
        <v>42435</v>
      </c>
      <c r="O786" s="8">
        <f t="shared" si="50"/>
        <v>42446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48"/>
        <v>1.9311940298507462</v>
      </c>
      <c r="G787" t="s">
        <v>20</v>
      </c>
      <c r="H787">
        <v>127</v>
      </c>
      <c r="I787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49"/>
        <v>43582</v>
      </c>
      <c r="O787" s="8">
        <f t="shared" si="50"/>
        <v>43616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48"/>
        <v>7.2973333333333334</v>
      </c>
      <c r="G788" t="s">
        <v>20</v>
      </c>
      <c r="H788">
        <v>207</v>
      </c>
      <c r="I788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49"/>
        <v>43186</v>
      </c>
      <c r="O788" s="8">
        <f t="shared" si="50"/>
        <v>43193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48"/>
        <v>0.99663398692810456</v>
      </c>
      <c r="G789" t="s">
        <v>14</v>
      </c>
      <c r="H789">
        <v>859</v>
      </c>
      <c r="I789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49"/>
        <v>40684</v>
      </c>
      <c r="O789" s="8">
        <f t="shared" si="50"/>
        <v>40693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48"/>
        <v>0.88166666666666671</v>
      </c>
      <c r="G790" t="s">
        <v>47</v>
      </c>
      <c r="H790">
        <v>31</v>
      </c>
      <c r="I790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49"/>
        <v>41202</v>
      </c>
      <c r="O790" s="8">
        <f t="shared" si="50"/>
        <v>41223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48"/>
        <v>0.37233333333333335</v>
      </c>
      <c r="G791" t="s">
        <v>14</v>
      </c>
      <c r="H791">
        <v>45</v>
      </c>
      <c r="I791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49"/>
        <v>41786</v>
      </c>
      <c r="O791" s="8">
        <f t="shared" si="50"/>
        <v>41823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48"/>
        <v>0.30540075309306081</v>
      </c>
      <c r="G792" t="s">
        <v>74</v>
      </c>
      <c r="H792">
        <v>1113</v>
      </c>
      <c r="I792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49"/>
        <v>40223</v>
      </c>
      <c r="O792" s="8">
        <f t="shared" si="50"/>
        <v>40229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48"/>
        <v>0.25714285714285712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49"/>
        <v>42715</v>
      </c>
      <c r="O793" s="8">
        <f t="shared" si="50"/>
        <v>42731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48"/>
        <v>0.34</v>
      </c>
      <c r="G794" t="s">
        <v>14</v>
      </c>
      <c r="H794">
        <v>7</v>
      </c>
      <c r="I794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49"/>
        <v>41451</v>
      </c>
      <c r="O794" s="8">
        <f t="shared" si="50"/>
        <v>41479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48"/>
        <v>11.859090909090909</v>
      </c>
      <c r="G795" t="s">
        <v>20</v>
      </c>
      <c r="H795">
        <v>181</v>
      </c>
      <c r="I795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49"/>
        <v>41450</v>
      </c>
      <c r="O795" s="8">
        <f t="shared" si="50"/>
        <v>41454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48"/>
        <v>1.2539393939393939</v>
      </c>
      <c r="G796" t="s">
        <v>20</v>
      </c>
      <c r="H796">
        <v>110</v>
      </c>
      <c r="I796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49"/>
        <v>43091</v>
      </c>
      <c r="O796" s="8">
        <f t="shared" si="50"/>
        <v>43103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48"/>
        <v>0.14394366197183098</v>
      </c>
      <c r="G797" t="s">
        <v>14</v>
      </c>
      <c r="H797">
        <v>31</v>
      </c>
      <c r="I797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49"/>
        <v>42675</v>
      </c>
      <c r="O797" s="8">
        <f t="shared" si="50"/>
        <v>42678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48"/>
        <v>0.54807692307692313</v>
      </c>
      <c r="G798" t="s">
        <v>14</v>
      </c>
      <c r="H798">
        <v>78</v>
      </c>
      <c r="I798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49"/>
        <v>41859</v>
      </c>
      <c r="O798" s="8">
        <f t="shared" si="50"/>
        <v>41866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48"/>
        <v>1.0963157894736841</v>
      </c>
      <c r="G799" t="s">
        <v>20</v>
      </c>
      <c r="H799">
        <v>185</v>
      </c>
      <c r="I799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49"/>
        <v>43464</v>
      </c>
      <c r="O799" s="8">
        <f t="shared" si="50"/>
        <v>43487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48"/>
        <v>1.8847058823529412</v>
      </c>
      <c r="G800" t="s">
        <v>20</v>
      </c>
      <c r="H800">
        <v>121</v>
      </c>
      <c r="I800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49"/>
        <v>41060</v>
      </c>
      <c r="O800" s="8">
        <f t="shared" si="50"/>
        <v>41088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48"/>
        <v>0.87008284023668636</v>
      </c>
      <c r="G801" t="s">
        <v>14</v>
      </c>
      <c r="H801">
        <v>1225</v>
      </c>
      <c r="I801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49"/>
        <v>42399</v>
      </c>
      <c r="O801" s="8">
        <f t="shared" si="50"/>
        <v>42403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48"/>
        <v>0.01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49"/>
        <v>42167</v>
      </c>
      <c r="O802" s="8">
        <f t="shared" si="50"/>
        <v>42171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48"/>
        <v>2.0291304347826089</v>
      </c>
      <c r="G803" t="s">
        <v>20</v>
      </c>
      <c r="H803">
        <v>106</v>
      </c>
      <c r="I803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49"/>
        <v>43830</v>
      </c>
      <c r="O803" s="8">
        <f t="shared" si="50"/>
        <v>43852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48"/>
        <v>1.9703225806451612</v>
      </c>
      <c r="G804" t="s">
        <v>20</v>
      </c>
      <c r="H804">
        <v>142</v>
      </c>
      <c r="I804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49"/>
        <v>43650</v>
      </c>
      <c r="O804" s="8">
        <f t="shared" si="50"/>
        <v>43652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48"/>
        <v>1.07</v>
      </c>
      <c r="G805" t="s">
        <v>20</v>
      </c>
      <c r="H805">
        <v>233</v>
      </c>
      <c r="I805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49"/>
        <v>43492</v>
      </c>
      <c r="O805" s="8">
        <f t="shared" si="50"/>
        <v>43526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48"/>
        <v>2.6873076923076922</v>
      </c>
      <c r="G806" t="s">
        <v>20</v>
      </c>
      <c r="H806">
        <v>218</v>
      </c>
      <c r="I806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49"/>
        <v>43102</v>
      </c>
      <c r="O806" s="8">
        <f t="shared" si="50"/>
        <v>43122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48"/>
        <v>0.50845360824742269</v>
      </c>
      <c r="G807" t="s">
        <v>14</v>
      </c>
      <c r="H807">
        <v>67</v>
      </c>
      <c r="I807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49"/>
        <v>41958</v>
      </c>
      <c r="O807" s="8">
        <f t="shared" si="50"/>
        <v>42009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48"/>
        <v>11.802857142857142</v>
      </c>
      <c r="G808" t="s">
        <v>20</v>
      </c>
      <c r="H808">
        <v>76</v>
      </c>
      <c r="I808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49"/>
        <v>40973</v>
      </c>
      <c r="O808" s="8">
        <f t="shared" si="50"/>
        <v>40997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48"/>
        <v>2.64</v>
      </c>
      <c r="G809" t="s">
        <v>20</v>
      </c>
      <c r="H809">
        <v>43</v>
      </c>
      <c r="I809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49"/>
        <v>43753</v>
      </c>
      <c r="O809" s="8">
        <f t="shared" si="50"/>
        <v>43797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48"/>
        <v>0.30442307692307691</v>
      </c>
      <c r="G810" t="s">
        <v>14</v>
      </c>
      <c r="H810">
        <v>19</v>
      </c>
      <c r="I810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49"/>
        <v>42507</v>
      </c>
      <c r="O810" s="8">
        <f t="shared" si="50"/>
        <v>42524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48"/>
        <v>0.62880681818181816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49"/>
        <v>41135</v>
      </c>
      <c r="O811" s="8">
        <f t="shared" si="50"/>
        <v>41136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48"/>
        <v>1.9312499999999999</v>
      </c>
      <c r="G812" t="s">
        <v>20</v>
      </c>
      <c r="H812">
        <v>221</v>
      </c>
      <c r="I812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49"/>
        <v>43067</v>
      </c>
      <c r="O812" s="8">
        <f t="shared" si="50"/>
        <v>43077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48"/>
        <v>0.77102702702702708</v>
      </c>
      <c r="G813" t="s">
        <v>14</v>
      </c>
      <c r="H813">
        <v>679</v>
      </c>
      <c r="I813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49"/>
        <v>42378</v>
      </c>
      <c r="O813" s="8">
        <f t="shared" si="50"/>
        <v>42380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48"/>
        <v>2.2552763819095478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49"/>
        <v>43206</v>
      </c>
      <c r="O814" s="8">
        <f t="shared" si="50"/>
        <v>43211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48"/>
        <v>2.3940625</v>
      </c>
      <c r="G815" t="s">
        <v>20</v>
      </c>
      <c r="H815">
        <v>68</v>
      </c>
      <c r="I815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49"/>
        <v>41148</v>
      </c>
      <c r="O815" s="8">
        <f t="shared" si="50"/>
        <v>41158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48"/>
        <v>0.921875</v>
      </c>
      <c r="G816" t="s">
        <v>14</v>
      </c>
      <c r="H816">
        <v>36</v>
      </c>
      <c r="I816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49"/>
        <v>42517</v>
      </c>
      <c r="O816" s="8">
        <f t="shared" si="50"/>
        <v>42519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48"/>
        <v>1.3023333333333333</v>
      </c>
      <c r="G817" t="s">
        <v>20</v>
      </c>
      <c r="H817">
        <v>183</v>
      </c>
      <c r="I817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49"/>
        <v>43068</v>
      </c>
      <c r="O817" s="8">
        <f t="shared" si="50"/>
        <v>43094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48"/>
        <v>6.1521739130434785</v>
      </c>
      <c r="G818" t="s">
        <v>20</v>
      </c>
      <c r="H818">
        <v>133</v>
      </c>
      <c r="I818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49"/>
        <v>41680</v>
      </c>
      <c r="O818" s="8">
        <f t="shared" si="50"/>
        <v>41682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48"/>
        <v>3.687953216374269</v>
      </c>
      <c r="G819" t="s">
        <v>20</v>
      </c>
      <c r="H819">
        <v>2489</v>
      </c>
      <c r="I819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49"/>
        <v>43589</v>
      </c>
      <c r="O819" s="8">
        <f t="shared" si="50"/>
        <v>43617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48"/>
        <v>10.948571428571428</v>
      </c>
      <c r="G820" t="s">
        <v>20</v>
      </c>
      <c r="H820">
        <v>69</v>
      </c>
      <c r="I820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49"/>
        <v>43486</v>
      </c>
      <c r="O820" s="8">
        <f t="shared" si="50"/>
        <v>43499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48"/>
        <v>0.50662921348314605</v>
      </c>
      <c r="G821" t="s">
        <v>14</v>
      </c>
      <c r="H821">
        <v>47</v>
      </c>
      <c r="I821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49"/>
        <v>41237</v>
      </c>
      <c r="O821" s="8">
        <f t="shared" si="50"/>
        <v>41252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48"/>
        <v>8.0060000000000002</v>
      </c>
      <c r="G822" t="s">
        <v>20</v>
      </c>
      <c r="H822">
        <v>279</v>
      </c>
      <c r="I822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49"/>
        <v>43310</v>
      </c>
      <c r="O822" s="8">
        <f t="shared" si="50"/>
        <v>43323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48"/>
        <v>2.9128571428571428</v>
      </c>
      <c r="G823" t="s">
        <v>20</v>
      </c>
      <c r="H823">
        <v>210</v>
      </c>
      <c r="I823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49"/>
        <v>42794</v>
      </c>
      <c r="O823" s="8">
        <f t="shared" si="50"/>
        <v>42807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48"/>
        <v>3.4996666666666667</v>
      </c>
      <c r="G824" t="s">
        <v>20</v>
      </c>
      <c r="H824">
        <v>2100</v>
      </c>
      <c r="I824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49"/>
        <v>41698</v>
      </c>
      <c r="O824" s="8">
        <f t="shared" si="50"/>
        <v>41715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48"/>
        <v>3.5707317073170732</v>
      </c>
      <c r="G825" t="s">
        <v>20</v>
      </c>
      <c r="H825">
        <v>252</v>
      </c>
      <c r="I825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49"/>
        <v>41892</v>
      </c>
      <c r="O825" s="8">
        <f t="shared" si="50"/>
        <v>41917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48"/>
        <v>1.2648941176470587</v>
      </c>
      <c r="G826" t="s">
        <v>20</v>
      </c>
      <c r="H826">
        <v>1280</v>
      </c>
      <c r="I826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49"/>
        <v>40348</v>
      </c>
      <c r="O826" s="8">
        <f t="shared" si="50"/>
        <v>40380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48"/>
        <v>3.875</v>
      </c>
      <c r="G827" t="s">
        <v>20</v>
      </c>
      <c r="H827">
        <v>157</v>
      </c>
      <c r="I827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49"/>
        <v>42941</v>
      </c>
      <c r="O827" s="8">
        <f t="shared" si="50"/>
        <v>42953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48"/>
        <v>4.5703571428571426</v>
      </c>
      <c r="G828" t="s">
        <v>20</v>
      </c>
      <c r="H828">
        <v>194</v>
      </c>
      <c r="I828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49"/>
        <v>40525</v>
      </c>
      <c r="O828" s="8">
        <f t="shared" si="50"/>
        <v>40553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48"/>
        <v>2.6669565217391304</v>
      </c>
      <c r="G829" t="s">
        <v>20</v>
      </c>
      <c r="H829">
        <v>82</v>
      </c>
      <c r="I829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49"/>
        <v>40666</v>
      </c>
      <c r="O829" s="8">
        <f t="shared" si="50"/>
        <v>40678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48"/>
        <v>0.69</v>
      </c>
      <c r="G830" t="s">
        <v>14</v>
      </c>
      <c r="H830">
        <v>70</v>
      </c>
      <c r="I830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49"/>
        <v>43340</v>
      </c>
      <c r="O830" s="8">
        <f t="shared" si="50"/>
        <v>43365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48"/>
        <v>0.51343749999999999</v>
      </c>
      <c r="G831" t="s">
        <v>14</v>
      </c>
      <c r="H831">
        <v>154</v>
      </c>
      <c r="I831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49"/>
        <v>42164</v>
      </c>
      <c r="O831" s="8">
        <f t="shared" si="50"/>
        <v>42179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48"/>
        <v>1.1710526315789473E-2</v>
      </c>
      <c r="G832" t="s">
        <v>14</v>
      </c>
      <c r="H832">
        <v>22</v>
      </c>
      <c r="I832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49"/>
        <v>43103</v>
      </c>
      <c r="O832" s="8">
        <f t="shared" si="50"/>
        <v>43162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48"/>
        <v>1.089773429454171</v>
      </c>
      <c r="G833" t="s">
        <v>20</v>
      </c>
      <c r="H833">
        <v>4233</v>
      </c>
      <c r="I833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49"/>
        <v>40994</v>
      </c>
      <c r="O833" s="8">
        <f t="shared" si="50"/>
        <v>41028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ref="F834:F897" si="52">E834/D834</f>
        <v>3.1517592592592591</v>
      </c>
      <c r="G834" t="s">
        <v>20</v>
      </c>
      <c r="H834">
        <v>1297</v>
      </c>
      <c r="I834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ref="N834:N897" si="53">FLOOR(L834/60/60/24,1)+DATE(1970,1,1)</f>
        <v>42299</v>
      </c>
      <c r="O834" s="8">
        <f t="shared" ref="O834:O897" si="54">FLOOR(M834/60/60/24,1)+DATE(1970,1,1)</f>
        <v>42333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si="52"/>
        <v>1.5769117647058823</v>
      </c>
      <c r="G835" t="s">
        <v>20</v>
      </c>
      <c r="H835">
        <v>165</v>
      </c>
      <c r="I835">
        <f t="shared" ref="I835:I898" si="55"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si="53"/>
        <v>40588</v>
      </c>
      <c r="O835" s="8">
        <f t="shared" si="54"/>
        <v>40599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52"/>
        <v>1.5380821917808218</v>
      </c>
      <c r="G836" t="s">
        <v>20</v>
      </c>
      <c r="H836">
        <v>119</v>
      </c>
      <c r="I836">
        <f t="shared" si="55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53"/>
        <v>41448</v>
      </c>
      <c r="O836" s="8">
        <f t="shared" si="54"/>
        <v>41454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52"/>
        <v>0.89738979118329465</v>
      </c>
      <c r="G837" t="s">
        <v>14</v>
      </c>
      <c r="H837">
        <v>1758</v>
      </c>
      <c r="I837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53"/>
        <v>42063</v>
      </c>
      <c r="O837" s="8">
        <f t="shared" si="54"/>
        <v>42069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52"/>
        <v>0.75135802469135804</v>
      </c>
      <c r="G838" t="s">
        <v>14</v>
      </c>
      <c r="H838">
        <v>94</v>
      </c>
      <c r="I838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53"/>
        <v>40214</v>
      </c>
      <c r="O838" s="8">
        <f t="shared" si="54"/>
        <v>40225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52"/>
        <v>8.5288135593220336</v>
      </c>
      <c r="G839" t="s">
        <v>20</v>
      </c>
      <c r="H839">
        <v>1797</v>
      </c>
      <c r="I839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53"/>
        <v>40629</v>
      </c>
      <c r="O839" s="8">
        <f t="shared" si="54"/>
        <v>40683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52"/>
        <v>1.3890625000000001</v>
      </c>
      <c r="G840" t="s">
        <v>20</v>
      </c>
      <c r="H840">
        <v>261</v>
      </c>
      <c r="I840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53"/>
        <v>43370</v>
      </c>
      <c r="O840" s="8">
        <f t="shared" si="54"/>
        <v>43379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52"/>
        <v>1.9018181818181819</v>
      </c>
      <c r="G841" t="s">
        <v>20</v>
      </c>
      <c r="H841">
        <v>157</v>
      </c>
      <c r="I841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53"/>
        <v>41715</v>
      </c>
      <c r="O841" s="8">
        <f t="shared" si="54"/>
        <v>41760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52"/>
        <v>1.0024333619948409</v>
      </c>
      <c r="G842" t="s">
        <v>20</v>
      </c>
      <c r="H842">
        <v>3533</v>
      </c>
      <c r="I842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53"/>
        <v>41836</v>
      </c>
      <c r="O842" s="8">
        <f t="shared" si="54"/>
        <v>41838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52"/>
        <v>1.4275824175824177</v>
      </c>
      <c r="G843" t="s">
        <v>20</v>
      </c>
      <c r="H843">
        <v>155</v>
      </c>
      <c r="I843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53"/>
        <v>42419</v>
      </c>
      <c r="O843" s="8">
        <f t="shared" si="54"/>
        <v>42435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52"/>
        <v>5.6313333333333331</v>
      </c>
      <c r="G844" t="s">
        <v>20</v>
      </c>
      <c r="H844">
        <v>132</v>
      </c>
      <c r="I844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53"/>
        <v>43266</v>
      </c>
      <c r="O844" s="8">
        <f t="shared" si="54"/>
        <v>43269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52"/>
        <v>0.30715909090909088</v>
      </c>
      <c r="G845" t="s">
        <v>14</v>
      </c>
      <c r="H845">
        <v>33</v>
      </c>
      <c r="I845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53"/>
        <v>43338</v>
      </c>
      <c r="O845" s="8">
        <f t="shared" si="54"/>
        <v>43344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52"/>
        <v>0.99397727272727276</v>
      </c>
      <c r="G846" t="s">
        <v>74</v>
      </c>
      <c r="H846">
        <v>94</v>
      </c>
      <c r="I846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53"/>
        <v>40930</v>
      </c>
      <c r="O846" s="8">
        <f t="shared" si="54"/>
        <v>40933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52"/>
        <v>1.9754935622317598</v>
      </c>
      <c r="G847" t="s">
        <v>20</v>
      </c>
      <c r="H847">
        <v>1354</v>
      </c>
      <c r="I847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53"/>
        <v>43235</v>
      </c>
      <c r="O847" s="8">
        <f t="shared" si="54"/>
        <v>43272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52"/>
        <v>5.085</v>
      </c>
      <c r="G848" t="s">
        <v>20</v>
      </c>
      <c r="H848">
        <v>48</v>
      </c>
      <c r="I848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53"/>
        <v>43302</v>
      </c>
      <c r="O848" s="8">
        <f t="shared" si="54"/>
        <v>43338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52"/>
        <v>2.3774468085106384</v>
      </c>
      <c r="G849" t="s">
        <v>20</v>
      </c>
      <c r="H849">
        <v>110</v>
      </c>
      <c r="I849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53"/>
        <v>43107</v>
      </c>
      <c r="O849" s="8">
        <f t="shared" si="54"/>
        <v>43110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52"/>
        <v>3.3846875000000001</v>
      </c>
      <c r="G850" t="s">
        <v>20</v>
      </c>
      <c r="H850">
        <v>172</v>
      </c>
      <c r="I850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53"/>
        <v>40341</v>
      </c>
      <c r="O850" s="8">
        <f t="shared" si="54"/>
        <v>40350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52"/>
        <v>1.3308955223880596</v>
      </c>
      <c r="G851" t="s">
        <v>20</v>
      </c>
      <c r="H851">
        <v>307</v>
      </c>
      <c r="I851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53"/>
        <v>40948</v>
      </c>
      <c r="O851" s="8">
        <f t="shared" si="54"/>
        <v>40951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52"/>
        <v>0.01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53"/>
        <v>40866</v>
      </c>
      <c r="O852" s="8">
        <f t="shared" si="54"/>
        <v>40881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52"/>
        <v>2.0779999999999998</v>
      </c>
      <c r="G853" t="s">
        <v>20</v>
      </c>
      <c r="H853">
        <v>160</v>
      </c>
      <c r="I853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53"/>
        <v>41031</v>
      </c>
      <c r="O853" s="8">
        <f t="shared" si="54"/>
        <v>41064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52"/>
        <v>0.51122448979591839</v>
      </c>
      <c r="G854" t="s">
        <v>14</v>
      </c>
      <c r="H854">
        <v>31</v>
      </c>
      <c r="I854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53"/>
        <v>40740</v>
      </c>
      <c r="O854" s="8">
        <f t="shared" si="54"/>
        <v>40750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52"/>
        <v>6.5205847953216374</v>
      </c>
      <c r="G855" t="s">
        <v>20</v>
      </c>
      <c r="H855">
        <v>1467</v>
      </c>
      <c r="I855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53"/>
        <v>40714</v>
      </c>
      <c r="O855" s="8">
        <f t="shared" si="54"/>
        <v>40719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52"/>
        <v>1.1363099415204678</v>
      </c>
      <c r="G856" t="s">
        <v>20</v>
      </c>
      <c r="H856">
        <v>2662</v>
      </c>
      <c r="I856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53"/>
        <v>43787</v>
      </c>
      <c r="O856" s="8">
        <f t="shared" si="54"/>
        <v>43814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52"/>
        <v>1.0237606837606839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53"/>
        <v>40712</v>
      </c>
      <c r="O857" s="8">
        <f t="shared" si="54"/>
        <v>40743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52"/>
        <v>3.5658333333333334</v>
      </c>
      <c r="G858" t="s">
        <v>20</v>
      </c>
      <c r="H858">
        <v>158</v>
      </c>
      <c r="I858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53"/>
        <v>41023</v>
      </c>
      <c r="O858" s="8">
        <f t="shared" si="54"/>
        <v>41040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52"/>
        <v>1.3986792452830188</v>
      </c>
      <c r="G859" t="s">
        <v>20</v>
      </c>
      <c r="H859">
        <v>225</v>
      </c>
      <c r="I859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53"/>
        <v>40944</v>
      </c>
      <c r="O859" s="8">
        <f t="shared" si="54"/>
        <v>40967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52"/>
        <v>0.69450000000000001</v>
      </c>
      <c r="G860" t="s">
        <v>14</v>
      </c>
      <c r="H860">
        <v>35</v>
      </c>
      <c r="I860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53"/>
        <v>43211</v>
      </c>
      <c r="O860" s="8">
        <f t="shared" si="54"/>
        <v>43218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52"/>
        <v>0.35534246575342465</v>
      </c>
      <c r="G861" t="s">
        <v>14</v>
      </c>
      <c r="H861">
        <v>63</v>
      </c>
      <c r="I861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53"/>
        <v>41334</v>
      </c>
      <c r="O861" s="8">
        <f t="shared" si="54"/>
        <v>41352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52"/>
        <v>2.5165000000000002</v>
      </c>
      <c r="G862" t="s">
        <v>20</v>
      </c>
      <c r="H862">
        <v>65</v>
      </c>
      <c r="I862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53"/>
        <v>43515</v>
      </c>
      <c r="O862" s="8">
        <f t="shared" si="54"/>
        <v>43525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52"/>
        <v>1.0587500000000001</v>
      </c>
      <c r="G863" t="s">
        <v>20</v>
      </c>
      <c r="H863">
        <v>163</v>
      </c>
      <c r="I863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53"/>
        <v>40258</v>
      </c>
      <c r="O863" s="8">
        <f t="shared" si="54"/>
        <v>40266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52"/>
        <v>1.8742857142857143</v>
      </c>
      <c r="G864" t="s">
        <v>20</v>
      </c>
      <c r="H864">
        <v>85</v>
      </c>
      <c r="I864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53"/>
        <v>40756</v>
      </c>
      <c r="O864" s="8">
        <f t="shared" si="54"/>
        <v>40760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52"/>
        <v>3.8678571428571429</v>
      </c>
      <c r="G865" t="s">
        <v>20</v>
      </c>
      <c r="H865">
        <v>217</v>
      </c>
      <c r="I865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53"/>
        <v>42172</v>
      </c>
      <c r="O865" s="8">
        <f t="shared" si="54"/>
        <v>42195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52"/>
        <v>3.4707142857142856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53"/>
        <v>42601</v>
      </c>
      <c r="O866" s="8">
        <f t="shared" si="54"/>
        <v>42606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52"/>
        <v>1.8582098765432098</v>
      </c>
      <c r="G867" t="s">
        <v>20</v>
      </c>
      <c r="H867">
        <v>3272</v>
      </c>
      <c r="I867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53"/>
        <v>41897</v>
      </c>
      <c r="O867" s="8">
        <f t="shared" si="54"/>
        <v>41906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52"/>
        <v>0.43241247264770238</v>
      </c>
      <c r="G868" t="s">
        <v>74</v>
      </c>
      <c r="H868">
        <v>898</v>
      </c>
      <c r="I868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53"/>
        <v>40671</v>
      </c>
      <c r="O868" s="8">
        <f t="shared" si="54"/>
        <v>40672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52"/>
        <v>1.6243749999999999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53"/>
        <v>43382</v>
      </c>
      <c r="O869" s="8">
        <f t="shared" si="54"/>
        <v>43388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52"/>
        <v>1.8484285714285715</v>
      </c>
      <c r="G870" t="s">
        <v>20</v>
      </c>
      <c r="H870">
        <v>126</v>
      </c>
      <c r="I870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53"/>
        <v>41559</v>
      </c>
      <c r="O870" s="8">
        <f t="shared" si="54"/>
        <v>41570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52"/>
        <v>0.23703520691785052</v>
      </c>
      <c r="G871" t="s">
        <v>14</v>
      </c>
      <c r="H871">
        <v>526</v>
      </c>
      <c r="I871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53"/>
        <v>40350</v>
      </c>
      <c r="O871" s="8">
        <f t="shared" si="54"/>
        <v>40364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52"/>
        <v>0.89870129870129867</v>
      </c>
      <c r="G872" t="s">
        <v>14</v>
      </c>
      <c r="H872">
        <v>121</v>
      </c>
      <c r="I872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53"/>
        <v>42240</v>
      </c>
      <c r="O872" s="8">
        <f t="shared" si="54"/>
        <v>42265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52"/>
        <v>2.7260419580419581</v>
      </c>
      <c r="G873" t="s">
        <v>20</v>
      </c>
      <c r="H873">
        <v>2320</v>
      </c>
      <c r="I873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53"/>
        <v>43040</v>
      </c>
      <c r="O873" s="8">
        <f t="shared" si="54"/>
        <v>43058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52"/>
        <v>1.7004255319148935</v>
      </c>
      <c r="G874" t="s">
        <v>20</v>
      </c>
      <c r="H874">
        <v>81</v>
      </c>
      <c r="I874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53"/>
        <v>43346</v>
      </c>
      <c r="O874" s="8">
        <f t="shared" si="54"/>
        <v>43351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52"/>
        <v>1.8828503562945369</v>
      </c>
      <c r="G875" t="s">
        <v>20</v>
      </c>
      <c r="H875">
        <v>1887</v>
      </c>
      <c r="I875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53"/>
        <v>41647</v>
      </c>
      <c r="O875" s="8">
        <f t="shared" si="54"/>
        <v>41652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52"/>
        <v>3.4693532338308457</v>
      </c>
      <c r="G876" t="s">
        <v>20</v>
      </c>
      <c r="H876">
        <v>4358</v>
      </c>
      <c r="I876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53"/>
        <v>40291</v>
      </c>
      <c r="O876" s="8">
        <f t="shared" si="54"/>
        <v>40329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52"/>
        <v>0.6917721518987342</v>
      </c>
      <c r="G877" t="s">
        <v>14</v>
      </c>
      <c r="H877">
        <v>67</v>
      </c>
      <c r="I877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53"/>
        <v>40556</v>
      </c>
      <c r="O877" s="8">
        <f t="shared" si="54"/>
        <v>40557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52"/>
        <v>0.25433734939759034</v>
      </c>
      <c r="G878" t="s">
        <v>14</v>
      </c>
      <c r="H878">
        <v>57</v>
      </c>
      <c r="I878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53"/>
        <v>43624</v>
      </c>
      <c r="O878" s="8">
        <f t="shared" si="54"/>
        <v>43648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52"/>
        <v>0.77400977995110021</v>
      </c>
      <c r="G879" t="s">
        <v>14</v>
      </c>
      <c r="H879">
        <v>1229</v>
      </c>
      <c r="I879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53"/>
        <v>42577</v>
      </c>
      <c r="O879" s="8">
        <f t="shared" si="54"/>
        <v>42578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52"/>
        <v>0.37481481481481482</v>
      </c>
      <c r="G880" t="s">
        <v>14</v>
      </c>
      <c r="H880">
        <v>12</v>
      </c>
      <c r="I880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53"/>
        <v>43845</v>
      </c>
      <c r="O880" s="8">
        <f t="shared" si="54"/>
        <v>43869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52"/>
        <v>5.4379999999999997</v>
      </c>
      <c r="G881" t="s">
        <v>20</v>
      </c>
      <c r="H881">
        <v>53</v>
      </c>
      <c r="I881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53"/>
        <v>42788</v>
      </c>
      <c r="O881" s="8">
        <f t="shared" si="54"/>
        <v>42797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52"/>
        <v>2.2852189349112426</v>
      </c>
      <c r="G882" t="s">
        <v>20</v>
      </c>
      <c r="H882">
        <v>2414</v>
      </c>
      <c r="I882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53"/>
        <v>43667</v>
      </c>
      <c r="O882" s="8">
        <f t="shared" si="54"/>
        <v>43669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52"/>
        <v>0.38948339483394834</v>
      </c>
      <c r="G883" t="s">
        <v>14</v>
      </c>
      <c r="H883">
        <v>452</v>
      </c>
      <c r="I883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53"/>
        <v>42194</v>
      </c>
      <c r="O883" s="8">
        <f t="shared" si="54"/>
        <v>42223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52"/>
        <v>3.7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53"/>
        <v>42025</v>
      </c>
      <c r="O884" s="8">
        <f t="shared" si="54"/>
        <v>42029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52"/>
        <v>2.3791176470588233</v>
      </c>
      <c r="G885" t="s">
        <v>20</v>
      </c>
      <c r="H885">
        <v>193</v>
      </c>
      <c r="I885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53"/>
        <v>40323</v>
      </c>
      <c r="O885" s="8">
        <f t="shared" si="54"/>
        <v>40359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52"/>
        <v>0.64036299765807958</v>
      </c>
      <c r="G886" t="s">
        <v>14</v>
      </c>
      <c r="H886">
        <v>1886</v>
      </c>
      <c r="I886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53"/>
        <v>41763</v>
      </c>
      <c r="O886" s="8">
        <f t="shared" si="54"/>
        <v>41765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52"/>
        <v>1.1827777777777777</v>
      </c>
      <c r="G887" t="s">
        <v>20</v>
      </c>
      <c r="H887">
        <v>52</v>
      </c>
      <c r="I887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53"/>
        <v>40335</v>
      </c>
      <c r="O887" s="8">
        <f t="shared" si="54"/>
        <v>40373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52"/>
        <v>0.84824037184594958</v>
      </c>
      <c r="G888" t="s">
        <v>14</v>
      </c>
      <c r="H888">
        <v>1825</v>
      </c>
      <c r="I888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53"/>
        <v>40416</v>
      </c>
      <c r="O888" s="8">
        <f t="shared" si="54"/>
        <v>40434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52"/>
        <v>0.29346153846153844</v>
      </c>
      <c r="G889" t="s">
        <v>14</v>
      </c>
      <c r="H889">
        <v>31</v>
      </c>
      <c r="I889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53"/>
        <v>42202</v>
      </c>
      <c r="O889" s="8">
        <f t="shared" si="54"/>
        <v>42249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52"/>
        <v>2.0989655172413793</v>
      </c>
      <c r="G890" t="s">
        <v>20</v>
      </c>
      <c r="H890">
        <v>290</v>
      </c>
      <c r="I890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53"/>
        <v>42836</v>
      </c>
      <c r="O890" s="8">
        <f t="shared" si="54"/>
        <v>42855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52"/>
        <v>1.697857142857143</v>
      </c>
      <c r="G891" t="s">
        <v>20</v>
      </c>
      <c r="H891">
        <v>122</v>
      </c>
      <c r="I891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53"/>
        <v>41710</v>
      </c>
      <c r="O891" s="8">
        <f t="shared" si="54"/>
        <v>41717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52"/>
        <v>1.1595907738095239</v>
      </c>
      <c r="G892" t="s">
        <v>20</v>
      </c>
      <c r="H892">
        <v>1470</v>
      </c>
      <c r="I892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53"/>
        <v>43640</v>
      </c>
      <c r="O892" s="8">
        <f t="shared" si="54"/>
        <v>43641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52"/>
        <v>2.5859999999999999</v>
      </c>
      <c r="G893" t="s">
        <v>20</v>
      </c>
      <c r="H893">
        <v>165</v>
      </c>
      <c r="I893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53"/>
        <v>40880</v>
      </c>
      <c r="O893" s="8">
        <f t="shared" si="54"/>
        <v>40924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52"/>
        <v>2.3058333333333332</v>
      </c>
      <c r="G894" t="s">
        <v>20</v>
      </c>
      <c r="H894">
        <v>182</v>
      </c>
      <c r="I894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53"/>
        <v>40319</v>
      </c>
      <c r="O894" s="8">
        <f t="shared" si="54"/>
        <v>40360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52"/>
        <v>1.2821428571428573</v>
      </c>
      <c r="G895" t="s">
        <v>20</v>
      </c>
      <c r="H895">
        <v>199</v>
      </c>
      <c r="I895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53"/>
        <v>42170</v>
      </c>
      <c r="O895" s="8">
        <f t="shared" si="54"/>
        <v>42174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52"/>
        <v>1.8870588235294117</v>
      </c>
      <c r="G896" t="s">
        <v>20</v>
      </c>
      <c r="H896">
        <v>56</v>
      </c>
      <c r="I896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53"/>
        <v>41466</v>
      </c>
      <c r="O896" s="8">
        <f t="shared" si="54"/>
        <v>41496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52"/>
        <v>6.9511889862327911E-2</v>
      </c>
      <c r="G897" t="s">
        <v>14</v>
      </c>
      <c r="H897">
        <v>107</v>
      </c>
      <c r="I897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53"/>
        <v>43134</v>
      </c>
      <c r="O897" s="8">
        <f t="shared" si="54"/>
        <v>43143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ref="F898:F961" si="56">E898/D898</f>
        <v>7.7443434343434348</v>
      </c>
      <c r="G898" t="s">
        <v>20</v>
      </c>
      <c r="H898">
        <v>1460</v>
      </c>
      <c r="I898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ref="N898:N961" si="57">FLOOR(L898/60/60/24,1)+DATE(1970,1,1)</f>
        <v>40738</v>
      </c>
      <c r="O898" s="8">
        <f t="shared" ref="O898:O961" si="58">FLOOR(M898/60/60/24,1)+DATE(1970,1,1)</f>
        <v>40741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si="56"/>
        <v>0.27693181818181817</v>
      </c>
      <c r="G899" t="s">
        <v>14</v>
      </c>
      <c r="H899">
        <v>27</v>
      </c>
      <c r="I899">
        <f t="shared" ref="I899:I962" si="59"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si="57"/>
        <v>43583</v>
      </c>
      <c r="O899" s="8">
        <f t="shared" si="58"/>
        <v>43585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56"/>
        <v>0.52479620323841425</v>
      </c>
      <c r="G900" t="s">
        <v>14</v>
      </c>
      <c r="H900">
        <v>1221</v>
      </c>
      <c r="I900">
        <f t="shared" si="5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57"/>
        <v>43815</v>
      </c>
      <c r="O900" s="8">
        <f t="shared" si="58"/>
        <v>43821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56"/>
        <v>4.0709677419354842</v>
      </c>
      <c r="G901" t="s">
        <v>20</v>
      </c>
      <c r="H901">
        <v>123</v>
      </c>
      <c r="I901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57"/>
        <v>41554</v>
      </c>
      <c r="O901" s="8">
        <f t="shared" si="58"/>
        <v>41572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56"/>
        <v>0.02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57"/>
        <v>41901</v>
      </c>
      <c r="O902" s="8">
        <f t="shared" si="58"/>
        <v>41902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56"/>
        <v>1.5617857142857143</v>
      </c>
      <c r="G903" t="s">
        <v>20</v>
      </c>
      <c r="H903">
        <v>159</v>
      </c>
      <c r="I903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57"/>
        <v>43298</v>
      </c>
      <c r="O903" s="8">
        <f t="shared" si="58"/>
        <v>43331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56"/>
        <v>2.5242857142857145</v>
      </c>
      <c r="G904" t="s">
        <v>20</v>
      </c>
      <c r="H904">
        <v>110</v>
      </c>
      <c r="I904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57"/>
        <v>42399</v>
      </c>
      <c r="O904" s="8">
        <f t="shared" si="58"/>
        <v>42441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56"/>
        <v>1.729268292682927E-2</v>
      </c>
      <c r="G905" t="s">
        <v>47</v>
      </c>
      <c r="H905">
        <v>14</v>
      </c>
      <c r="I905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57"/>
        <v>41034</v>
      </c>
      <c r="O905" s="8">
        <f t="shared" si="58"/>
        <v>41049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56"/>
        <v>0.12230769230769231</v>
      </c>
      <c r="G906" t="s">
        <v>14</v>
      </c>
      <c r="H906">
        <v>16</v>
      </c>
      <c r="I906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57"/>
        <v>41186</v>
      </c>
      <c r="O906" s="8">
        <f t="shared" si="58"/>
        <v>41190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56"/>
        <v>1.6398734177215191</v>
      </c>
      <c r="G907" t="s">
        <v>20</v>
      </c>
      <c r="H907">
        <v>236</v>
      </c>
      <c r="I907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57"/>
        <v>41536</v>
      </c>
      <c r="O907" s="8">
        <f t="shared" si="58"/>
        <v>41539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56"/>
        <v>1.6298181818181818</v>
      </c>
      <c r="G908" t="s">
        <v>20</v>
      </c>
      <c r="H908">
        <v>191</v>
      </c>
      <c r="I908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57"/>
        <v>42868</v>
      </c>
      <c r="O908" s="8">
        <f t="shared" si="58"/>
        <v>42904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56"/>
        <v>0.20252747252747252</v>
      </c>
      <c r="G909" t="s">
        <v>14</v>
      </c>
      <c r="H909">
        <v>41</v>
      </c>
      <c r="I909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57"/>
        <v>40660</v>
      </c>
      <c r="O909" s="8">
        <f t="shared" si="58"/>
        <v>40667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56"/>
        <v>3.1924083769633507</v>
      </c>
      <c r="G910" t="s">
        <v>20</v>
      </c>
      <c r="H910">
        <v>3934</v>
      </c>
      <c r="I910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57"/>
        <v>41031</v>
      </c>
      <c r="O910" s="8">
        <f t="shared" si="58"/>
        <v>41042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56"/>
        <v>4.7894444444444444</v>
      </c>
      <c r="G911" t="s">
        <v>20</v>
      </c>
      <c r="H911">
        <v>80</v>
      </c>
      <c r="I911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57"/>
        <v>43255</v>
      </c>
      <c r="O911" s="8">
        <f t="shared" si="58"/>
        <v>43282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56"/>
        <v>0.19556634304207121</v>
      </c>
      <c r="G912" t="s">
        <v>74</v>
      </c>
      <c r="H912">
        <v>296</v>
      </c>
      <c r="I912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57"/>
        <v>42026</v>
      </c>
      <c r="O912" s="8">
        <f t="shared" si="58"/>
        <v>42027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56"/>
        <v>1.9894827586206896</v>
      </c>
      <c r="G913" t="s">
        <v>20</v>
      </c>
      <c r="H913">
        <v>462</v>
      </c>
      <c r="I913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57"/>
        <v>43717</v>
      </c>
      <c r="O913" s="8">
        <f t="shared" si="58"/>
        <v>43719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56"/>
        <v>7.95</v>
      </c>
      <c r="G914" t="s">
        <v>20</v>
      </c>
      <c r="H914">
        <v>179</v>
      </c>
      <c r="I914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57"/>
        <v>41157</v>
      </c>
      <c r="O914" s="8">
        <f t="shared" si="58"/>
        <v>41170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56"/>
        <v>0.50621082621082625</v>
      </c>
      <c r="G915" t="s">
        <v>14</v>
      </c>
      <c r="H915">
        <v>523</v>
      </c>
      <c r="I915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57"/>
        <v>43597</v>
      </c>
      <c r="O915" s="8">
        <f t="shared" si="58"/>
        <v>43610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56"/>
        <v>0.57437499999999997</v>
      </c>
      <c r="G916" t="s">
        <v>14</v>
      </c>
      <c r="H916">
        <v>141</v>
      </c>
      <c r="I916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57"/>
        <v>41490</v>
      </c>
      <c r="O916" s="8">
        <f t="shared" si="58"/>
        <v>41502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56"/>
        <v>1.5562827640984909</v>
      </c>
      <c r="G917" t="s">
        <v>20</v>
      </c>
      <c r="H917">
        <v>1866</v>
      </c>
      <c r="I917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57"/>
        <v>42976</v>
      </c>
      <c r="O917" s="8">
        <f t="shared" si="58"/>
        <v>42985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56"/>
        <v>0.36297297297297298</v>
      </c>
      <c r="G918" t="s">
        <v>14</v>
      </c>
      <c r="H918">
        <v>52</v>
      </c>
      <c r="I918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57"/>
        <v>41991</v>
      </c>
      <c r="O918" s="8">
        <f t="shared" si="58"/>
        <v>42000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56"/>
        <v>0.58250000000000002</v>
      </c>
      <c r="G919" t="s">
        <v>47</v>
      </c>
      <c r="H919">
        <v>27</v>
      </c>
      <c r="I919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57"/>
        <v>40722</v>
      </c>
      <c r="O919" s="8">
        <f t="shared" si="58"/>
        <v>40746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56"/>
        <v>2.3739473684210526</v>
      </c>
      <c r="G920" t="s">
        <v>20</v>
      </c>
      <c r="H920">
        <v>156</v>
      </c>
      <c r="I920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57"/>
        <v>41117</v>
      </c>
      <c r="O920" s="8">
        <f t="shared" si="58"/>
        <v>41128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56"/>
        <v>0.58750000000000002</v>
      </c>
      <c r="G921" t="s">
        <v>14</v>
      </c>
      <c r="H921">
        <v>225</v>
      </c>
      <c r="I921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57"/>
        <v>43022</v>
      </c>
      <c r="O921" s="8">
        <f t="shared" si="58"/>
        <v>43054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56"/>
        <v>1.8256603773584905</v>
      </c>
      <c r="G922" t="s">
        <v>20</v>
      </c>
      <c r="H922">
        <v>255</v>
      </c>
      <c r="I922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57"/>
        <v>43503</v>
      </c>
      <c r="O922" s="8">
        <f t="shared" si="58"/>
        <v>43523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56"/>
        <v>7.5436408977556111E-3</v>
      </c>
      <c r="G923" t="s">
        <v>14</v>
      </c>
      <c r="H923">
        <v>38</v>
      </c>
      <c r="I923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57"/>
        <v>40951</v>
      </c>
      <c r="O923" s="8">
        <f t="shared" si="58"/>
        <v>40965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56"/>
        <v>1.7595330739299611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57"/>
        <v>43443</v>
      </c>
      <c r="O924" s="8">
        <f t="shared" si="58"/>
        <v>43452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56"/>
        <v>2.3788235294117648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57"/>
        <v>40373</v>
      </c>
      <c r="O925" s="8">
        <f t="shared" si="58"/>
        <v>40374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56"/>
        <v>4.8805076142131982</v>
      </c>
      <c r="G926" t="s">
        <v>20</v>
      </c>
      <c r="H926">
        <v>2289</v>
      </c>
      <c r="I926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57"/>
        <v>43769</v>
      </c>
      <c r="O926" s="8">
        <f t="shared" si="58"/>
        <v>43780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56"/>
        <v>2.2406666666666668</v>
      </c>
      <c r="G927" t="s">
        <v>20</v>
      </c>
      <c r="H927">
        <v>65</v>
      </c>
      <c r="I927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57"/>
        <v>43000</v>
      </c>
      <c r="O927" s="8">
        <f t="shared" si="58"/>
        <v>43012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56"/>
        <v>0.18126436781609195</v>
      </c>
      <c r="G928" t="s">
        <v>14</v>
      </c>
      <c r="H928">
        <v>15</v>
      </c>
      <c r="I928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57"/>
        <v>42502</v>
      </c>
      <c r="O928" s="8">
        <f t="shared" si="58"/>
        <v>42506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56"/>
        <v>0.45847222222222223</v>
      </c>
      <c r="G929" t="s">
        <v>14</v>
      </c>
      <c r="H929">
        <v>37</v>
      </c>
      <c r="I929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57"/>
        <v>41102</v>
      </c>
      <c r="O929" s="8">
        <f t="shared" si="58"/>
        <v>41131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56"/>
        <v>1.1731541218637993</v>
      </c>
      <c r="G930" t="s">
        <v>20</v>
      </c>
      <c r="H930">
        <v>3777</v>
      </c>
      <c r="I930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57"/>
        <v>41637</v>
      </c>
      <c r="O930" s="8">
        <f t="shared" si="58"/>
        <v>41646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56"/>
        <v>2.173090909090909</v>
      </c>
      <c r="G931" t="s">
        <v>20</v>
      </c>
      <c r="H931">
        <v>184</v>
      </c>
      <c r="I931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57"/>
        <v>42858</v>
      </c>
      <c r="O931" s="8">
        <f t="shared" si="58"/>
        <v>42872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56"/>
        <v>1.1228571428571428</v>
      </c>
      <c r="G932" t="s">
        <v>20</v>
      </c>
      <c r="H932">
        <v>85</v>
      </c>
      <c r="I932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57"/>
        <v>42060</v>
      </c>
      <c r="O932" s="8">
        <f t="shared" si="58"/>
        <v>42067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56"/>
        <v>0.72518987341772156</v>
      </c>
      <c r="G933" t="s">
        <v>14</v>
      </c>
      <c r="H933">
        <v>112</v>
      </c>
      <c r="I933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57"/>
        <v>41818</v>
      </c>
      <c r="O933" s="8">
        <f t="shared" si="58"/>
        <v>41820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56"/>
        <v>2.1230434782608696</v>
      </c>
      <c r="G934" t="s">
        <v>20</v>
      </c>
      <c r="H934">
        <v>144</v>
      </c>
      <c r="I934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57"/>
        <v>41709</v>
      </c>
      <c r="O934" s="8">
        <f t="shared" si="58"/>
        <v>41712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56"/>
        <v>2.3974657534246577</v>
      </c>
      <c r="G935" t="s">
        <v>20</v>
      </c>
      <c r="H935">
        <v>1902</v>
      </c>
      <c r="I935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57"/>
        <v>41372</v>
      </c>
      <c r="O935" s="8">
        <f t="shared" si="58"/>
        <v>41385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56"/>
        <v>1.8193548387096774</v>
      </c>
      <c r="G936" t="s">
        <v>20</v>
      </c>
      <c r="H936">
        <v>105</v>
      </c>
      <c r="I936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57"/>
        <v>42422</v>
      </c>
      <c r="O936" s="8">
        <f t="shared" si="58"/>
        <v>42428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56"/>
        <v>1.6413114754098361</v>
      </c>
      <c r="G937" t="s">
        <v>20</v>
      </c>
      <c r="H937">
        <v>132</v>
      </c>
      <c r="I937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57"/>
        <v>42209</v>
      </c>
      <c r="O937" s="8">
        <f t="shared" si="58"/>
        <v>42216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56"/>
        <v>1.6375968992248063E-2</v>
      </c>
      <c r="G938" t="s">
        <v>14</v>
      </c>
      <c r="H938">
        <v>21</v>
      </c>
      <c r="I938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57"/>
        <v>43668</v>
      </c>
      <c r="O938" s="8">
        <f t="shared" si="58"/>
        <v>43671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56"/>
        <v>0.49643859649122807</v>
      </c>
      <c r="G939" t="s">
        <v>74</v>
      </c>
      <c r="H939">
        <v>976</v>
      </c>
      <c r="I939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57"/>
        <v>42334</v>
      </c>
      <c r="O939" s="8">
        <f t="shared" si="58"/>
        <v>42343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56"/>
        <v>1.0970652173913042</v>
      </c>
      <c r="G940" t="s">
        <v>20</v>
      </c>
      <c r="H940">
        <v>96</v>
      </c>
      <c r="I940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57"/>
        <v>43263</v>
      </c>
      <c r="O940" s="8">
        <f t="shared" si="58"/>
        <v>43299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56"/>
        <v>0.49217948717948717</v>
      </c>
      <c r="G941" t="s">
        <v>14</v>
      </c>
      <c r="H941">
        <v>67</v>
      </c>
      <c r="I941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57"/>
        <v>40670</v>
      </c>
      <c r="O941" s="8">
        <f t="shared" si="58"/>
        <v>40687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56"/>
        <v>0.62232323232323228</v>
      </c>
      <c r="G942" t="s">
        <v>47</v>
      </c>
      <c r="H942">
        <v>66</v>
      </c>
      <c r="I942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57"/>
        <v>41244</v>
      </c>
      <c r="O942" s="8">
        <f t="shared" si="58"/>
        <v>41266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56"/>
        <v>0.1305813953488372</v>
      </c>
      <c r="G943" t="s">
        <v>14</v>
      </c>
      <c r="H943">
        <v>78</v>
      </c>
      <c r="I943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57"/>
        <v>40552</v>
      </c>
      <c r="O943" s="8">
        <f t="shared" si="58"/>
        <v>40587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56"/>
        <v>0.64635416666666667</v>
      </c>
      <c r="G944" t="s">
        <v>14</v>
      </c>
      <c r="H944">
        <v>67</v>
      </c>
      <c r="I944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57"/>
        <v>40568</v>
      </c>
      <c r="O944" s="8">
        <f t="shared" si="58"/>
        <v>40571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56"/>
        <v>1.5958666666666668</v>
      </c>
      <c r="G945" t="s">
        <v>20</v>
      </c>
      <c r="H945">
        <v>114</v>
      </c>
      <c r="I945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57"/>
        <v>41906</v>
      </c>
      <c r="O945" s="8">
        <f t="shared" si="58"/>
        <v>41941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56"/>
        <v>0.81420000000000003</v>
      </c>
      <c r="G946" t="s">
        <v>14</v>
      </c>
      <c r="H946">
        <v>263</v>
      </c>
      <c r="I946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57"/>
        <v>42776</v>
      </c>
      <c r="O946" s="8">
        <f t="shared" si="58"/>
        <v>42795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56"/>
        <v>0.32444767441860467</v>
      </c>
      <c r="G947" t="s">
        <v>14</v>
      </c>
      <c r="H947">
        <v>1691</v>
      </c>
      <c r="I947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57"/>
        <v>41004</v>
      </c>
      <c r="O947" s="8">
        <f t="shared" si="58"/>
        <v>41019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56"/>
        <v>9.9141184124918666E-2</v>
      </c>
      <c r="G948" t="s">
        <v>14</v>
      </c>
      <c r="H948">
        <v>181</v>
      </c>
      <c r="I948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57"/>
        <v>40710</v>
      </c>
      <c r="O948" s="8">
        <f t="shared" si="58"/>
        <v>40712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56"/>
        <v>0.26694444444444443</v>
      </c>
      <c r="G949" t="s">
        <v>14</v>
      </c>
      <c r="H949">
        <v>13</v>
      </c>
      <c r="I949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57"/>
        <v>41908</v>
      </c>
      <c r="O949" s="8">
        <f t="shared" si="58"/>
        <v>41915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56"/>
        <v>0.62957446808510642</v>
      </c>
      <c r="G950" t="s">
        <v>74</v>
      </c>
      <c r="H950">
        <v>160</v>
      </c>
      <c r="I950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57"/>
        <v>41985</v>
      </c>
      <c r="O950" s="8">
        <f t="shared" si="58"/>
        <v>41995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56"/>
        <v>1.6135593220338984</v>
      </c>
      <c r="G951" t="s">
        <v>20</v>
      </c>
      <c r="H951">
        <v>203</v>
      </c>
      <c r="I951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57"/>
        <v>42112</v>
      </c>
      <c r="O951" s="8">
        <f t="shared" si="58"/>
        <v>42131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56"/>
        <v>0.05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57"/>
        <v>43571</v>
      </c>
      <c r="O952" s="8">
        <f t="shared" si="58"/>
        <v>43576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56"/>
        <v>10.969379310344827</v>
      </c>
      <c r="G953" t="s">
        <v>20</v>
      </c>
      <c r="H953">
        <v>1559</v>
      </c>
      <c r="I953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57"/>
        <v>42730</v>
      </c>
      <c r="O953" s="8">
        <f t="shared" si="58"/>
        <v>42731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56"/>
        <v>0.70094158075601376</v>
      </c>
      <c r="G954" t="s">
        <v>74</v>
      </c>
      <c r="H954">
        <v>2266</v>
      </c>
      <c r="I954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57"/>
        <v>42591</v>
      </c>
      <c r="O954" s="8">
        <f t="shared" si="58"/>
        <v>42605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56"/>
        <v>0.6</v>
      </c>
      <c r="G955" t="s">
        <v>14</v>
      </c>
      <c r="H955">
        <v>21</v>
      </c>
      <c r="I955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57"/>
        <v>42358</v>
      </c>
      <c r="O955" s="8">
        <f t="shared" si="58"/>
        <v>42394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56"/>
        <v>3.6709859154929578</v>
      </c>
      <c r="G956" t="s">
        <v>20</v>
      </c>
      <c r="H956">
        <v>1548</v>
      </c>
      <c r="I956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57"/>
        <v>41174</v>
      </c>
      <c r="O956" s="8">
        <f t="shared" si="58"/>
        <v>41198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56"/>
        <v>11.09</v>
      </c>
      <c r="G957" t="s">
        <v>20</v>
      </c>
      <c r="H957">
        <v>80</v>
      </c>
      <c r="I957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57"/>
        <v>41238</v>
      </c>
      <c r="O957" s="8">
        <f t="shared" si="58"/>
        <v>41240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56"/>
        <v>0.19028784648187633</v>
      </c>
      <c r="G958" t="s">
        <v>14</v>
      </c>
      <c r="H958">
        <v>830</v>
      </c>
      <c r="I958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57"/>
        <v>42360</v>
      </c>
      <c r="O958" s="8">
        <f t="shared" si="58"/>
        <v>42364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56"/>
        <v>1.2687755102040816</v>
      </c>
      <c r="G959" t="s">
        <v>20</v>
      </c>
      <c r="H959">
        <v>131</v>
      </c>
      <c r="I959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57"/>
        <v>40955</v>
      </c>
      <c r="O959" s="8">
        <f t="shared" si="58"/>
        <v>40958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56"/>
        <v>7.3463636363636367</v>
      </c>
      <c r="G960" t="s">
        <v>20</v>
      </c>
      <c r="H960">
        <v>112</v>
      </c>
      <c r="I960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57"/>
        <v>40350</v>
      </c>
      <c r="O960" s="8">
        <f t="shared" si="58"/>
        <v>40372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56"/>
        <v>4.5731034482758622E-2</v>
      </c>
      <c r="G961" t="s">
        <v>14</v>
      </c>
      <c r="H961">
        <v>130</v>
      </c>
      <c r="I961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57"/>
        <v>40357</v>
      </c>
      <c r="O961" s="8">
        <f t="shared" si="58"/>
        <v>40385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ref="F962:F1001" si="60">E962/D962</f>
        <v>0.85054545454545449</v>
      </c>
      <c r="G962" t="s">
        <v>14</v>
      </c>
      <c r="H962">
        <v>55</v>
      </c>
      <c r="I962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ref="N962:N1001" si="61">FLOOR(L962/60/60/24,1)+DATE(1970,1,1)</f>
        <v>42408</v>
      </c>
      <c r="O962" s="8">
        <f t="shared" ref="O962:O1001" si="62">FLOOR(M962/60/60/24,1)+DATE(1970,1,1)</f>
        <v>42445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si="60"/>
        <v>1.1929824561403508</v>
      </c>
      <c r="G963" t="s">
        <v>20</v>
      </c>
      <c r="H963">
        <v>155</v>
      </c>
      <c r="I963">
        <f t="shared" ref="I963:I1001" si="63"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si="61"/>
        <v>40591</v>
      </c>
      <c r="O963" s="8">
        <f t="shared" si="62"/>
        <v>40595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60"/>
        <v>2.9602777777777778</v>
      </c>
      <c r="G964" t="s">
        <v>20</v>
      </c>
      <c r="H964">
        <v>266</v>
      </c>
      <c r="I964">
        <f t="shared" si="63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61"/>
        <v>41592</v>
      </c>
      <c r="O964" s="8">
        <f t="shared" si="62"/>
        <v>41613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60"/>
        <v>0.84694915254237291</v>
      </c>
      <c r="G965" t="s">
        <v>14</v>
      </c>
      <c r="H965">
        <v>114</v>
      </c>
      <c r="I965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61"/>
        <v>40607</v>
      </c>
      <c r="O965" s="8">
        <f t="shared" si="62"/>
        <v>40613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60"/>
        <v>3.5578378378378379</v>
      </c>
      <c r="G966" t="s">
        <v>20</v>
      </c>
      <c r="H966">
        <v>155</v>
      </c>
      <c r="I966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61"/>
        <v>42135</v>
      </c>
      <c r="O966" s="8">
        <f t="shared" si="62"/>
        <v>42140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60"/>
        <v>3.8640909090909092</v>
      </c>
      <c r="G967" t="s">
        <v>20</v>
      </c>
      <c r="H967">
        <v>207</v>
      </c>
      <c r="I967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61"/>
        <v>40203</v>
      </c>
      <c r="O967" s="8">
        <f t="shared" si="62"/>
        <v>40243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60"/>
        <v>7.9223529411764702</v>
      </c>
      <c r="G968" t="s">
        <v>20</v>
      </c>
      <c r="H968">
        <v>245</v>
      </c>
      <c r="I968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61"/>
        <v>42901</v>
      </c>
      <c r="O968" s="8">
        <f t="shared" si="62"/>
        <v>42903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60"/>
        <v>1.3703393665158372</v>
      </c>
      <c r="G969" t="s">
        <v>20</v>
      </c>
      <c r="H969">
        <v>1573</v>
      </c>
      <c r="I969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61"/>
        <v>41005</v>
      </c>
      <c r="O969" s="8">
        <f t="shared" si="62"/>
        <v>41042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60"/>
        <v>3.3820833333333336</v>
      </c>
      <c r="G970" t="s">
        <v>20</v>
      </c>
      <c r="H970">
        <v>114</v>
      </c>
      <c r="I970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61"/>
        <v>40544</v>
      </c>
      <c r="O970" s="8">
        <f t="shared" si="62"/>
        <v>40559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60"/>
        <v>1.0822784810126582</v>
      </c>
      <c r="G971" t="s">
        <v>20</v>
      </c>
      <c r="H971">
        <v>93</v>
      </c>
      <c r="I971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61"/>
        <v>43821</v>
      </c>
      <c r="O971" s="8">
        <f t="shared" si="62"/>
        <v>43828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60"/>
        <v>0.60757639620653314</v>
      </c>
      <c r="G972" t="s">
        <v>14</v>
      </c>
      <c r="H972">
        <v>594</v>
      </c>
      <c r="I972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61"/>
        <v>40672</v>
      </c>
      <c r="O972" s="8">
        <f t="shared" si="62"/>
        <v>40673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60"/>
        <v>0.27725490196078434</v>
      </c>
      <c r="G973" t="s">
        <v>14</v>
      </c>
      <c r="H973">
        <v>24</v>
      </c>
      <c r="I973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61"/>
        <v>41555</v>
      </c>
      <c r="O973" s="8">
        <f t="shared" si="62"/>
        <v>41561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60"/>
        <v>2.283934426229508</v>
      </c>
      <c r="G974" t="s">
        <v>20</v>
      </c>
      <c r="H974">
        <v>1681</v>
      </c>
      <c r="I974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61"/>
        <v>41792</v>
      </c>
      <c r="O974" s="8">
        <f t="shared" si="62"/>
        <v>41801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60"/>
        <v>0.21615194054500414</v>
      </c>
      <c r="G975" t="s">
        <v>14</v>
      </c>
      <c r="H975">
        <v>252</v>
      </c>
      <c r="I975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61"/>
        <v>40522</v>
      </c>
      <c r="O975" s="8">
        <f t="shared" si="62"/>
        <v>40524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60"/>
        <v>3.73875</v>
      </c>
      <c r="G976" t="s">
        <v>20</v>
      </c>
      <c r="H976">
        <v>32</v>
      </c>
      <c r="I976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61"/>
        <v>41412</v>
      </c>
      <c r="O976" s="8">
        <f t="shared" si="62"/>
        <v>41413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60"/>
        <v>1.5492592592592593</v>
      </c>
      <c r="G977" t="s">
        <v>20</v>
      </c>
      <c r="H977">
        <v>135</v>
      </c>
      <c r="I977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61"/>
        <v>42337</v>
      </c>
      <c r="O977" s="8">
        <f t="shared" si="62"/>
        <v>42376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60"/>
        <v>3.2214999999999998</v>
      </c>
      <c r="G978" t="s">
        <v>20</v>
      </c>
      <c r="H978">
        <v>140</v>
      </c>
      <c r="I978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61"/>
        <v>40571</v>
      </c>
      <c r="O978" s="8">
        <f t="shared" si="62"/>
        <v>40577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60"/>
        <v>0.73957142857142855</v>
      </c>
      <c r="G979" t="s">
        <v>14</v>
      </c>
      <c r="H979">
        <v>67</v>
      </c>
      <c r="I979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61"/>
        <v>43138</v>
      </c>
      <c r="O979" s="8">
        <f t="shared" si="62"/>
        <v>43170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60"/>
        <v>8.641</v>
      </c>
      <c r="G980" t="s">
        <v>20</v>
      </c>
      <c r="H980">
        <v>92</v>
      </c>
      <c r="I980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61"/>
        <v>42686</v>
      </c>
      <c r="O980" s="8">
        <f t="shared" si="62"/>
        <v>42708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60"/>
        <v>1.432624584717608</v>
      </c>
      <c r="G981" t="s">
        <v>20</v>
      </c>
      <c r="H981">
        <v>1015</v>
      </c>
      <c r="I981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61"/>
        <v>42078</v>
      </c>
      <c r="O981" s="8">
        <f t="shared" si="62"/>
        <v>42084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60"/>
        <v>0.40281762295081969</v>
      </c>
      <c r="G982" t="s">
        <v>14</v>
      </c>
      <c r="H982">
        <v>742</v>
      </c>
      <c r="I982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61"/>
        <v>42307</v>
      </c>
      <c r="O982" s="8">
        <f t="shared" si="62"/>
        <v>42312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60"/>
        <v>1.7822388059701493</v>
      </c>
      <c r="G983" t="s">
        <v>20</v>
      </c>
      <c r="H983">
        <v>323</v>
      </c>
      <c r="I983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61"/>
        <v>43094</v>
      </c>
      <c r="O983" s="8">
        <f t="shared" si="62"/>
        <v>43127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60"/>
        <v>0.84930555555555554</v>
      </c>
      <c r="G984" t="s">
        <v>14</v>
      </c>
      <c r="H984">
        <v>75</v>
      </c>
      <c r="I984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61"/>
        <v>40743</v>
      </c>
      <c r="O984" s="8">
        <f t="shared" si="62"/>
        <v>40745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60"/>
        <v>1.4593648334624323</v>
      </c>
      <c r="G985" t="s">
        <v>20</v>
      </c>
      <c r="H985">
        <v>2326</v>
      </c>
      <c r="I985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61"/>
        <v>43681</v>
      </c>
      <c r="O985" s="8">
        <f t="shared" si="62"/>
        <v>43696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60"/>
        <v>1.5246153846153847</v>
      </c>
      <c r="G986" t="s">
        <v>20</v>
      </c>
      <c r="H986">
        <v>381</v>
      </c>
      <c r="I986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61"/>
        <v>43716</v>
      </c>
      <c r="O986" s="8">
        <f t="shared" si="62"/>
        <v>43742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60"/>
        <v>0.67129542790152408</v>
      </c>
      <c r="G987" t="s">
        <v>14</v>
      </c>
      <c r="H987">
        <v>4405</v>
      </c>
      <c r="I987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61"/>
        <v>41614</v>
      </c>
      <c r="O987" s="8">
        <f t="shared" si="62"/>
        <v>41640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60"/>
        <v>0.40307692307692305</v>
      </c>
      <c r="G988" t="s">
        <v>14</v>
      </c>
      <c r="H988">
        <v>92</v>
      </c>
      <c r="I988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61"/>
        <v>40638</v>
      </c>
      <c r="O988" s="8">
        <f t="shared" si="62"/>
        <v>40652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60"/>
        <v>2.1679032258064517</v>
      </c>
      <c r="G989" t="s">
        <v>20</v>
      </c>
      <c r="H989">
        <v>480</v>
      </c>
      <c r="I989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61"/>
        <v>42852</v>
      </c>
      <c r="O989" s="8">
        <f t="shared" si="62"/>
        <v>42866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60"/>
        <v>0.52117021276595743</v>
      </c>
      <c r="G990" t="s">
        <v>14</v>
      </c>
      <c r="H990">
        <v>64</v>
      </c>
      <c r="I990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61"/>
        <v>42686</v>
      </c>
      <c r="O990" s="8">
        <f t="shared" si="62"/>
        <v>42707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60"/>
        <v>4.9958333333333336</v>
      </c>
      <c r="G991" t="s">
        <v>20</v>
      </c>
      <c r="H991">
        <v>226</v>
      </c>
      <c r="I991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61"/>
        <v>43571</v>
      </c>
      <c r="O991" s="8">
        <f t="shared" si="62"/>
        <v>43576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60"/>
        <v>0.87679487179487181</v>
      </c>
      <c r="G992" t="s">
        <v>14</v>
      </c>
      <c r="H992">
        <v>64</v>
      </c>
      <c r="I992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61"/>
        <v>42432</v>
      </c>
      <c r="O992" s="8">
        <f t="shared" si="62"/>
        <v>42454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60"/>
        <v>1.131734693877551</v>
      </c>
      <c r="G993" t="s">
        <v>20</v>
      </c>
      <c r="H993">
        <v>241</v>
      </c>
      <c r="I993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61"/>
        <v>41907</v>
      </c>
      <c r="O993" s="8">
        <f t="shared" si="62"/>
        <v>41911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60"/>
        <v>4.2654838709677421</v>
      </c>
      <c r="G994" t="s">
        <v>20</v>
      </c>
      <c r="H994">
        <v>132</v>
      </c>
      <c r="I994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61"/>
        <v>43227</v>
      </c>
      <c r="O994" s="8">
        <f t="shared" si="62"/>
        <v>43241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60"/>
        <v>0.77632653061224488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61"/>
        <v>42362</v>
      </c>
      <c r="O995" s="8">
        <f t="shared" si="62"/>
        <v>42379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60"/>
        <v>0.52496810772501767</v>
      </c>
      <c r="G996" t="s">
        <v>14</v>
      </c>
      <c r="H996">
        <v>842</v>
      </c>
      <c r="I996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61"/>
        <v>41929</v>
      </c>
      <c r="O996" s="8">
        <f t="shared" si="62"/>
        <v>41935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60"/>
        <v>1.5746762589928058</v>
      </c>
      <c r="G997" t="s">
        <v>20</v>
      </c>
      <c r="H997">
        <v>2043</v>
      </c>
      <c r="I997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61"/>
        <v>43408</v>
      </c>
      <c r="O997" s="8">
        <f t="shared" si="62"/>
        <v>43437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60"/>
        <v>0.72939393939393937</v>
      </c>
      <c r="G998" t="s">
        <v>14</v>
      </c>
      <c r="H998">
        <v>112</v>
      </c>
      <c r="I998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61"/>
        <v>41276</v>
      </c>
      <c r="O998" s="8">
        <f t="shared" si="62"/>
        <v>41306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60"/>
        <v>0.60565789473684206</v>
      </c>
      <c r="G999" t="s">
        <v>74</v>
      </c>
      <c r="H999">
        <v>139</v>
      </c>
      <c r="I999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61"/>
        <v>41659</v>
      </c>
      <c r="O999" s="8">
        <f t="shared" si="62"/>
        <v>41664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60"/>
        <v>0.5679129129129129</v>
      </c>
      <c r="G1000" t="s">
        <v>14</v>
      </c>
      <c r="H1000">
        <v>374</v>
      </c>
      <c r="I1000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61"/>
        <v>40220</v>
      </c>
      <c r="O1000" s="8">
        <f t="shared" si="62"/>
        <v>40234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60"/>
        <v>0.56542754275427543</v>
      </c>
      <c r="G1001" t="s">
        <v>74</v>
      </c>
      <c r="H1001">
        <v>1122</v>
      </c>
      <c r="I1001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1">
        <f t="shared" si="61"/>
        <v>42550</v>
      </c>
      <c r="O1001" s="8">
        <f t="shared" si="62"/>
        <v>42557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G1:G1048576">
    <cfRule type="containsText" dxfId="7" priority="9" operator="containsText" text="canceled">
      <formula>NOT(ISERROR(SEARCH("canceled",G1)))</formula>
    </cfRule>
    <cfRule type="containsText" dxfId="6" priority="10" operator="containsText" text="live">
      <formula>NOT(ISERROR(SEARCH("live",G1)))</formula>
    </cfRule>
    <cfRule type="containsText" dxfId="5" priority="11" operator="containsText" text="successful">
      <formula>NOT(ISERROR(SEARCH("successful",G1)))</formula>
    </cfRule>
    <cfRule type="containsText" dxfId="4" priority="12" operator="containsText" text="failed">
      <formula>NOT(ISERROR(SEARCH("failed",G1)))</formula>
    </cfRule>
  </conditionalFormatting>
  <conditionalFormatting sqref="F1:F1048576">
    <cfRule type="colorScale" priority="8">
      <colorScale>
        <cfvo type="num" val="0"/>
        <cfvo type="num" val="1"/>
        <cfvo type="num" val="2"/>
        <color rgb="FFC00000"/>
        <color rgb="FF0CEA4B"/>
        <color rgb="FF07DEE9"/>
      </colorScale>
    </cfRule>
  </conditionalFormatting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B290C-6C7A-4AE7-9E4F-45AAFE166F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Sheet5</vt:lpstr>
      <vt:lpstr>Sheet4</vt:lpstr>
      <vt:lpstr>Sheet8</vt:lpstr>
      <vt:lpstr>Sheet2</vt:lpstr>
      <vt:lpstr>Sheet3</vt:lpstr>
      <vt:lpstr>Sheet1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Makia Johnson</cp:lastModifiedBy>
  <dcterms:created xsi:type="dcterms:W3CDTF">2021-09-29T18:52:28Z</dcterms:created>
  <dcterms:modified xsi:type="dcterms:W3CDTF">2023-06-02T17:27:52Z</dcterms:modified>
</cp:coreProperties>
</file>