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megsharma/Desktop/"/>
    </mc:Choice>
  </mc:AlternateContent>
  <bookViews>
    <workbookView xWindow="0" yWindow="460" windowWidth="28800" windowHeight="16660" activeTab="4"/>
  </bookViews>
  <sheets>
    <sheet name="KickStart Data" sheetId="1" r:id="rId1"/>
    <sheet name="PVT States of Categories" sheetId="7" r:id="rId2"/>
    <sheet name="PVT States of Subcategories" sheetId="3" r:id="rId3"/>
    <sheet name="PVT States of Kickstarts (MY)" sheetId="4" r:id="rId4"/>
    <sheet name="Bonus" sheetId="6" r:id="rId5"/>
  </sheet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6" l="1"/>
  <c r="D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<sst xmlns="http://schemas.openxmlformats.org/spreadsheetml/2006/main" count="24820" uniqueCount="8401">
  <si>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</si>
  <si>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</si>
  <si>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</si>
  <si>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</si>
  <si>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</si>
  <si>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</si>
  <si>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</si>
  <si>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</si>
  <si>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</si>
  <si>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</si>
  <si>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</si>
  <si>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</si>
  <si>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</si>
  <si>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</si>
  <si>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</si>
  <si>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</si>
  <si>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</si>
  <si>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</si>
  <si>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</si>
  <si>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</si>
  <si>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</si>
  <si>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</si>
  <si>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</si>
  <si>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</si>
  <si>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</si>
  <si>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</si>
  <si>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</si>
  <si>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</si>
  <si>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</si>
  <si>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</si>
  <si>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</si>
  <si>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</si>
  <si>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</si>
  <si>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</si>
  <si>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</si>
  <si>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</si>
  <si>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</si>
  <si>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</si>
  <si>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</si>
  <si>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</si>
  <si>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</si>
  <si>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</si>
  <si>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</si>
  <si>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</si>
  <si>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</si>
  <si>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</si>
  <si>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</si>
  <si>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</si>
  <si>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</si>
  <si>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</si>
  <si>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</si>
  <si>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</si>
  <si>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</si>
  <si>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</si>
  <si>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</si>
  <si>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</si>
  <si>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</si>
  <si>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</si>
  <si>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</si>
  <si>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</si>
  <si>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</si>
  <si>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</si>
  <si>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</si>
  <si>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</si>
  <si>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</si>
  <si>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</si>
  <si>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</si>
  <si>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</si>
  <si>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</si>
  <si>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</si>
  <si>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</si>
  <si>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</si>
  <si>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</si>
  <si>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</si>
  <si>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</si>
  <si>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</si>
  <si>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</si>
  <si>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</si>
  <si>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</si>
  <si>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</si>
  <si>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</si>
  <si>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</si>
  <si>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</si>
  <si>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</si>
  <si>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</si>
  <si>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</si>
  <si>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</si>
  <si>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</si>
  <si>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</si>
  <si>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</si>
  <si>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</si>
  <si>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</si>
  <si>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</si>
  <si>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</si>
  <si>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</si>
  <si>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</si>
  <si>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</si>
  <si>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</si>
  <si>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</si>
  <si>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</si>
  <si>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</si>
  <si>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</si>
  <si>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</si>
  <si>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</si>
  <si>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</si>
  <si>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</si>
  <si>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</si>
  <si>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</si>
  <si>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</si>
  <si>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</si>
  <si>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</si>
  <si>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</si>
  <si>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</si>
  <si>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</si>
  <si>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</si>
  <si>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</si>
  <si>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</si>
  <si>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</si>
  <si>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</si>
  <si>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</si>
  <si>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</si>
  <si>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</si>
  <si>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</si>
  <si>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</si>
  <si>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</si>
  <si>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</si>
  <si>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</si>
  <si>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</si>
  <si>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</si>
  <si>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</si>
  <si>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</si>
  <si>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</si>
  <si>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</si>
  <si>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</si>
  <si>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</si>
  <si>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</si>
  <si>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</si>
  <si>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</si>
  <si>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</si>
  <si>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</si>
  <si>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</si>
  <si>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</si>
  <si>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</si>
  <si>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</si>
  <si>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</si>
  <si>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</si>
  <si>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</si>
  <si>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</si>
  <si>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</si>
  <si>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</si>
  <si>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</si>
  <si>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</si>
  <si>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</si>
  <si>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</si>
  <si>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</si>
  <si>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</si>
  <si>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</si>
  <si>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</si>
  <si>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</si>
  <si>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</si>
  <si>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</si>
  <si>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</si>
  <si>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</si>
  <si>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</si>
  <si>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</si>
  <si>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</si>
  <si>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</si>
  <si>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</si>
  <si>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</si>
  <si>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</si>
  <si>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</si>
  <si>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</si>
  <si>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</si>
  <si>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</si>
  <si>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</si>
  <si>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</si>
  <si>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</si>
  <si>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</si>
  <si>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</si>
  <si>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</si>
  <si>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</si>
  <si>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</si>
  <si>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</si>
  <si>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</si>
  <si>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</si>
  <si>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</si>
  <si>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</si>
  <si>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</si>
  <si>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</si>
  <si>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</si>
  <si>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</si>
  <si>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</si>
  <si>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</si>
  <si>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</si>
  <si>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</si>
  <si>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</si>
  <si>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</si>
  <si>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</si>
  <si>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</si>
  <si>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</si>
  <si>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</si>
  <si>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</si>
  <si>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</si>
  <si>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</si>
  <si>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</si>
  <si>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</si>
  <si>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</si>
  <si>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</si>
  <si>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</si>
  <si>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</si>
  <si>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</si>
  <si>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</si>
  <si>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</si>
  <si>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</si>
  <si>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</si>
  <si>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</si>
  <si>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</si>
  <si>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</si>
  <si>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</si>
  <si>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</si>
  <si>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</si>
  <si>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</si>
  <si>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</si>
  <si>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</si>
  <si>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</si>
  <si>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</si>
  <si>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</si>
  <si>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</si>
  <si>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</si>
  <si>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</si>
  <si>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</si>
  <si>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</si>
  <si>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</si>
  <si>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</si>
  <si>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</si>
  <si>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</si>
  <si>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</si>
  <si>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</si>
  <si>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</si>
  <si>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</si>
  <si>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</si>
  <si>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</si>
  <si>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</si>
  <si>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</si>
  <si>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</si>
  <si>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</si>
  <si>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</si>
  <si>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</si>
  <si>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</si>
  <si>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</si>
  <si>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</si>
  <si>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</si>
  <si>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</si>
  <si>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</si>
  <si>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</si>
  <si>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</si>
  <si>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</si>
  <si>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</si>
  <si>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</si>
  <si>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</si>
  <si>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</si>
  <si>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</si>
  <si>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</si>
  <si>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</si>
  <si>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</si>
  <si>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</si>
  <si>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</si>
  <si>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</si>
  <si>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</si>
  <si>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</si>
  <si>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</si>
  <si>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</si>
  <si>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</si>
  <si>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</si>
  <si>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</si>
  <si>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</si>
  <si>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</si>
  <si>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</si>
  <si>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</si>
  <si>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</si>
  <si>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</si>
  <si>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</si>
  <si>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</si>
  <si>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</si>
  <si>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</si>
  <si>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</si>
  <si>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</si>
  <si>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</si>
  <si>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</si>
  <si>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</si>
  <si>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</si>
  <si>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</si>
  <si>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</si>
  <si>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</si>
  <si>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</si>
  <si>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</si>
  <si>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</si>
  <si>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</si>
  <si>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</si>
  <si>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</si>
  <si>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</si>
  <si>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</si>
  <si>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</si>
  <si>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</si>
  <si>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</si>
  <si>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</si>
  <si>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</si>
  <si>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</si>
  <si>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</si>
  <si>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</si>
  <si>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</si>
  <si>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</si>
  <si>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</si>
  <si>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</si>
  <si>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</si>
  <si>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</si>
  <si>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</si>
  <si>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</si>
  <si>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</si>
  <si>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</si>
  <si>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</si>
  <si>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</si>
  <si>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</si>
  <si>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</si>
  <si>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</si>
  <si>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</si>
  <si>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</si>
  <si>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</si>
  <si>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</si>
  <si>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</si>
  <si>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</si>
  <si>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</si>
  <si>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</si>
  <si>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</si>
  <si>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</si>
  <si>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</si>
  <si>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</si>
  <si>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</si>
  <si>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</si>
  <si>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</si>
  <si>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</si>
  <si>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</si>
  <si>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</si>
  <si>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</si>
  <si>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</si>
  <si>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</si>
  <si>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</si>
  <si>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</si>
  <si>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</si>
  <si>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</si>
  <si>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</si>
  <si>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</si>
  <si>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</si>
  <si>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</si>
  <si>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</si>
  <si>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</si>
  <si>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</si>
  <si>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</si>
  <si>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</si>
  <si>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</si>
  <si>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</si>
  <si>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</si>
  <si>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</si>
  <si>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</si>
  <si>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</si>
  <si>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</si>
  <si>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</si>
  <si>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</si>
  <si>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</si>
  <si>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</si>
  <si>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</si>
  <si>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</si>
  <si>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</si>
  <si>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</si>
  <si>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</si>
  <si>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</si>
  <si>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</si>
  <si>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</si>
  <si>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</si>
  <si>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</si>
  <si>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</si>
  <si>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</si>
  <si>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</si>
  <si>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</si>
  <si>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</si>
  <si>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</si>
  <si>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</si>
  <si>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</si>
  <si>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</si>
  <si>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</si>
  <si>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</si>
  <si>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</si>
  <si>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</si>
  <si>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</si>
  <si>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</si>
  <si>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</si>
  <si>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</si>
  <si>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</si>
  <si>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</si>
  <si>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</si>
  <si>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</si>
  <si>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</si>
  <si>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</si>
  <si>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</si>
  <si>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</si>
  <si>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</si>
  <si>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</si>
  <si>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</si>
  <si>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</si>
  <si>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</si>
  <si>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</si>
  <si>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</si>
  <si>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</si>
  <si>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</si>
  <si>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</si>
  <si>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</si>
  <si>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</si>
  <si>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</si>
  <si>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</si>
  <si>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</si>
  <si>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</si>
  <si>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</si>
  <si>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</si>
  <si>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</si>
  <si>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</si>
  <si>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</si>
  <si>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</si>
  <si>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</si>
  <si>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</si>
  <si>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</si>
  <si>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</si>
  <si>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</si>
  <si>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</si>
  <si>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</si>
  <si>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</si>
  <si>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</si>
  <si>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</si>
  <si>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</si>
  <si>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</si>
  <si>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</si>
  <si>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</si>
  <si>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</si>
  <si>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</si>
  <si>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</si>
  <si>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</si>
  <si>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</si>
  <si>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</si>
  <si>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</si>
  <si>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</si>
  <si>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</si>
  <si>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</si>
  <si>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</si>
  <si>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</si>
  <si>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</si>
  <si>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</si>
  <si>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</si>
  <si>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</si>
  <si>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</si>
  <si>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</si>
  <si>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</si>
  <si>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</si>
  <si>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</si>
  <si>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</si>
  <si>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</si>
  <si>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</si>
  <si>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</si>
  <si>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</si>
  <si>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</si>
  <si>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</si>
  <si>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</si>
  <si>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</si>
  <si>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</si>
  <si>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</si>
  <si>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</si>
  <si>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</si>
  <si>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</si>
  <si>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</si>
  <si>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</si>
  <si>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</si>
  <si>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</si>
  <si>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</si>
  <si>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</si>
  <si>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</si>
  <si>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</si>
  <si>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</si>
  <si>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</si>
  <si>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</si>
  <si>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</si>
  <si>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</si>
  <si>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</si>
  <si>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</si>
  <si>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</si>
  <si>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</si>
  <si>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</si>
  <si>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</si>
  <si>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</si>
  <si>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</si>
  <si>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</si>
  <si>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</si>
  <si>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</si>
  <si>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</si>
  <si>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</si>
  <si>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</si>
  <si>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</si>
  <si>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</si>
  <si>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</si>
  <si>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</si>
  <si>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</si>
  <si>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</si>
  <si>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</si>
  <si>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</si>
  <si>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</si>
  <si>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</si>
  <si>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</si>
  <si>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</si>
  <si>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</si>
  <si>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</si>
  <si>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</si>
  <si>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</si>
  <si>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</si>
  <si>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</si>
  <si>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</si>
  <si>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</si>
  <si>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</si>
  <si>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</si>
  <si>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</si>
  <si>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</si>
  <si>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</si>
  <si>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</si>
  <si>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</si>
  <si>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</si>
  <si>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</si>
  <si>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</si>
  <si>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</si>
  <si>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</si>
  <si>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</si>
  <si>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</si>
  <si>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</si>
  <si>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</si>
  <si>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</si>
  <si>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</si>
  <si>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</si>
  <si>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</si>
  <si>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</si>
  <si>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</si>
  <si>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</si>
  <si>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</si>
  <si>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</si>
  <si>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</si>
  <si>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</si>
  <si>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</si>
  <si>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</si>
  <si>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</si>
  <si>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</si>
  <si>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</si>
  <si>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</si>
  <si>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</si>
  <si>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</si>
  <si>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</si>
  <si>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</si>
  <si>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</si>
  <si>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</si>
  <si>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</si>
  <si>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</si>
  <si>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</si>
  <si>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</si>
  <si>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</si>
  <si>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</si>
  <si>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</si>
  <si>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</si>
  <si>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</si>
  <si>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</si>
  <si>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</si>
  <si>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</si>
  <si>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</si>
  <si>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</si>
  <si>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</si>
  <si>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</si>
  <si>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</si>
  <si>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</si>
  <si>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</si>
  <si>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</si>
  <si>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</si>
  <si>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</si>
  <si>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</si>
  <si>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</si>
  <si>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</si>
  <si>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</si>
  <si>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</si>
  <si>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</si>
  <si>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</si>
  <si>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</si>
  <si>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</si>
  <si>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</si>
  <si>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</si>
  <si>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</si>
  <si>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</si>
  <si>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</si>
  <si>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</si>
  <si>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</si>
  <si>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</si>
  <si>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</si>
  <si>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</si>
  <si>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</si>
  <si>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</si>
  <si>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</si>
  <si>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</si>
  <si>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</si>
  <si>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</si>
  <si>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</si>
  <si>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</si>
  <si>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</si>
  <si>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</si>
  <si>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</si>
  <si>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</si>
  <si>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</si>
  <si>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</si>
  <si>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</si>
  <si>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</si>
  <si>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</si>
  <si>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</si>
  <si>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</si>
  <si>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</si>
  <si>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</si>
  <si>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</si>
  <si>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</si>
  <si>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</si>
  <si>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</si>
  <si>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</si>
  <si>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</si>
  <si>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</si>
  <si>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</si>
  <si>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</si>
  <si>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</si>
  <si>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</si>
  <si>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</si>
  <si>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</si>
  <si>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</si>
  <si>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</si>
  <si>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</si>
  <si>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</si>
  <si>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</si>
  <si>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</si>
  <si>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</si>
  <si>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</si>
  <si>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</si>
  <si>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</si>
  <si>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</si>
  <si>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</si>
  <si>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</si>
  <si>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</si>
  <si>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</si>
  <si>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</si>
  <si>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</si>
  <si>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</si>
  <si>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</si>
  <si>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</si>
  <si>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</si>
  <si>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</si>
  <si>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</si>
  <si>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</si>
  <si>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</si>
  <si>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</si>
  <si>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</si>
  <si>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</si>
  <si>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</si>
  <si>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</si>
  <si>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</si>
  <si>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</si>
  <si>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</si>
  <si>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</si>
  <si>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</si>
  <si>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</si>
  <si>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</si>
  <si>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</si>
  <si>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</si>
  <si>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</si>
  <si>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</si>
  <si>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</si>
  <si>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</si>
  <si>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</si>
  <si>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</si>
  <si>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</si>
  <si>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</si>
  <si>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</si>
  <si>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</si>
  <si>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</si>
  <si>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</si>
  <si>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</si>
  <si>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</si>
  <si>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</si>
  <si>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</si>
  <si>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</si>
  <si>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</si>
  <si>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</si>
  <si>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</si>
  <si>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</si>
  <si>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</si>
  <si>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</si>
  <si>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</si>
  <si>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</si>
  <si>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</si>
  <si>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</si>
  <si>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</si>
  <si>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</si>
  <si>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</si>
  <si>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</si>
  <si>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</si>
  <si>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</si>
  <si>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</si>
  <si>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</si>
  <si>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</si>
  <si>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</si>
  <si>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</si>
  <si>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</si>
  <si>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</si>
  <si>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</si>
  <si>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</si>
  <si>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</si>
  <si>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</si>
  <si>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</si>
  <si>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</si>
  <si>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</si>
  <si>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</si>
  <si>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</si>
  <si>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</si>
  <si>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</si>
  <si>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</si>
  <si>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</si>
  <si>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</si>
  <si>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</si>
  <si>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</si>
  <si>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</si>
  <si>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</si>
  <si>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</si>
  <si>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</si>
  <si>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</si>
  <si>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</si>
  <si>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</si>
  <si>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</si>
  <si>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</si>
  <si>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</si>
  <si>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</si>
  <si>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</si>
  <si>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</si>
  <si>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</si>
  <si>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</si>
  <si>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</si>
  <si>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</si>
  <si>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</si>
  <si>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</si>
  <si>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</si>
  <si>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</si>
  <si>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</si>
  <si>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</si>
  <si>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</si>
  <si>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</si>
  <si>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</si>
  <si>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</si>
  <si>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</si>
  <si>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</si>
  <si>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</si>
  <si>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</si>
  <si>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</si>
  <si>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</si>
  <si>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</si>
  <si>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</si>
  <si>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</si>
  <si>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</si>
  <si>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</si>
  <si>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</si>
  <si>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</si>
  <si>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</si>
  <si>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</si>
  <si>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</si>
  <si>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</si>
  <si>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</si>
  <si>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</si>
  <si>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</si>
  <si>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</si>
  <si>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</si>
  <si>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</si>
  <si>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</si>
  <si>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</si>
  <si>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</si>
  <si>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</si>
  <si>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</si>
  <si>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</si>
  <si>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</si>
  <si>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</si>
  <si>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</si>
  <si>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</si>
  <si>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</si>
  <si>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</si>
  <si>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</si>
  <si>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</si>
  <si>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</si>
  <si>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</si>
  <si>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</si>
  <si>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</si>
  <si>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</si>
  <si>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</si>
  <si>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</si>
  <si>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</si>
  <si>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</si>
  <si>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</si>
  <si>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</si>
  <si>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</si>
  <si>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</si>
  <si>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</si>
  <si>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</si>
  <si>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</si>
  <si>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</si>
  <si>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</si>
  <si>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</si>
  <si>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</si>
  <si>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</si>
  <si>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</si>
  <si>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</si>
  <si>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</si>
  <si>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</si>
  <si>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</si>
  <si>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</si>
  <si>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</si>
  <si>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</si>
  <si>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</si>
  <si>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</si>
  <si>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</si>
  <si>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</si>
  <si>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</si>
  <si>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</si>
  <si>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</si>
  <si>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</si>
  <si>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</si>
  <si>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</si>
  <si>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</si>
  <si>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</si>
  <si>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</si>
  <si>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</si>
  <si>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</si>
  <si>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</si>
  <si>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</si>
  <si>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</si>
  <si>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</si>
  <si>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</si>
  <si>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</si>
  <si>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</si>
  <si>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</si>
  <si>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</si>
  <si>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</si>
  <si>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</si>
  <si>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</si>
  <si>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</si>
  <si>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</si>
  <si>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</si>
  <si>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</si>
  <si>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</si>
  <si>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</si>
  <si>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</si>
  <si>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</si>
  <si>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</si>
  <si>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</si>
  <si>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</si>
  <si>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</si>
  <si>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</si>
  <si>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</si>
  <si>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</si>
  <si>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</si>
  <si>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</si>
  <si>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</si>
  <si>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</si>
  <si>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</si>
  <si>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</si>
  <si>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</si>
  <si>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</si>
  <si>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</si>
  <si>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</si>
  <si>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</si>
  <si>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</si>
  <si>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</si>
  <si>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</si>
  <si>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</si>
  <si>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</si>
  <si>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</si>
  <si>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</si>
  <si>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</si>
  <si>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</si>
  <si>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</si>
  <si>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</si>
  <si>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</si>
  <si>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</si>
  <si>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</si>
  <si>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</si>
  <si>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</si>
  <si>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</si>
  <si>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</si>
  <si>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</si>
  <si>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</si>
  <si>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</si>
  <si>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</si>
  <si>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</si>
  <si>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</si>
  <si>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</si>
  <si>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</si>
  <si>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</si>
  <si>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</si>
  <si>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</si>
  <si>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</si>
  <si>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</si>
  <si>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</si>
  <si>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</si>
  <si>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</si>
  <si>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</si>
  <si>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</si>
  <si>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</si>
  <si>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</si>
  <si>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</si>
  <si>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</si>
  <si>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</si>
  <si>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</si>
  <si>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</si>
  <si>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</si>
  <si>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</si>
  <si>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</si>
  <si>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</si>
  <si>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</si>
  <si>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</si>
  <si>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</si>
  <si>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</si>
  <si>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</si>
  <si>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</si>
  <si>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</si>
  <si>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</si>
  <si>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</si>
  <si>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</si>
  <si>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</si>
  <si>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</si>
  <si>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</si>
  <si>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</si>
  <si>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</si>
  <si>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</si>
  <si>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</si>
  <si>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</si>
  <si>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</si>
  <si>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</si>
  <si>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</si>
  <si>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</si>
  <si>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</si>
  <si>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</si>
  <si>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</si>
  <si>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</si>
  <si>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</si>
  <si>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</si>
  <si>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</si>
  <si>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</si>
  <si>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</si>
  <si>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</si>
  <si>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</si>
  <si>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</si>
  <si>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</si>
  <si>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</si>
  <si>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</si>
  <si>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</si>
  <si>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</si>
  <si>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</si>
  <si>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</si>
  <si>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</si>
  <si>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</si>
  <si>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</si>
  <si>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</si>
  <si>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</si>
  <si>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</si>
  <si>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</si>
  <si>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</si>
  <si>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</si>
  <si>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</si>
  <si>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</si>
  <si>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</si>
  <si>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</si>
  <si>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</si>
  <si>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</si>
  <si>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</si>
  <si>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</si>
  <si>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</si>
  <si>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</si>
  <si>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</si>
  <si>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</si>
  <si>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</si>
  <si>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</si>
  <si>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</si>
  <si>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</si>
  <si>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</si>
  <si>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</si>
  <si>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</si>
  <si>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</si>
  <si>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</si>
  <si>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</si>
  <si>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</si>
  <si>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</si>
  <si>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</si>
  <si>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</si>
  <si>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</si>
  <si>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</si>
  <si>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</si>
  <si>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</si>
  <si>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</si>
  <si>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</si>
  <si>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</si>
  <si>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</si>
  <si>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</si>
  <si>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</si>
  <si>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</si>
  <si>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</si>
  <si>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</si>
  <si>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</si>
  <si>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</si>
  <si>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</si>
  <si>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</si>
  <si>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</si>
  <si>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</si>
  <si>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</si>
  <si>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</si>
  <si>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</si>
  <si>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</si>
  <si>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</si>
  <si>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</si>
  <si>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</si>
  <si>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</si>
  <si>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</si>
  <si>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</si>
  <si>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</si>
  <si>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</si>
  <si>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</si>
  <si>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</si>
  <si>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</si>
  <si>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</si>
  <si>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</si>
  <si>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</si>
  <si>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</si>
  <si>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</si>
  <si>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</si>
  <si>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</si>
  <si>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</si>
  <si>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</si>
  <si>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</si>
  <si>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</si>
  <si>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</si>
  <si>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</si>
  <si>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</si>
  <si>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</si>
  <si>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</si>
  <si>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</si>
  <si>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</si>
  <si>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</si>
  <si>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</si>
  <si>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</si>
  <si>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</si>
  <si>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</si>
  <si>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</si>
  <si>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</si>
  <si>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</si>
  <si>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</si>
  <si>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</si>
  <si>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</si>
  <si>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</si>
  <si>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</si>
  <si>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</si>
  <si>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</si>
  <si>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</si>
  <si>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</si>
  <si>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</si>
  <si>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</si>
  <si>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</si>
  <si>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</si>
  <si>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</si>
  <si>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</si>
  <si>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</si>
  <si>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</si>
  <si>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</si>
  <si>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</si>
  <si>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</si>
  <si>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</si>
  <si>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</si>
  <si>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</si>
  <si>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</si>
  <si>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</si>
  <si>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</si>
  <si>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</si>
  <si>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</si>
  <si>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</si>
  <si>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</si>
  <si>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</si>
  <si>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</si>
  <si>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</si>
  <si>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</si>
  <si>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</si>
  <si>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</si>
  <si>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</si>
  <si>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</si>
  <si>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</si>
  <si>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</si>
  <si>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</si>
  <si>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</si>
  <si>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</si>
  <si>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</si>
  <si>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</si>
  <si>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</si>
  <si>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</si>
  <si>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</si>
  <si>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</si>
  <si>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</si>
  <si>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</si>
  <si>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</si>
  <si>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</si>
  <si>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</si>
  <si>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</si>
  <si>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</si>
  <si>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</si>
  <si>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</si>
  <si>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</si>
  <si>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</si>
  <si>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</si>
  <si>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</si>
  <si>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</si>
  <si>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</si>
  <si>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</si>
  <si>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</si>
  <si>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</si>
  <si>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</si>
  <si>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</si>
  <si>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</si>
  <si>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</si>
  <si>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</si>
  <si>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</si>
  <si>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</si>
  <si>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</si>
  <si>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</si>
  <si>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</si>
  <si>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</si>
  <si>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</si>
  <si>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</si>
  <si>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</si>
  <si>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</si>
  <si>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</si>
  <si>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</si>
  <si>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</si>
  <si>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</si>
  <si>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</si>
  <si>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</si>
  <si>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</si>
  <si>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</si>
  <si>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</si>
  <si>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</si>
  <si>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</si>
  <si>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</si>
  <si>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</si>
  <si>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</si>
  <si>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</si>
  <si>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</si>
  <si>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</si>
  <si>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</si>
  <si>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</si>
  <si>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</si>
  <si>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</si>
  <si>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</si>
  <si>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</si>
  <si>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</si>
  <si>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</si>
  <si>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</si>
  <si>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</si>
  <si>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</si>
  <si>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</si>
  <si>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</si>
  <si>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</si>
  <si>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</si>
  <si>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</si>
  <si>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</si>
  <si>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</si>
  <si>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</si>
  <si>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</si>
  <si>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</si>
  <si>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</si>
  <si>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</si>
  <si>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</si>
  <si>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</si>
  <si>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</si>
  <si>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</si>
  <si>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</si>
  <si>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</si>
  <si>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</si>
  <si>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</si>
  <si>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</si>
  <si>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</si>
  <si>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</si>
  <si>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</si>
  <si>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</si>
  <si>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</si>
  <si>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</si>
  <si>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</si>
  <si>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</si>
  <si>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</si>
  <si>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</si>
  <si>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</si>
  <si>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</si>
  <si>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</si>
  <si>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</si>
  <si>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</si>
  <si>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</si>
  <si>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</si>
  <si>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</si>
  <si>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</si>
  <si>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</si>
  <si>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</si>
  <si>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</si>
  <si>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</si>
  <si>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</si>
  <si>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</si>
  <si>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</si>
  <si>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</si>
  <si>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</si>
  <si>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</si>
  <si>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</si>
  <si>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</si>
  <si>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</si>
  <si>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</si>
  <si>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</si>
  <si>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</si>
  <si>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</si>
  <si>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</si>
  <si>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</si>
  <si>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</si>
  <si>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</si>
  <si>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</si>
  <si>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</si>
  <si>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</si>
  <si>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</si>
  <si>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</si>
  <si>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</si>
  <si>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</si>
  <si>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</si>
  <si>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</si>
  <si>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</si>
  <si>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</si>
  <si>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</si>
  <si>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</si>
  <si>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</si>
  <si>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</si>
  <si>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</si>
  <si>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</si>
  <si>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</si>
  <si>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</si>
  <si>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</si>
  <si>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</si>
  <si>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</si>
  <si>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</si>
  <si>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</si>
  <si>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</si>
  <si>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</si>
  <si>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</si>
  <si>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</si>
  <si>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</si>
  <si>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</si>
  <si>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</si>
  <si>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</si>
  <si>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</si>
  <si>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</si>
  <si>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</si>
  <si>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</si>
  <si>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</si>
  <si>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</si>
  <si>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</si>
  <si>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</si>
  <si>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</si>
  <si>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</si>
  <si>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</si>
  <si>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</si>
  <si>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</si>
  <si>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</si>
  <si>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</si>
  <si>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</si>
  <si>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</si>
  <si>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</si>
  <si>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</si>
  <si>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</si>
  <si>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</si>
  <si>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</si>
  <si>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</si>
  <si>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</si>
  <si>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</si>
  <si>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</si>
  <si>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</si>
  <si>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</si>
  <si>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</si>
  <si>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</si>
  <si>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</si>
  <si>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</si>
  <si>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</si>
  <si>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</si>
  <si>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</si>
  <si>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</si>
  <si>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</si>
  <si>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</si>
  <si>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</si>
  <si>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</si>
  <si>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</si>
  <si>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</si>
  <si>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</si>
  <si>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</si>
  <si>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</si>
  <si>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</si>
  <si>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</si>
  <si>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</si>
  <si>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</si>
  <si>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</si>
  <si>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</si>
  <si>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</si>
  <si>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</si>
  <si>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</si>
  <si>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</si>
  <si>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</si>
  <si>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</si>
  <si>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</si>
  <si>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</si>
  <si>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</si>
  <si>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</si>
  <si>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</si>
  <si>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</si>
  <si>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</si>
  <si>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</si>
  <si>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</si>
  <si>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</si>
  <si>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</si>
  <si>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</si>
  <si>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</si>
  <si>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</si>
  <si>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</si>
  <si>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</si>
  <si>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</si>
  <si>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</si>
  <si>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</si>
  <si>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</si>
  <si>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</si>
  <si>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</si>
  <si>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</si>
  <si>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</si>
  <si>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</si>
  <si>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</si>
  <si>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</si>
  <si>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</si>
  <si>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</si>
  <si>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</si>
  <si>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</si>
  <si>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</si>
  <si>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</si>
  <si>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</si>
  <si>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</si>
  <si>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</si>
  <si>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</si>
  <si>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</si>
  <si>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</si>
  <si>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</si>
  <si>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</si>
  <si>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</si>
  <si>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</si>
  <si>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</si>
  <si>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</si>
  <si>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</si>
  <si>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</si>
  <si>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</si>
  <si>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</si>
  <si>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</si>
  <si>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</si>
  <si>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</si>
  <si>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</si>
  <si>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</si>
  <si>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</si>
  <si>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</si>
  <si>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</si>
  <si>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</si>
  <si>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</si>
  <si>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</si>
  <si>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</si>
  <si>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</si>
  <si>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</si>
  <si>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</si>
  <si>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</si>
  <si>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</si>
  <si>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</si>
  <si>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</si>
  <si>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</si>
  <si>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</si>
  <si>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</si>
  <si>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</si>
  <si>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</si>
  <si>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</si>
  <si>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</si>
  <si>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</si>
  <si>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</si>
  <si>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</si>
  <si>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</si>
  <si>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</si>
  <si>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</si>
  <si>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</si>
  <si>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</si>
  <si>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</si>
  <si>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</si>
  <si>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</si>
  <si>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</si>
  <si>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</si>
  <si>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</si>
  <si>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</si>
  <si>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</si>
  <si>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</si>
  <si>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</si>
  <si>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</si>
  <si>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</si>
  <si>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</si>
  <si>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</si>
  <si>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</si>
  <si>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</si>
  <si>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</si>
  <si>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</si>
  <si>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</si>
  <si>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</si>
  <si>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</si>
  <si>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</si>
  <si>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</si>
  <si>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</si>
  <si>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</si>
  <si>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</si>
  <si>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</si>
  <si>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</si>
  <si>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</si>
  <si>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</si>
  <si>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</si>
  <si>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</si>
  <si>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</si>
  <si>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</si>
  <si>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</si>
  <si>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</si>
  <si>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</si>
  <si>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</si>
  <si>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</si>
  <si>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</si>
  <si>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</si>
  <si>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</si>
  <si>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</si>
  <si>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</si>
  <si>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</si>
  <si>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</si>
  <si>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</si>
  <si>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</si>
  <si>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</si>
  <si>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</si>
  <si>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</si>
  <si>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</si>
  <si>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</si>
  <si>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</si>
  <si>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</si>
  <si>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</si>
  <si>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</si>
  <si>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</si>
  <si>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</si>
  <si>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</si>
  <si>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</si>
  <si>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</si>
  <si>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</si>
  <si>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</si>
  <si>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</si>
  <si>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</si>
  <si>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</si>
  <si>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</si>
  <si>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</si>
  <si>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</si>
  <si>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</si>
  <si>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</si>
  <si>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</si>
  <si>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</si>
  <si>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</si>
  <si>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</si>
  <si>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</si>
  <si>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</si>
  <si>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</si>
  <si>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</si>
  <si>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</si>
  <si>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</si>
  <si>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</si>
  <si>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</si>
  <si>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</si>
  <si>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</si>
  <si>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</si>
  <si>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</si>
  <si>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</si>
  <si>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</si>
  <si>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</si>
  <si>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</si>
  <si>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</si>
  <si>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</si>
  <si>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</si>
  <si>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</si>
  <si>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</si>
  <si>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</si>
  <si>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</si>
  <si>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</si>
  <si>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</si>
  <si>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</si>
  <si>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</si>
  <si>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</si>
  <si>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</si>
  <si>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</si>
  <si>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</si>
  <si>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</si>
  <si>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</si>
  <si>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</si>
  <si>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</si>
  <si>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</si>
  <si>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</si>
  <si>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</si>
  <si>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</si>
  <si>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</si>
  <si>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</si>
  <si>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</si>
  <si>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</si>
  <si>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</si>
  <si>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</si>
  <si>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</si>
  <si>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</si>
  <si>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</si>
  <si>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</si>
  <si>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</si>
  <si>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</si>
  <si>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</si>
  <si>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</si>
  <si>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</si>
  <si>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</si>
  <si>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</si>
  <si>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</si>
  <si>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</si>
  <si>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</si>
  <si>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</si>
  <si>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</si>
  <si>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</si>
  <si>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</si>
  <si>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</si>
  <si>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</si>
  <si>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</si>
  <si>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</si>
  <si>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</si>
  <si>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</si>
  <si>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</si>
  <si>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</si>
  <si>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</si>
  <si>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</si>
  <si>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</si>
  <si>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</si>
  <si>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</si>
  <si>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</si>
  <si>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</si>
  <si>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</si>
  <si>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</si>
  <si>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</si>
  <si>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</si>
  <si>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</si>
  <si>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</si>
  <si>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</si>
  <si>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</si>
  <si>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</si>
  <si>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</si>
  <si>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</si>
  <si>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</si>
  <si>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</si>
  <si>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</si>
  <si>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</si>
  <si>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</si>
  <si>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</si>
  <si>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</si>
  <si>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</si>
  <si>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</si>
  <si>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</si>
  <si>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</si>
  <si>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</si>
  <si>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</si>
  <si>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</si>
  <si>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</si>
  <si>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</si>
  <si>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</si>
  <si>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</si>
  <si>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</si>
  <si>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</si>
  <si>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</si>
  <si>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</si>
  <si>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</si>
  <si>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</si>
  <si>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</si>
  <si>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</si>
  <si>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</si>
  <si>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</si>
  <si>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</si>
  <si>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</si>
  <si>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</si>
  <si>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</si>
  <si>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</si>
  <si>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</si>
  <si>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</si>
  <si>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</si>
  <si>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</si>
  <si>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</si>
  <si>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</si>
  <si>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</si>
  <si>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</si>
  <si>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</si>
  <si>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</si>
  <si>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</si>
  <si>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</si>
  <si>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</si>
  <si>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</si>
  <si>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</si>
  <si>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</si>
  <si>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</si>
  <si>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</si>
  <si>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</si>
  <si>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</si>
  <si>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</si>
  <si>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</si>
  <si>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</si>
  <si>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</si>
  <si>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</si>
  <si>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</si>
  <si>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</si>
  <si>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</si>
  <si>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</si>
  <si>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</si>
  <si>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</si>
  <si>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</si>
  <si>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</si>
  <si>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</si>
  <si>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</si>
  <si>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</si>
  <si>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</si>
  <si>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</si>
  <si>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</si>
  <si>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</si>
  <si>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</si>
  <si>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</si>
  <si>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</si>
  <si>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</si>
  <si>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</si>
  <si>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</si>
  <si>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</si>
  <si>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</si>
  <si>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</si>
  <si>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</si>
  <si>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</si>
  <si>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</si>
  <si>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</si>
  <si>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</si>
  <si>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</si>
  <si>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</si>
  <si>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</si>
  <si>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</si>
  <si>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</si>
  <si>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</si>
  <si>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</si>
  <si>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</si>
  <si>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</si>
  <si>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</si>
  <si>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</si>
  <si>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</si>
  <si>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</si>
  <si>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</si>
  <si>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</si>
  <si>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</si>
  <si>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</si>
  <si>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</si>
  <si>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</si>
  <si>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</si>
  <si>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</si>
  <si>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</si>
  <si>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</si>
  <si>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</si>
  <si>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</si>
  <si>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</si>
  <si>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</si>
  <si>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</si>
  <si>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</si>
  <si>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</si>
  <si>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</si>
  <si>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</si>
  <si>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</si>
  <si>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</si>
  <si>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</si>
  <si>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</si>
  <si>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</si>
  <si>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</si>
  <si>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</si>
  <si>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</si>
  <si>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</si>
  <si>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</si>
  <si>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</si>
  <si>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</si>
  <si>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</si>
  <si>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</si>
  <si>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</si>
  <si>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</si>
  <si>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</si>
  <si>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</si>
  <si>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</si>
  <si>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</si>
  <si>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</si>
  <si>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</si>
  <si>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</si>
  <si>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</si>
  <si>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</si>
  <si>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</si>
  <si>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</si>
  <si>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</si>
  <si>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</si>
  <si>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</si>
  <si>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</si>
  <si>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</si>
  <si>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</si>
  <si>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</si>
  <si>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</si>
  <si>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</si>
  <si>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</si>
  <si>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</si>
  <si>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</si>
  <si>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</si>
  <si>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</si>
  <si>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</si>
  <si>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</si>
  <si>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</si>
  <si>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</si>
  <si>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</si>
  <si>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</si>
  <si>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</si>
  <si>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</si>
  <si>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</si>
  <si>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</si>
  <si>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</si>
  <si>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</si>
  <si>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</si>
  <si>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</si>
  <si>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</si>
  <si>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</si>
  <si>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</si>
  <si>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</si>
  <si>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</si>
  <si>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</si>
  <si>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</si>
  <si>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</si>
  <si>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</si>
  <si>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</si>
  <si>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</si>
  <si>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</si>
  <si>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</si>
  <si>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</si>
  <si>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</si>
  <si>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</si>
  <si>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</si>
  <si>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</si>
  <si>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</si>
  <si>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</si>
  <si>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</si>
  <si>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</si>
  <si>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</si>
  <si>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</si>
  <si>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</si>
  <si>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</si>
  <si>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</si>
  <si>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</si>
  <si>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</si>
  <si>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</si>
  <si>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</si>
  <si>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</si>
  <si>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</si>
  <si>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</si>
  <si>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</si>
  <si>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</si>
  <si>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</si>
  <si>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</si>
  <si>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</si>
  <si>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</si>
  <si>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</si>
  <si>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</si>
  <si>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</si>
  <si>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</si>
  <si>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</si>
  <si>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</si>
  <si>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</si>
  <si>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</si>
  <si>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</si>
  <si>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</si>
  <si>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</si>
  <si>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</si>
  <si>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</si>
  <si>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</si>
  <si>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</si>
  <si>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</si>
  <si>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</si>
  <si>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</si>
  <si>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</si>
  <si>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</si>
  <si>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</si>
  <si>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</si>
  <si>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</si>
  <si>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</si>
  <si>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</si>
  <si>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</si>
  <si>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</si>
  <si>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</si>
  <si>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</si>
  <si>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</si>
  <si>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</si>
  <si>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</si>
  <si>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</si>
  <si>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</si>
  <si>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</si>
  <si>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</si>
  <si>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</si>
  <si>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</si>
  <si>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</si>
  <si>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</si>
  <si>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</si>
  <si>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</si>
  <si>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</si>
  <si>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</si>
  <si>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</si>
  <si>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</si>
  <si>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</si>
  <si>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</si>
  <si>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</si>
  <si>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</si>
  <si>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</si>
  <si>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</si>
  <si>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</si>
  <si>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</si>
  <si>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</si>
  <si>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</si>
  <si>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</si>
  <si>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</si>
  <si>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</si>
  <si>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</si>
  <si>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</si>
  <si>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</si>
  <si>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</si>
  <si>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</si>
  <si>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</si>
  <si>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</si>
  <si>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</si>
  <si>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</si>
  <si>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</si>
  <si>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</si>
  <si>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</si>
  <si>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</si>
  <si>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</si>
  <si>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</si>
  <si>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</si>
  <si>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</si>
  <si>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</si>
  <si>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</si>
  <si>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</si>
  <si>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</si>
  <si>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</si>
  <si>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</si>
  <si>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</si>
  <si>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</si>
  <si>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</si>
  <si>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</si>
  <si>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</si>
  <si>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</si>
  <si>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</si>
  <si>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</si>
  <si>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</si>
  <si>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</si>
  <si>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</si>
  <si>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</si>
  <si>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</si>
  <si>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</si>
  <si>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</si>
  <si>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</si>
  <si>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</si>
  <si>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</si>
  <si>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</si>
  <si>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</si>
  <si>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</si>
  <si>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</si>
  <si>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</si>
  <si>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</si>
  <si>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</si>
  <si>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</si>
  <si>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</si>
  <si>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</si>
  <si>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</si>
  <si>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</si>
  <si>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</si>
  <si>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</si>
  <si>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</si>
  <si>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</si>
  <si>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</si>
  <si>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</si>
  <si>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</si>
  <si>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</si>
  <si>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</si>
  <si>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</si>
  <si>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</si>
  <si>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</si>
  <si>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</si>
  <si>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</si>
  <si>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</si>
  <si>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</si>
  <si>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</si>
  <si>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</si>
  <si>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</si>
  <si>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</si>
  <si>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</si>
  <si>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</si>
  <si>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</si>
  <si>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</si>
  <si>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</si>
  <si>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</si>
  <si>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</si>
  <si>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</si>
  <si>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</si>
  <si>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</si>
  <si>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</si>
  <si>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</si>
  <si>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</si>
  <si>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</si>
  <si>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</si>
  <si>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</si>
  <si>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</si>
  <si>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</si>
  <si>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</si>
  <si>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</si>
  <si>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</si>
  <si>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</si>
  <si>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</si>
  <si>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</si>
  <si>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</si>
  <si>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</si>
  <si>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</si>
  <si>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</si>
  <si>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</si>
  <si>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</si>
  <si>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</si>
  <si>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</si>
  <si>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</si>
  <si>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</si>
  <si>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</si>
  <si>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</si>
  <si>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</si>
  <si>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</si>
  <si>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</si>
  <si>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</si>
  <si>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</si>
  <si>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</si>
  <si>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</si>
  <si>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</si>
  <si>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</si>
  <si>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</si>
  <si>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</si>
  <si>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</si>
  <si>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</si>
  <si>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</si>
  <si>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</si>
  <si>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</si>
  <si>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</si>
  <si>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</si>
  <si>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</si>
  <si>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</si>
  <si>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</si>
  <si>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</si>
  <si>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</si>
  <si>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</si>
  <si>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</si>
  <si>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</si>
  <si>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</si>
  <si>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</si>
  <si>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</si>
  <si>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</si>
  <si>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</si>
  <si>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</si>
  <si>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</si>
  <si>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</si>
  <si>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</si>
  <si>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</si>
  <si>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</si>
  <si>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</si>
  <si>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</si>
  <si>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</si>
  <si>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</si>
  <si>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</si>
  <si>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</si>
  <si>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</si>
  <si>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</si>
  <si>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</si>
  <si>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</si>
  <si>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</si>
  <si>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</si>
  <si>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</si>
  <si>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</si>
  <si>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</si>
  <si>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</si>
  <si>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</si>
  <si>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</si>
  <si>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</si>
  <si>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</si>
  <si>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</si>
  <si>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</si>
  <si>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</si>
  <si>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</si>
  <si>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</si>
  <si>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</si>
  <si>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</si>
  <si>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</si>
  <si>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</si>
  <si>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</si>
  <si>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</si>
  <si>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</si>
  <si>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</si>
  <si>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</si>
  <si>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</si>
  <si>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</si>
  <si>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</si>
  <si>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</si>
  <si>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</si>
  <si>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</si>
  <si>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</si>
  <si>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</si>
  <si>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</si>
  <si>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</si>
  <si>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</si>
  <si>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</si>
  <si>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</si>
  <si>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</si>
  <si>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</si>
  <si>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</si>
  <si>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</si>
  <si>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</si>
  <si>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</si>
  <si>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</si>
  <si>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</si>
  <si>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</si>
  <si>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</si>
  <si>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</si>
  <si>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</si>
  <si>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</si>
  <si>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</si>
  <si>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</si>
  <si>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</si>
  <si>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</si>
  <si>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</si>
  <si>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</si>
  <si>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</si>
  <si>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</si>
  <si>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</si>
  <si>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</si>
  <si>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</si>
  <si>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</si>
  <si>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</si>
  <si>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</si>
  <si>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</si>
  <si>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</si>
  <si>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</si>
  <si>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</si>
  <si>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</si>
  <si>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</si>
  <si>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</si>
  <si>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</si>
  <si>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</si>
  <si>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</si>
  <si>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</si>
  <si>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</si>
  <si>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</si>
  <si>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</si>
  <si>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</si>
  <si>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</si>
  <si>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</si>
  <si>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</si>
  <si>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</si>
  <si>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</si>
  <si>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</si>
  <si>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</si>
  <si>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</si>
  <si>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</si>
  <si>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</si>
  <si>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</si>
  <si>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</si>
  <si>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</si>
  <si>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</si>
  <si>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</si>
  <si>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</si>
  <si>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</si>
  <si>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</si>
  <si>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</si>
  <si>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</si>
  <si>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</si>
  <si>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</si>
  <si>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</si>
  <si>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</si>
  <si>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</si>
  <si>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</si>
  <si>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</si>
  <si>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</si>
  <si>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</si>
  <si>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</si>
  <si>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</si>
  <si>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</si>
  <si>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</si>
  <si>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</si>
  <si>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</si>
  <si>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</si>
  <si>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</si>
  <si>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</si>
  <si>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</si>
  <si>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</si>
  <si>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</si>
  <si>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</si>
  <si>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</si>
  <si>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</si>
  <si>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</si>
  <si>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</si>
  <si>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</si>
  <si>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</si>
  <si>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</si>
  <si>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</si>
  <si>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</si>
  <si>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</si>
  <si>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</si>
  <si>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</si>
  <si>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</si>
  <si>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</si>
  <si>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</si>
  <si>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</si>
  <si>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</si>
  <si>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</si>
  <si>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</si>
  <si>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</si>
  <si>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</si>
  <si>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</si>
  <si>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</si>
  <si>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</si>
  <si>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</si>
  <si>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</si>
  <si>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</si>
  <si>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</si>
  <si>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</si>
  <si>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</si>
  <si>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</si>
  <si>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</si>
  <si>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</si>
  <si>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</si>
  <si>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</si>
  <si>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</si>
  <si>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</si>
  <si>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</si>
  <si>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</si>
  <si>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</si>
  <si>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</si>
  <si>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</si>
  <si>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</si>
  <si>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</si>
  <si>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</si>
  <si>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</si>
  <si>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</si>
  <si>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</si>
  <si>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</si>
  <si>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</si>
  <si>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</si>
  <si>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</si>
  <si>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</si>
  <si>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</si>
  <si>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</si>
  <si>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</si>
  <si>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</si>
  <si>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</si>
  <si>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</si>
  <si>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</si>
  <si>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</si>
  <si>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</si>
  <si>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</si>
  <si>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</si>
  <si>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</si>
  <si>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</si>
  <si>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</si>
  <si>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</si>
  <si>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</si>
  <si>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</si>
  <si>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</si>
  <si>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</si>
  <si>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</si>
  <si>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</si>
  <si>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</si>
  <si>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</si>
  <si>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</si>
  <si>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</si>
  <si>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</si>
  <si>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</si>
  <si>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</si>
  <si>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</si>
  <si>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</si>
  <si>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</si>
  <si>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</si>
  <si>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</si>
  <si>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</si>
  <si>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</si>
  <si>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</si>
  <si>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</si>
  <si>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</si>
  <si>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</si>
  <si>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</si>
  <si>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</si>
  <si>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</si>
  <si>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</si>
  <si>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</si>
  <si>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</si>
  <si>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</si>
  <si>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</si>
  <si>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</si>
  <si>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</si>
  <si>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</si>
  <si>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</si>
  <si>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</si>
  <si>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</si>
  <si>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</si>
  <si>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</si>
  <si>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</si>
  <si>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</si>
  <si>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</si>
  <si>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</si>
  <si>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</si>
  <si>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</si>
  <si>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</si>
  <si>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</si>
  <si>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</si>
  <si>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</si>
  <si>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</si>
  <si>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</si>
  <si>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</si>
  <si>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</si>
  <si>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</si>
  <si>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</si>
  <si>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</si>
  <si>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</si>
  <si>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</si>
  <si>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</si>
  <si>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</si>
  <si>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</si>
  <si>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</si>
  <si>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</si>
  <si>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</si>
  <si>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</si>
  <si>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</si>
  <si>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</si>
  <si>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</si>
  <si>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</si>
  <si>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</si>
  <si>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</si>
  <si>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</si>
  <si>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</si>
  <si>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</si>
  <si>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</si>
  <si>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</si>
  <si>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</si>
  <si>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</si>
  <si>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</si>
  <si>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</si>
  <si>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</si>
  <si>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</si>
  <si>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</si>
  <si>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</si>
  <si>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</si>
  <si>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</si>
  <si>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</si>
  <si>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</si>
  <si>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</si>
  <si>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</si>
  <si>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</si>
  <si>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</si>
  <si>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</si>
  <si>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</si>
  <si>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</si>
  <si>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</si>
  <si>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</si>
  <si>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</si>
  <si>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</si>
  <si>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</si>
  <si>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</si>
  <si>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</si>
  <si>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</si>
  <si>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</si>
  <si>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</si>
  <si>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</si>
  <si>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</si>
  <si>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</si>
  <si>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</si>
  <si>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</si>
  <si>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</si>
  <si>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</si>
  <si>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</si>
  <si>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</si>
  <si>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</si>
  <si>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</si>
  <si>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</si>
  <si>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</si>
  <si>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</si>
  <si>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</si>
  <si>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</si>
  <si>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</si>
  <si>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</si>
  <si>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</si>
  <si>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</si>
  <si>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</si>
  <si>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</si>
  <si>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</si>
  <si>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</si>
  <si>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</si>
  <si>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</si>
  <si>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</si>
  <si>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</si>
  <si>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</si>
  <si>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</si>
  <si>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</si>
  <si>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</si>
  <si>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</si>
  <si>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</si>
  <si>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</si>
  <si>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</si>
  <si>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</si>
  <si>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</si>
  <si>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</si>
  <si>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</si>
  <si>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</si>
  <si>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</si>
  <si>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</si>
  <si>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</si>
  <si>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</si>
  <si>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</si>
  <si>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</si>
  <si>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</si>
  <si>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</si>
  <si>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</si>
  <si>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</si>
  <si>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</si>
  <si>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</si>
  <si>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</si>
  <si>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</si>
  <si>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</si>
  <si>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</si>
  <si>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</si>
  <si>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</si>
  <si>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</si>
  <si>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</si>
  <si>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</si>
  <si>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</si>
  <si>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</si>
  <si>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</si>
  <si>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</si>
  <si>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</si>
  <si>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</si>
  <si>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</si>
  <si>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</si>
  <si>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</si>
  <si>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</si>
  <si>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</si>
  <si>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</si>
  <si>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</si>
  <si>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</si>
  <si>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</si>
  <si>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</si>
  <si>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</si>
  <si>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</si>
  <si>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</si>
  <si>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</si>
  <si>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</si>
  <si>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</si>
  <si>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</si>
  <si>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</si>
  <si>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</si>
  <si>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</si>
  <si>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</si>
  <si>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</si>
  <si>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</si>
  <si>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</si>
  <si>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</si>
  <si>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</si>
  <si>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</si>
  <si>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</si>
  <si>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</si>
  <si>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</si>
  <si>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</si>
  <si>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</si>
  <si>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</si>
  <si>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</si>
  <si>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</si>
  <si>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</si>
  <si>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</si>
  <si>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</si>
  <si>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</si>
  <si>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</si>
  <si>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</si>
  <si>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</si>
  <si>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</si>
  <si>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</si>
  <si>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</si>
  <si>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</si>
  <si>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</si>
  <si>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</si>
  <si>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</si>
  <si>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</si>
  <si>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</si>
  <si>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</si>
  <si>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</si>
  <si>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</si>
  <si>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</si>
  <si>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</si>
  <si>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</si>
  <si>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</si>
  <si>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</si>
  <si>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</si>
  <si>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</si>
  <si>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</si>
  <si>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</si>
  <si>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</si>
  <si>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</si>
  <si>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</si>
  <si>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</si>
  <si>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</si>
  <si>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</si>
  <si>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</si>
  <si>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</si>
  <si>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</si>
  <si>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</si>
  <si>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</si>
  <si>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</si>
  <si>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</si>
  <si>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</si>
  <si>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</si>
  <si>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</si>
  <si>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</si>
  <si>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</si>
  <si>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</si>
  <si>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</si>
  <si>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</si>
  <si>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</si>
  <si>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</si>
  <si>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</si>
  <si>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</si>
  <si>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</si>
  <si>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</si>
  <si>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</si>
  <si>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</si>
  <si>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</si>
  <si>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</si>
  <si>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</si>
  <si>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</si>
  <si>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</si>
  <si>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</si>
  <si>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</si>
  <si>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</si>
  <si>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</si>
  <si>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</si>
  <si>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</si>
  <si>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</si>
  <si>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</si>
  <si>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</si>
  <si>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</si>
  <si>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</si>
  <si>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</si>
  <si>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</si>
  <si>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</si>
  <si>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</si>
  <si>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</si>
  <si>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</si>
  <si>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</si>
  <si>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</si>
  <si>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</si>
  <si>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</si>
  <si>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</si>
  <si>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</si>
  <si>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</si>
  <si>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</si>
  <si>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</si>
  <si>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</si>
  <si>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</si>
  <si>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</si>
  <si>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</si>
  <si>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</si>
  <si>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</si>
  <si>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</si>
  <si>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</si>
  <si>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</si>
  <si>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</si>
  <si>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</si>
  <si>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</si>
  <si>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</si>
  <si>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</si>
  <si>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</si>
  <si>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</si>
  <si>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</si>
  <si>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</si>
  <si>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</si>
  <si>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</si>
  <si>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</si>
  <si>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</si>
  <si>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</si>
  <si>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</si>
  <si>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</si>
  <si>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</si>
  <si>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</si>
  <si>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</si>
  <si>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</si>
  <si>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</si>
  <si>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</si>
  <si>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</si>
  <si>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</si>
  <si>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</si>
  <si>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</si>
  <si>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</si>
  <si>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</si>
  <si>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</si>
  <si>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</si>
  <si>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</si>
  <si>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</si>
  <si>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</si>
  <si>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</si>
  <si>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</si>
  <si>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</si>
  <si>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</si>
  <si>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</si>
  <si>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</si>
  <si>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</si>
  <si>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</si>
  <si>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</si>
  <si>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</si>
  <si>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</si>
  <si>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</si>
  <si>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</si>
  <si>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</si>
  <si>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</si>
  <si>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</si>
  <si>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</si>
  <si>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</si>
  <si>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</si>
  <si>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</si>
  <si>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</si>
  <si>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</si>
  <si>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</si>
  <si>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</si>
  <si>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</si>
  <si>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</si>
  <si>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</si>
  <si>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</si>
  <si>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</si>
  <si>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</si>
  <si>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</si>
  <si>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</si>
  <si>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</si>
  <si>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</si>
  <si>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</si>
  <si>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</si>
  <si>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</si>
  <si>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</si>
  <si>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</si>
  <si>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</si>
  <si>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</si>
  <si>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</si>
  <si>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</si>
  <si>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</si>
  <si>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</si>
  <si>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</si>
  <si>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</si>
  <si>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</si>
  <si>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</si>
  <si>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</si>
  <si>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</si>
  <si>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</si>
  <si>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</si>
  <si>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</si>
  <si>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</si>
  <si>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</si>
  <si>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</si>
  <si>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</si>
  <si>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</si>
  <si>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</si>
  <si>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</si>
  <si>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</si>
  <si>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</si>
  <si>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</si>
  <si>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</si>
  <si>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</si>
  <si>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</si>
  <si>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</si>
  <si>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</si>
  <si>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</si>
  <si>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</si>
  <si>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</si>
  <si>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</si>
  <si>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</si>
  <si>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</si>
  <si>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</si>
  <si>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</si>
  <si>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</si>
  <si>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</si>
  <si>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</si>
  <si>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</si>
  <si>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</si>
  <si>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</si>
  <si>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</si>
  <si>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</si>
  <si>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</si>
  <si>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</si>
  <si>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</si>
  <si>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</si>
  <si>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</si>
  <si>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</si>
  <si>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</si>
  <si>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</si>
  <si>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</si>
  <si>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</si>
  <si>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</si>
  <si>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</si>
  <si>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</si>
  <si>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</si>
  <si>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</si>
  <si>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</si>
  <si>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</si>
  <si>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</si>
  <si>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</si>
  <si>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</si>
  <si>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</si>
  <si>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</si>
  <si>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</si>
  <si>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</si>
  <si>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</si>
  <si>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</si>
  <si>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</si>
  <si>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</si>
  <si>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</si>
  <si>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</si>
  <si>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</si>
  <si>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</si>
  <si>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</si>
  <si>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</si>
  <si>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</si>
  <si>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</si>
  <si>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</si>
  <si>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</si>
  <si>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</si>
  <si>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</si>
  <si>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</si>
  <si>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</si>
  <si>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</si>
  <si>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</si>
  <si>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</si>
  <si>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</si>
  <si>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</si>
  <si>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</si>
  <si>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</si>
  <si>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</si>
  <si>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</si>
  <si>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</si>
  <si>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</si>
  <si>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</si>
  <si>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</si>
  <si>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</si>
  <si>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</si>
  <si>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</si>
  <si>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</si>
  <si>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</si>
  <si>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</si>
  <si>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</si>
  <si>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</si>
  <si>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</si>
  <si>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</si>
  <si>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</si>
  <si>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</si>
  <si>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</si>
  <si>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</si>
  <si>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</si>
  <si>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</si>
  <si>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</si>
  <si>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</si>
  <si>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</si>
  <si>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</si>
  <si>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</si>
  <si>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</si>
  <si>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</si>
  <si>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</si>
  <si>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</si>
  <si>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</si>
  <si>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</si>
  <si>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</si>
  <si>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</si>
  <si>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</si>
  <si>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</si>
  <si>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</si>
  <si>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</si>
  <si>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</si>
  <si>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</si>
  <si>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</si>
  <si>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</si>
  <si>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</si>
  <si>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</si>
  <si>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</si>
  <si>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</si>
  <si>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</si>
  <si>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</si>
  <si>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</si>
  <si>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</si>
  <si>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</si>
  <si>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</si>
  <si>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</si>
  <si>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</si>
  <si>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</si>
  <si>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</si>
  <si>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</si>
  <si>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</si>
  <si>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</si>
  <si>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</si>
  <si>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</si>
  <si>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</si>
  <si>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</si>
  <si>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</si>
  <si>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</si>
  <si>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</si>
  <si>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</si>
  <si>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</si>
  <si>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</si>
  <si>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</si>
  <si>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</si>
  <si>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</si>
  <si>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</si>
  <si>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</si>
  <si>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</si>
  <si>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</si>
  <si>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</si>
  <si>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</si>
  <si>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</si>
  <si>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</si>
  <si>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</si>
  <si>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</si>
  <si>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</si>
  <si>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</si>
  <si>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</si>
  <si>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</si>
  <si>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</si>
  <si>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</si>
  <si>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</si>
  <si>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</si>
  <si>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</si>
  <si>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</si>
  <si>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</si>
  <si>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</si>
  <si>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</si>
  <si>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</si>
  <si>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</si>
  <si>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</si>
  <si>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</si>
  <si>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</si>
  <si>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</si>
  <si>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</si>
  <si>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</si>
  <si>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</si>
  <si>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</si>
  <si>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</si>
  <si>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</si>
  <si>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</si>
  <si>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</si>
  <si>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</si>
  <si>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</si>
  <si>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</si>
  <si>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</si>
  <si>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</si>
  <si>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</si>
  <si>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</si>
  <si>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</si>
  <si>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</si>
  <si>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</si>
  <si>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</si>
  <si>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</si>
  <si>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</si>
  <si>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</si>
  <si>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</si>
  <si>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</si>
  <si>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</si>
  <si>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</si>
  <si>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</si>
  <si>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</si>
  <si>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</si>
  <si>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</si>
  <si>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</si>
  <si>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</si>
  <si>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</si>
  <si>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</si>
  <si>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</si>
  <si>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</si>
  <si>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</si>
  <si>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</si>
  <si>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</si>
  <si>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</si>
  <si>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</si>
  <si>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</si>
  <si>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</si>
  <si>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</si>
  <si>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</si>
  <si>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</si>
  <si>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</si>
  <si>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</si>
  <si>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</si>
  <si>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</si>
  <si>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</si>
  <si>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</si>
  <si>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</si>
  <si>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</si>
  <si>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</si>
  <si>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</si>
  <si>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</si>
  <si>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</si>
  <si>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</si>
  <si>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</si>
  <si>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</si>
  <si>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</si>
  <si>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</si>
  <si>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</si>
  <si>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</si>
  <si>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</si>
  <si>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</si>
  <si>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</si>
  <si>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</si>
  <si>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</si>
  <si>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</si>
  <si>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</si>
  <si>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</si>
  <si>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</si>
  <si>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</si>
  <si>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</si>
  <si>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</si>
  <si>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</si>
  <si>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</si>
  <si>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</si>
  <si>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</si>
  <si>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</si>
  <si>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</si>
  <si>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</si>
  <si>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</si>
  <si>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</si>
  <si>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</si>
  <si>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</si>
  <si>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</si>
  <si>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</si>
  <si>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</si>
  <si>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</si>
  <si>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</si>
  <si>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</si>
  <si>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</si>
  <si>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</si>
  <si>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</si>
  <si>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</si>
  <si>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</si>
  <si>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</si>
  <si>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</si>
  <si>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</si>
  <si>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</si>
  <si>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</si>
  <si>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</si>
  <si>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</si>
  <si>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</si>
  <si>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</si>
  <si>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</si>
  <si>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</si>
  <si>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</si>
  <si>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</si>
  <si>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</si>
  <si>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</si>
  <si>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</si>
  <si>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</si>
  <si>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</si>
  <si>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</si>
  <si>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</si>
  <si>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</si>
  <si>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</si>
  <si>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</si>
  <si>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</si>
  <si>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</si>
  <si>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</si>
  <si>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</si>
  <si>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</si>
  <si>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</si>
  <si>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</si>
  <si>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</si>
  <si>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</si>
  <si>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</si>
  <si>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</si>
  <si>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</si>
  <si>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</si>
  <si>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</si>
  <si>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</si>
  <si>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</si>
  <si>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</si>
  <si>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</si>
  <si>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</si>
  <si>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</si>
  <si>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</si>
  <si>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</si>
  <si>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</si>
  <si>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</si>
  <si>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</si>
  <si>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</si>
  <si>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</si>
  <si>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</si>
  <si>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</si>
  <si>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</si>
  <si>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</si>
  <si>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</si>
  <si>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</si>
  <si>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</si>
  <si>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</si>
  <si>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</si>
  <si>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</si>
  <si>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</si>
  <si>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</si>
  <si>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</si>
  <si>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</si>
  <si>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</si>
  <si>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</si>
  <si>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</si>
  <si>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</si>
  <si>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</si>
  <si>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</si>
  <si>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</si>
  <si>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</si>
  <si>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</si>
  <si>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</si>
  <si>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</si>
  <si>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</si>
  <si>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</si>
  <si>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</si>
  <si>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</si>
  <si>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</si>
  <si>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</si>
  <si>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</si>
  <si>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</si>
  <si>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</si>
  <si>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</si>
  <si>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</si>
  <si>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</si>
  <si>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</si>
  <si>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</si>
  <si>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</si>
  <si>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</si>
  <si>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</si>
  <si>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</si>
  <si>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</si>
  <si>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</si>
  <si>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</si>
  <si>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</si>
  <si>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</si>
  <si>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</si>
  <si>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</si>
  <si>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</si>
  <si>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</si>
  <si>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</si>
  <si>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</si>
  <si>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</si>
  <si>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</si>
  <si>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</si>
  <si>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</si>
  <si>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</si>
  <si>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</si>
  <si>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</si>
  <si>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</si>
  <si>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</si>
  <si>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</si>
  <si>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</si>
  <si>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</si>
  <si>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</si>
  <si>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</si>
  <si>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</si>
  <si>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</si>
  <si>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</si>
  <si>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</si>
  <si>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</si>
  <si>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</si>
  <si>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</si>
  <si>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</si>
  <si>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</si>
  <si>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</si>
  <si>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</si>
  <si>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</si>
  <si>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</si>
  <si>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</si>
  <si>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</si>
  <si>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</si>
  <si>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</si>
  <si>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</si>
  <si>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</si>
  <si>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</si>
  <si>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</si>
  <si>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</si>
  <si>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</si>
  <si>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</si>
  <si>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</si>
  <si>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</si>
  <si>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</si>
  <si>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</si>
  <si>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</si>
  <si>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</si>
  <si>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</si>
  <si>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</si>
  <si>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</si>
  <si>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</si>
  <si>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</si>
  <si>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</si>
  <si>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</si>
  <si>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</si>
  <si>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</si>
  <si>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</si>
  <si>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</si>
  <si>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</si>
  <si>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</si>
  <si>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</si>
  <si>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</si>
  <si>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</si>
  <si>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</si>
  <si>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</si>
  <si>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</si>
  <si>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</si>
  <si>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</si>
  <si>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</si>
  <si>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</si>
  <si>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</si>
  <si>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</si>
  <si>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</si>
  <si>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</si>
  <si>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</si>
  <si>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</si>
  <si>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</si>
  <si>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</si>
  <si>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</si>
  <si>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</si>
  <si>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</si>
  <si>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</si>
  <si>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</si>
  <si>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</si>
  <si>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</si>
  <si>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</si>
  <si>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</si>
  <si>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</si>
  <si>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</si>
  <si>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</si>
  <si>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</si>
  <si>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</si>
  <si>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</si>
  <si>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</si>
  <si>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</si>
  <si>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</si>
  <si>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</si>
  <si>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</si>
  <si>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</si>
  <si>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</si>
  <si>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</si>
  <si>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</si>
  <si>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</si>
  <si>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</si>
  <si>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</si>
  <si>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</si>
  <si>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</si>
  <si>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</si>
  <si>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</si>
  <si>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</si>
  <si>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</si>
  <si>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</si>
  <si>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</si>
  <si>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</si>
  <si>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</si>
  <si>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</si>
  <si>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</si>
  <si>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</si>
  <si>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</si>
  <si>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</si>
  <si>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</si>
  <si>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</si>
  <si>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</si>
  <si>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</si>
  <si>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</si>
  <si>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</si>
  <si>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</si>
  <si>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</si>
  <si>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</si>
  <si>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</si>
  <si>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</si>
  <si>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</si>
  <si>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</si>
  <si>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</si>
  <si>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</si>
  <si>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</si>
  <si>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</si>
  <si>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</si>
  <si>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</si>
  <si>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</si>
  <si>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</si>
  <si>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</si>
  <si>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</si>
  <si>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</si>
  <si>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</si>
  <si>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</si>
  <si>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</si>
  <si>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</si>
  <si>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</si>
  <si>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</si>
  <si>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</si>
  <si>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</si>
  <si>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</si>
  <si>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</si>
  <si>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</si>
  <si>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</si>
  <si>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</si>
  <si>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</si>
  <si>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</si>
  <si>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</si>
  <si>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</si>
  <si>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</si>
  <si>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</si>
  <si>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</si>
  <si>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</si>
  <si>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</si>
  <si>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</si>
  <si>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</si>
  <si>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</si>
  <si>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</si>
  <si>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</si>
  <si>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</si>
  <si>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</si>
  <si>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</si>
  <si>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</si>
  <si>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</si>
  <si>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</si>
  <si>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</si>
  <si>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</si>
  <si>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</si>
  <si>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</si>
  <si>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</si>
  <si>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</si>
  <si>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</si>
  <si>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</si>
  <si>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</si>
  <si>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</si>
  <si>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</si>
  <si>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</si>
  <si>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</si>
  <si>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</si>
  <si>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</si>
  <si>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</si>
  <si>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</si>
  <si>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</si>
  <si>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</si>
  <si>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</si>
  <si>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</si>
  <si>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</si>
  <si>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</si>
  <si>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</si>
  <si>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</si>
  <si>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</si>
  <si>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</si>
  <si>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</si>
  <si>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</si>
  <si>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</si>
  <si>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</si>
  <si>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</si>
  <si>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</si>
  <si>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</si>
  <si>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</si>
  <si>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</si>
  <si>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</si>
  <si>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</si>
  <si>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</si>
  <si>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</si>
  <si>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</si>
  <si>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</si>
  <si>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</si>
  <si>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</si>
  <si>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</si>
  <si>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</si>
  <si>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</si>
  <si>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</si>
  <si>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</si>
  <si>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</si>
  <si>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</si>
  <si>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</si>
  <si>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</si>
  <si>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</si>
  <si>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</si>
  <si>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</si>
  <si>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</si>
  <si>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</si>
  <si>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</si>
  <si>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</si>
  <si>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</si>
  <si>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</si>
  <si>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</si>
  <si>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</si>
  <si>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</si>
  <si>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</si>
  <si>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</si>
  <si>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</si>
  <si>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</si>
  <si>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</si>
  <si>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</si>
  <si>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</si>
  <si>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</si>
  <si>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</si>
  <si>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</si>
  <si>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</si>
  <si>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</si>
  <si>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</si>
  <si>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</si>
  <si>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</si>
  <si>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</si>
  <si>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</si>
  <si>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</si>
  <si>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</si>
  <si>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</si>
  <si>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</si>
  <si>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</si>
  <si>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</si>
  <si>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</si>
  <si>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</si>
  <si>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</si>
  <si>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</si>
  <si>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</si>
  <si>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</si>
  <si>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</si>
  <si>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</si>
  <si>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</si>
  <si>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</si>
  <si>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</si>
  <si>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</si>
  <si>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</si>
  <si>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</si>
  <si>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</si>
  <si>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</si>
  <si>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</si>
  <si>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</si>
  <si>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</si>
  <si>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</si>
  <si>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</si>
  <si>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</si>
  <si>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</si>
  <si>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</si>
  <si>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</si>
  <si>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</si>
  <si>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</si>
  <si>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</si>
  <si>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</si>
  <si>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</si>
  <si>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</si>
  <si>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</si>
  <si>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</si>
  <si>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</si>
  <si>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</si>
  <si>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</si>
  <si>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</si>
  <si>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</si>
  <si>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</si>
  <si>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</si>
  <si>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</si>
  <si>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</si>
  <si>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</si>
  <si>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</si>
  <si>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</si>
  <si>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</si>
  <si>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</si>
  <si>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</si>
  <si>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</si>
  <si>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</si>
  <si>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</si>
  <si>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</si>
  <si>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</si>
  <si>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</si>
  <si>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</si>
  <si>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</si>
  <si>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</si>
  <si>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</si>
  <si>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</si>
  <si>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</si>
  <si>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</si>
  <si>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</si>
  <si>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</si>
  <si>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</si>
  <si>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</si>
  <si>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</si>
  <si>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</si>
  <si>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</si>
  <si>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</si>
  <si>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</si>
  <si>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</si>
  <si>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</si>
  <si>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</si>
  <si>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</si>
  <si>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</si>
  <si>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</si>
  <si>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</si>
  <si>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</si>
  <si>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</si>
  <si>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</si>
  <si>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</si>
  <si>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</si>
  <si>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</si>
  <si>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</si>
  <si>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</si>
  <si>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</si>
  <si>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</si>
  <si>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</si>
  <si>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</si>
  <si>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</si>
  <si>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</si>
  <si>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</si>
  <si>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</si>
  <si>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</si>
  <si>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</si>
  <si>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</si>
  <si>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</si>
  <si>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</si>
  <si>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</si>
  <si>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</si>
  <si>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</si>
  <si>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</si>
  <si>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</si>
  <si>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</si>
  <si>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</si>
  <si>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</si>
  <si>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</si>
  <si>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</si>
  <si>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</si>
  <si>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</si>
  <si>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</si>
  <si>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</si>
  <si>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</si>
  <si>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</si>
  <si>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</si>
  <si>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</si>
  <si>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</si>
  <si>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</si>
  <si>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</si>
  <si>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</si>
  <si>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</si>
  <si>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</si>
  <si>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</si>
  <si>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</si>
  <si>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</si>
  <si>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</si>
  <si>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</si>
  <si>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</si>
  <si>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</si>
  <si>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</si>
  <si>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</si>
  <si>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</si>
  <si>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</si>
  <si>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</si>
  <si>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</si>
  <si>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</si>
  <si>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</si>
  <si>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</si>
  <si>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</si>
  <si>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</si>
  <si>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</si>
  <si>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</si>
  <si>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</si>
  <si>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</si>
  <si>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</si>
  <si>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</si>
  <si>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</si>
  <si>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</si>
  <si>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</si>
  <si>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</si>
  <si>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</si>
  <si>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</si>
  <si>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</si>
  <si>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</si>
  <si>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</si>
  <si>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</si>
  <si>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</si>
  <si>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</si>
  <si>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</si>
  <si>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</si>
  <si>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</si>
  <si>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</si>
  <si>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</si>
  <si>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</si>
  <si>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</si>
  <si>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</si>
  <si>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</si>
  <si>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</si>
  <si>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</si>
  <si>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</si>
  <si>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</si>
  <si>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</si>
  <si>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</si>
  <si>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</si>
  <si>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</si>
  <si>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</si>
  <si>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</si>
  <si>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</si>
  <si>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</si>
  <si>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</si>
  <si>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</si>
  <si>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</si>
  <si>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</si>
  <si>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</si>
  <si>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</si>
  <si>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</si>
  <si>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</si>
  <si>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</si>
  <si>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</si>
  <si>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</si>
  <si>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</si>
  <si>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</si>
  <si>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</si>
  <si>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</si>
  <si>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</si>
  <si>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</si>
  <si>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</si>
  <si>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</si>
  <si>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</si>
  <si>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</si>
  <si>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</si>
  <si>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</si>
  <si>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</si>
  <si>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</si>
  <si>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</si>
  <si>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</si>
  <si>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</si>
  <si>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</si>
  <si>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</si>
  <si>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</si>
  <si>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</si>
  <si>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</si>
  <si>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</si>
  <si>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</si>
  <si>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</si>
  <si>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</si>
  <si>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</si>
  <si>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</si>
  <si>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</si>
  <si>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</si>
  <si>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</si>
  <si>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</si>
  <si>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</si>
  <si>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</si>
  <si>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</si>
  <si>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</si>
  <si>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</si>
  <si>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</si>
  <si>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</si>
  <si>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</si>
  <si>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</si>
  <si>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</si>
  <si>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</si>
  <si>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</si>
  <si>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</si>
  <si>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</si>
  <si>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</si>
  <si>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</si>
  <si>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</si>
  <si>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</si>
  <si>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</si>
  <si>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</si>
  <si>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</si>
  <si>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</si>
  <si>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</si>
  <si>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</si>
  <si>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</si>
  <si>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</si>
  <si>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</si>
  <si>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</si>
  <si>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</si>
  <si>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</si>
  <si>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</si>
  <si>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</si>
  <si>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</si>
  <si>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</si>
  <si>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</si>
  <si>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</si>
  <si>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</si>
  <si>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</si>
  <si>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</si>
  <si>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</si>
  <si>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</si>
  <si>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</si>
  <si>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</si>
  <si>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</si>
  <si>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</si>
  <si>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</si>
  <si>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</si>
  <si>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</si>
  <si>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</si>
  <si>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</si>
  <si>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</si>
  <si>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</si>
  <si>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</si>
  <si>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</si>
  <si>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</si>
  <si>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</si>
  <si>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</si>
  <si>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</si>
  <si>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</si>
  <si>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</si>
  <si>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</si>
  <si>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</si>
  <si>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</si>
  <si>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</si>
  <si>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</si>
  <si>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</si>
  <si>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</si>
  <si>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</si>
  <si>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</si>
  <si>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</si>
  <si>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</si>
  <si>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</si>
  <si>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</si>
  <si>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</si>
  <si>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</si>
  <si>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</si>
  <si>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</si>
  <si>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</si>
  <si>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</si>
  <si>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</si>
  <si>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</si>
  <si>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</si>
  <si>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</si>
  <si>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</si>
  <si>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</si>
  <si>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</si>
  <si>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</si>
  <si>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</si>
  <si>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</si>
  <si>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</si>
  <si>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</si>
  <si>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</si>
  <si>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</si>
  <si>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</si>
  <si>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</si>
  <si>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</si>
  <si>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</si>
  <si>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</si>
  <si>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</si>
  <si>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</si>
  <si>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</si>
  <si>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</si>
  <si>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</si>
  <si>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</si>
  <si>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</si>
  <si>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</si>
  <si>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</si>
  <si>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</si>
  <si>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</si>
  <si>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</si>
  <si>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</si>
  <si>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</si>
  <si>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</si>
  <si>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</si>
  <si>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</si>
  <si>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</si>
  <si>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</si>
  <si>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</si>
  <si>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</si>
  <si>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</si>
  <si>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</si>
  <si>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</si>
  <si>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</si>
  <si>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</si>
  <si>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</si>
  <si>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</si>
  <si>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</si>
  <si>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</si>
  <si>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</si>
  <si>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</si>
  <si>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</si>
  <si>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</si>
  <si>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</si>
  <si>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</si>
  <si>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</si>
  <si>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</si>
  <si>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</si>
  <si>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</si>
  <si>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</si>
  <si>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</si>
  <si>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</si>
  <si>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</si>
  <si>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</si>
  <si>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</si>
  <si>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</si>
  <si>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</si>
  <si>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</si>
  <si>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</si>
  <si>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</si>
  <si>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</si>
  <si>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</si>
  <si>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</si>
  <si>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</si>
  <si>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</si>
  <si>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</si>
  <si>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</si>
  <si>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</si>
  <si>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</si>
  <si>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</si>
  <si>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</si>
  <si>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</si>
  <si>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</si>
  <si>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</si>
  <si>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</si>
  <si>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</si>
  <si>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</si>
  <si>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</si>
  <si>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</si>
  <si>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</si>
  <si>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</si>
  <si>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</si>
  <si>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</si>
  <si>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</si>
  <si>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</si>
  <si>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</si>
  <si>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</si>
  <si>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</si>
  <si>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</si>
  <si>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</si>
  <si>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</si>
  <si>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</si>
  <si>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</si>
  <si>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</si>
  <si>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</si>
  <si>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</si>
  <si>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</si>
  <si>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</si>
  <si>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</si>
  <si>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</si>
  <si>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</si>
  <si>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</si>
  <si>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</si>
  <si>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</si>
  <si>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</si>
  <si>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</si>
  <si>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</si>
  <si>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</si>
  <si>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</si>
  <si>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</si>
  <si>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</si>
  <si>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</si>
  <si>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</si>
  <si>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</si>
  <si>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</si>
  <si>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</si>
  <si>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</si>
  <si>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</si>
  <si>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</si>
  <si>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</si>
  <si>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</si>
  <si>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</si>
  <si>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</si>
  <si>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</si>
  <si>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</si>
  <si>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</si>
  <si>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</si>
  <si>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</si>
  <si>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</si>
  <si>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</si>
  <si>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</si>
  <si>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</si>
  <si>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</si>
  <si>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</si>
  <si>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</si>
  <si>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</si>
  <si>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</si>
  <si>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</si>
  <si>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</si>
  <si>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</si>
  <si>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</si>
  <si>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</si>
  <si>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</si>
  <si>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</si>
  <si>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</si>
  <si>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</si>
  <si>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</si>
  <si>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</si>
  <si>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</si>
  <si>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</si>
  <si>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</si>
  <si>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</si>
  <si>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</si>
  <si>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</si>
  <si>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</si>
  <si>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</si>
  <si>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</si>
  <si>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</si>
  <si>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</si>
  <si>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</si>
  <si>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</si>
  <si>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</si>
  <si>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</si>
  <si>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</si>
  <si>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</si>
  <si>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</si>
  <si>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</si>
  <si>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</si>
  <si>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</si>
  <si>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</si>
  <si>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</si>
  <si>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</si>
  <si>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</si>
  <si>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</si>
  <si>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</si>
  <si>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</si>
  <si>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</si>
  <si>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</si>
  <si>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</si>
  <si>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</si>
  <si>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</si>
  <si>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</si>
  <si>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</si>
  <si>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</si>
  <si>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</si>
  <si>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</si>
  <si>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</si>
  <si>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</si>
  <si>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</si>
  <si>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</si>
  <si>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</si>
  <si>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</si>
  <si>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</si>
  <si>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</si>
  <si>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</si>
  <si>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</si>
  <si>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</si>
  <si>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</si>
  <si>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</si>
  <si>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</si>
  <si>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</si>
  <si>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</si>
  <si>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</si>
  <si>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</si>
  <si>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</si>
  <si>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</si>
  <si>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</si>
  <si>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</si>
  <si>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</si>
  <si>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</si>
  <si>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</si>
  <si>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</si>
  <si>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</si>
  <si>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</si>
  <si>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</si>
  <si>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</si>
  <si>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</si>
  <si>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</si>
  <si>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</si>
  <si>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</si>
  <si>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</si>
  <si>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</si>
  <si>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</si>
  <si>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</si>
  <si>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</si>
  <si>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</si>
  <si>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</si>
  <si>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</si>
  <si>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</si>
  <si>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</si>
  <si>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</si>
  <si>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</si>
  <si>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</si>
  <si>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</si>
  <si>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</si>
  <si>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</si>
  <si>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</si>
  <si>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</si>
  <si>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</si>
  <si>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</si>
  <si>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</si>
  <si>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</si>
  <si>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</si>
  <si>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</si>
  <si>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</si>
  <si>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</si>
  <si>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</si>
  <si>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</si>
  <si>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</si>
  <si>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</si>
  <si>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</si>
  <si>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</si>
  <si>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</si>
  <si>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</si>
  <si>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</si>
  <si>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</si>
  <si>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</si>
  <si>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</si>
  <si>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</si>
  <si>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</si>
  <si>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</si>
  <si>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</si>
  <si>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</si>
  <si>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</si>
  <si>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</si>
  <si>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</si>
  <si>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</si>
  <si>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</si>
  <si>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</si>
  <si>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</si>
  <si>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</si>
  <si>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</si>
  <si>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</si>
  <si>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</si>
  <si>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</si>
  <si>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</si>
  <si>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</si>
  <si>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</si>
  <si>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</si>
  <si>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</si>
  <si>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</si>
  <si>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</si>
  <si>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</si>
  <si>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</si>
  <si>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</si>
  <si>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</si>
  <si>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</si>
  <si>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</si>
  <si>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</si>
  <si>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</si>
  <si>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</si>
  <si>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</si>
  <si>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</si>
  <si>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</si>
  <si>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</si>
  <si>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</si>
  <si>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</si>
  <si>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</si>
  <si>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</si>
  <si>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</si>
  <si>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</si>
  <si>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</si>
  <si>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</si>
  <si>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</si>
  <si>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</si>
  <si>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</si>
  <si>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</si>
  <si>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</si>
  <si>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</si>
  <si>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</si>
  <si>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</si>
  <si>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</si>
  <si>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</si>
  <si>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</si>
  <si>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</si>
  <si>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</si>
  <si>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</si>
  <si>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</si>
  <si>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</si>
  <si>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</si>
  <si>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</si>
  <si>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</si>
  <si>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</si>
  <si>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</si>
  <si>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</si>
  <si>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</si>
  <si>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</si>
  <si>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</si>
  <si>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</si>
  <si>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</si>
  <si>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</si>
  <si>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</si>
  <si>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</si>
  <si>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</si>
  <si>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</si>
  <si>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</si>
  <si>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</si>
  <si>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</si>
  <si>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</si>
  <si>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</si>
  <si>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</si>
  <si>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</si>
  <si>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</si>
  <si>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</si>
  <si>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</si>
  <si>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</si>
  <si>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</si>
  <si>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</si>
  <si>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</si>
  <si>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</si>
  <si>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</si>
  <si>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</si>
  <si>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</si>
  <si>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</si>
  <si>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</si>
  <si>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</si>
  <si>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</si>
  <si>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</si>
  <si>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</si>
  <si>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</si>
  <si>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</si>
  <si>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</si>
  <si>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</si>
  <si>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</si>
  <si>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</si>
  <si>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</si>
  <si>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</si>
  <si>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</si>
  <si>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</si>
  <si>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</si>
  <si>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</si>
  <si>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</si>
  <si>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</si>
  <si>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</si>
  <si>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</si>
  <si>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</si>
  <si>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</si>
  <si>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</si>
  <si>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</si>
  <si>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</si>
  <si>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</si>
  <si>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</si>
  <si>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</si>
  <si>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</si>
  <si>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</si>
  <si>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</si>
  <si>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</si>
  <si>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</si>
  <si>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</si>
  <si>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</si>
  <si>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</si>
  <si>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</si>
  <si>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</si>
  <si>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</si>
  <si>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</si>
  <si>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</si>
  <si>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</si>
  <si>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</si>
  <si>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</si>
  <si>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</si>
  <si>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</si>
  <si>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</si>
  <si>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</si>
  <si>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</si>
  <si>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</si>
  <si>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</si>
  <si>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</si>
  <si>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</si>
  <si>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</si>
  <si>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</si>
  <si>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</si>
  <si>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</si>
  <si>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</si>
  <si>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</si>
  <si>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</si>
  <si>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</si>
  <si>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</si>
  <si>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</si>
  <si>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</si>
  <si>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</si>
  <si>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</si>
  <si>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</si>
  <si>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</si>
  <si>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</si>
  <si>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</si>
  <si>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</si>
  <si>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</si>
  <si>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</si>
  <si>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</si>
  <si>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</si>
  <si>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</si>
  <si>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</si>
  <si>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</si>
  <si>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</si>
  <si>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</si>
  <si>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</si>
  <si>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</si>
  <si>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</si>
  <si>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</si>
  <si>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</si>
  <si>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</si>
  <si>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</si>
  <si>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</si>
  <si>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</si>
  <si>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</si>
  <si>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</si>
  <si>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</si>
  <si>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</si>
  <si>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</si>
  <si>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</si>
  <si>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</si>
  <si>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</si>
  <si>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</si>
  <si>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</si>
  <si>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</si>
  <si>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</si>
  <si>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</si>
  <si>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</si>
  <si>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</si>
  <si>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</si>
  <si>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</si>
  <si>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</si>
  <si>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</si>
  <si>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</si>
  <si>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</si>
  <si>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</si>
  <si>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</si>
  <si>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</si>
  <si>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</si>
  <si>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</si>
  <si>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</si>
  <si>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</si>
  <si>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</si>
  <si>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</si>
  <si>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</si>
  <si>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</si>
  <si>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</si>
  <si>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</si>
  <si>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</si>
  <si>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</si>
  <si>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</si>
  <si>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</si>
  <si>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</si>
  <si>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</si>
  <si>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</si>
  <si>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</si>
  <si>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</si>
  <si>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</si>
  <si>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</si>
  <si>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</si>
  <si>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</si>
  <si>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</si>
  <si>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</si>
  <si>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</si>
  <si>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</si>
  <si>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</si>
  <si>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</si>
  <si>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</si>
  <si>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</si>
  <si>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</si>
  <si>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</si>
  <si>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</si>
  <si>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</si>
  <si>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</si>
  <si>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</si>
  <si>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</si>
  <si>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</si>
  <si>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</si>
  <si>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</si>
  <si>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</si>
  <si>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</si>
  <si>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</si>
  <si>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</si>
  <si>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</si>
  <si>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</si>
  <si>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</si>
  <si>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</si>
  <si>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</si>
  <si>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</si>
  <si>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</si>
  <si>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</si>
  <si>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</si>
  <si>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</si>
  <si>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</si>
  <si>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</si>
  <si>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</si>
  <si>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</si>
  <si>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</si>
  <si>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</si>
  <si>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</si>
  <si>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</si>
  <si>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</si>
  <si>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</si>
  <si>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</si>
  <si>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</si>
  <si>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</si>
  <si>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</si>
  <si>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</si>
  <si>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</si>
  <si>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</si>
  <si>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</si>
  <si>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</si>
  <si>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</si>
  <si>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</si>
  <si>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</si>
  <si>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</si>
  <si>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</si>
  <si>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</si>
  <si>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</si>
  <si>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</si>
  <si>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</si>
  <si>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</si>
  <si>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</si>
  <si>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</si>
  <si>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</si>
  <si>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</si>
  <si>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</si>
  <si>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</si>
  <si>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</si>
  <si>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</si>
  <si>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</si>
  <si>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</si>
  <si>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</si>
  <si>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</si>
  <si>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</si>
  <si>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</si>
  <si>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</si>
  <si>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</si>
  <si>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</si>
  <si>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</si>
  <si>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</si>
  <si>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</si>
  <si>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</si>
  <si>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</si>
  <si>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</si>
  <si>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</si>
  <si>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</si>
  <si>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</si>
  <si>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</si>
  <si>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</si>
  <si>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</si>
  <si>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</si>
  <si>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</si>
  <si>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</si>
  <si>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</si>
  <si>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</si>
  <si>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</si>
  <si>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</si>
  <si>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</si>
  <si>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</si>
  <si>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</si>
  <si>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</si>
  <si>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</si>
  <si>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</si>
  <si>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</si>
  <si>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</si>
  <si>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</si>
  <si>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</si>
  <si>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</si>
  <si>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</si>
  <si>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</si>
  <si>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</si>
  <si>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</si>
  <si>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</si>
  <si>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</si>
  <si>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</si>
  <si>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</si>
  <si>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</si>
  <si>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</si>
  <si>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</si>
  <si>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</si>
  <si>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</si>
  <si>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</si>
  <si>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</si>
  <si>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</si>
  <si>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</si>
  <si>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</si>
  <si>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</si>
  <si>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</si>
  <si>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</si>
  <si>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</si>
  <si>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</si>
  <si>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</si>
  <si>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</si>
  <si>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</si>
  <si>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</si>
  <si>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</si>
  <si>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</si>
  <si>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</si>
  <si>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</si>
  <si>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</si>
  <si>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</si>
  <si>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</si>
  <si>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</si>
  <si>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</si>
  <si>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</si>
  <si>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</si>
  <si>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</si>
  <si>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</si>
  <si>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</si>
  <si>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</si>
  <si>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</si>
  <si>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</si>
  <si>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</si>
  <si>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</si>
  <si>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</si>
  <si>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</si>
  <si>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</si>
  <si>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</si>
  <si>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</si>
  <si>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</si>
  <si>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</si>
  <si>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</si>
  <si>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</si>
  <si>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</si>
  <si>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</si>
  <si>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</si>
  <si>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</si>
  <si>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</si>
  <si>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</si>
  <si>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</si>
  <si>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</si>
  <si>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</si>
  <si>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</si>
  <si>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</si>
  <si>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</si>
  <si>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</si>
  <si>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</si>
  <si>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</si>
  <si>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</si>
  <si>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</si>
  <si>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</si>
  <si>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</si>
  <si>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</si>
  <si>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</si>
  <si>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</si>
  <si>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</si>
  <si>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</si>
  <si>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</si>
  <si>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</si>
  <si>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</si>
  <si>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</si>
  <si>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</si>
  <si>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</si>
  <si>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</si>
  <si>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</si>
  <si>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</si>
  <si>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</si>
  <si>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</si>
  <si>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</si>
  <si>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</si>
  <si>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</si>
  <si>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</si>
  <si>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</si>
  <si>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</si>
  <si>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</si>
  <si>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</si>
  <si>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</si>
  <si>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</si>
  <si>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</si>
  <si>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</si>
  <si>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</si>
  <si>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</si>
  <si>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</si>
  <si>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</si>
  <si>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</si>
  <si>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</si>
  <si>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</si>
  <si>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</si>
  <si>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</si>
  <si>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</si>
  <si>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</si>
  <si>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</si>
  <si>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</si>
  <si>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</si>
  <si>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</si>
  <si>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</si>
  <si>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</si>
  <si>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</si>
  <si>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</si>
  <si>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</si>
  <si>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</si>
  <si>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</si>
  <si>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</si>
  <si>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</si>
  <si>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</si>
  <si>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</si>
  <si>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</si>
  <si>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</si>
  <si>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</si>
  <si>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</si>
  <si>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</si>
  <si>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</si>
  <si>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</si>
  <si>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</si>
  <si>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</si>
  <si>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</si>
  <si>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</si>
  <si>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</si>
  <si>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</si>
  <si>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</si>
  <si>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</si>
  <si>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</si>
  <si>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</si>
  <si>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</si>
  <si>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</si>
  <si>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</si>
  <si>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</si>
  <si>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</si>
  <si>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</si>
  <si>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</si>
  <si>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</si>
  <si>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</si>
  <si>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</si>
  <si>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</si>
  <si>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</si>
  <si>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</si>
  <si>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</si>
  <si>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</si>
  <si>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</si>
  <si>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</si>
  <si>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</si>
  <si>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</si>
  <si>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</si>
  <si>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</si>
  <si>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</si>
  <si>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</si>
  <si>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</si>
  <si>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</si>
  <si>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</si>
  <si>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</si>
  <si>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</si>
  <si>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</si>
  <si>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</si>
  <si>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</si>
  <si>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</si>
  <si>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</si>
  <si>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</si>
  <si>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</si>
  <si>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</si>
  <si>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</si>
  <si>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</si>
  <si>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</si>
  <si>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</si>
  <si>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</si>
  <si>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</si>
  <si>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</si>
  <si>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</si>
  <si>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</si>
  <si>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</si>
  <si>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</si>
  <si>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</si>
  <si>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</si>
  <si>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</si>
  <si>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</si>
  <si>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</si>
  <si>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</si>
  <si>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</si>
  <si>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</si>
  <si>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</si>
  <si>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</si>
  <si>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</si>
  <si>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</si>
  <si>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</si>
  <si>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</si>
  <si>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</si>
  <si>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</si>
  <si>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</si>
  <si>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</si>
  <si>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</si>
  <si>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</si>
  <si>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</si>
  <si>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</si>
  <si>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</si>
  <si>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</si>
  <si>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</si>
  <si>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</si>
  <si>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</si>
  <si>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</si>
  <si>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</si>
  <si>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</si>
  <si>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</si>
  <si>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</si>
  <si>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</si>
  <si>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</si>
  <si>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</si>
  <si>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</si>
  <si>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</si>
  <si>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</si>
  <si>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</si>
  <si>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</si>
  <si>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</si>
  <si>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</si>
  <si>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</si>
  <si>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</si>
  <si>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</si>
  <si>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</si>
  <si>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</si>
  <si>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</si>
  <si>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</si>
  <si>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</si>
  <si>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</si>
  <si>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</si>
  <si>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</si>
  <si>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</si>
  <si>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</si>
  <si>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</si>
  <si>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</si>
  <si>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</si>
  <si>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</si>
  <si>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</si>
  <si>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</si>
  <si>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</si>
  <si>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</si>
  <si>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</si>
  <si>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</si>
  <si>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</si>
  <si>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</si>
  <si>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</si>
  <si>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</si>
  <si>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</si>
  <si>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</si>
  <si>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</si>
  <si>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</si>
  <si>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</si>
  <si>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</si>
  <si>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</si>
  <si>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</si>
  <si>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</si>
  <si>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</si>
  <si>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</si>
  <si>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</si>
  <si>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</si>
  <si>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</si>
  <si>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</si>
  <si>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</si>
  <si>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</si>
  <si>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</si>
  <si>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</si>
  <si>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</si>
  <si>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</si>
  <si>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</si>
  <si>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</si>
  <si>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</si>
  <si>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</si>
  <si>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</si>
  <si>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</si>
  <si>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</si>
  <si>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</si>
  <si>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</si>
  <si>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</si>
  <si>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</si>
  <si>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</si>
  <si>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</si>
  <si>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</si>
  <si>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</si>
  <si>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</si>
  <si>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</si>
  <si>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</si>
  <si>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</si>
  <si>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</si>
  <si>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</si>
  <si>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</si>
  <si>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</si>
  <si>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</si>
  <si>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</si>
  <si>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</si>
  <si>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</si>
  <si>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</si>
  <si>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</si>
  <si>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</si>
  <si>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</si>
  <si>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</si>
  <si>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</si>
  <si>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</si>
  <si>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</si>
  <si>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</si>
  <si>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</si>
  <si>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</si>
  <si>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</si>
  <si>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</si>
  <si>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</si>
  <si>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</si>
  <si>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</si>
  <si>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</si>
  <si>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</si>
  <si>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</si>
  <si>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</si>
  <si>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</si>
  <si>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</si>
  <si>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</si>
  <si>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</si>
  <si>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</si>
  <si>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</si>
  <si>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</si>
  <si>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</si>
  <si>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</si>
  <si>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</si>
  <si>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</si>
  <si>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</si>
  <si>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</si>
  <si>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</si>
  <si>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</si>
  <si>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</si>
  <si>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</si>
  <si>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</si>
  <si>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</si>
  <si>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</si>
  <si>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</si>
  <si>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</si>
  <si>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</si>
  <si>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</si>
  <si>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</si>
  <si>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</si>
  <si>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</si>
  <si>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</si>
  <si>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</si>
  <si>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</si>
  <si>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</si>
  <si>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</si>
  <si>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</si>
  <si>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</si>
  <si>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</si>
  <si>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</si>
  <si>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</si>
  <si>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</si>
  <si>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</si>
  <si>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</si>
  <si>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</si>
  <si>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</si>
  <si>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</si>
  <si>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</si>
  <si>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</si>
  <si>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</si>
  <si>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</si>
  <si>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</si>
  <si>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</si>
  <si>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</si>
  <si>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</si>
  <si>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</si>
  <si>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</si>
  <si>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</si>
  <si>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</si>
  <si>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</si>
  <si>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</si>
  <si>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</si>
  <si>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</si>
  <si>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</si>
  <si>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</si>
  <si>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</si>
  <si>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</si>
  <si>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</si>
  <si>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</si>
  <si>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</si>
  <si>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</si>
  <si>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</si>
  <si>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</si>
  <si>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</si>
  <si>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</si>
  <si>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</si>
  <si>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</si>
  <si>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</si>
  <si>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</si>
  <si>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</si>
  <si>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</si>
  <si>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</si>
  <si>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</si>
  <si>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</si>
  <si>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</si>
  <si>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</si>
  <si>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</si>
  <si>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</si>
  <si>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</si>
  <si>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</si>
  <si>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</si>
  <si>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</si>
  <si>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</si>
  <si>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</si>
  <si>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</si>
  <si>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</si>
  <si>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</si>
  <si>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</si>
  <si>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</si>
  <si>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</si>
  <si>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</si>
  <si>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</si>
  <si>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</si>
  <si>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</si>
  <si>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</si>
  <si>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</si>
  <si>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</si>
  <si>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</si>
  <si>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</si>
  <si>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</si>
  <si>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</si>
  <si>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</si>
  <si>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</si>
  <si>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</si>
  <si>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</si>
  <si>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</si>
  <si>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</si>
  <si>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</si>
  <si>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</si>
  <si>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</si>
  <si>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</si>
  <si>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</si>
  <si>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</si>
  <si>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</si>
  <si>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</si>
  <si>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</si>
  <si>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</si>
  <si>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</si>
  <si>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</si>
  <si>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</si>
  <si>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</si>
  <si>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</si>
  <si>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</si>
  <si>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</si>
  <si>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</si>
  <si>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</si>
  <si>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</si>
  <si>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</si>
  <si>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</si>
  <si>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</si>
  <si>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</si>
  <si>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</si>
  <si>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</si>
  <si>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</si>
  <si>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</si>
  <si>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</si>
  <si>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</si>
  <si>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</si>
  <si>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</si>
  <si>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</si>
  <si>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</si>
  <si>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</si>
  <si>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</si>
  <si>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</si>
  <si>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</si>
  <si>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</si>
  <si>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</si>
  <si>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</si>
  <si>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</si>
  <si>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</si>
  <si>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</si>
  <si>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</si>
  <si>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</si>
  <si>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</si>
  <si>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</si>
  <si>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</si>
  <si>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</si>
  <si>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</si>
  <si>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</si>
  <si>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</si>
  <si>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</si>
  <si>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</si>
  <si>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</si>
  <si>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</si>
  <si>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</si>
  <si>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</si>
  <si>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</si>
  <si>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</si>
  <si>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</si>
  <si>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</si>
  <si>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</si>
  <si>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</si>
  <si>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</si>
  <si>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</si>
  <si>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</si>
  <si>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</si>
  <si>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</si>
  <si>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</si>
  <si>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</si>
  <si>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</si>
  <si>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</si>
  <si>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</si>
  <si>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</si>
  <si>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</si>
  <si>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</si>
  <si>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</si>
  <si>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</si>
  <si>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</si>
  <si>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</si>
  <si>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</si>
  <si>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</si>
  <si>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</si>
  <si>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</si>
  <si>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</si>
  <si>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</si>
  <si>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</si>
  <si>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</si>
  <si>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</si>
  <si>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</si>
  <si>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</si>
  <si>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</si>
  <si>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</si>
  <si>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</si>
  <si>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</si>
  <si>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</si>
  <si>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</si>
  <si>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</si>
  <si>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</si>
  <si>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</si>
  <si>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</si>
  <si>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</si>
  <si>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</si>
  <si>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</si>
  <si>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</si>
  <si>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</si>
  <si>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</si>
  <si>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</si>
  <si>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</si>
  <si>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</si>
  <si>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</si>
  <si>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</si>
  <si>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</si>
  <si>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</si>
  <si>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</si>
  <si>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</si>
  <si>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</si>
  <si>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</si>
  <si>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</si>
  <si>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</si>
  <si>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</si>
  <si>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</si>
  <si>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</si>
  <si>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</si>
  <si>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</si>
  <si>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</si>
  <si>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</si>
  <si>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</si>
  <si>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</si>
  <si>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</si>
  <si>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</si>
  <si>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</si>
  <si>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</si>
  <si>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</si>
  <si>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</si>
  <si>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</si>
  <si>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</si>
  <si>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</si>
  <si>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</si>
  <si>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</si>
  <si>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</si>
  <si>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</si>
  <si>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</si>
  <si>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</si>
  <si>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</si>
  <si>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</si>
  <si>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</si>
  <si>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</si>
  <si>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</si>
  <si>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</si>
  <si>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</si>
  <si>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</si>
  <si>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</si>
  <si>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</si>
  <si>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</si>
  <si>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</si>
  <si>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</si>
  <si>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</si>
  <si>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</si>
  <si>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</si>
  <si>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</si>
  <si>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</si>
  <si>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</si>
  <si>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</si>
  <si>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</si>
  <si>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</si>
  <si>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</si>
  <si>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</si>
  <si>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</si>
  <si>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</si>
  <si>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</si>
  <si>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</si>
  <si>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</si>
  <si>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</si>
  <si>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</si>
  <si>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</si>
  <si>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</si>
  <si>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</si>
  <si>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</si>
  <si>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</si>
  <si>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</si>
  <si>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</si>
  <si>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</si>
  <si>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</si>
  <si>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</si>
  <si>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</si>
  <si>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</si>
  <si>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</si>
  <si>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</si>
  <si>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</si>
  <si>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</si>
  <si>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</si>
  <si>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</si>
  <si>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</si>
  <si>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</si>
  <si>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</si>
  <si>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</si>
  <si>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</si>
  <si>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</si>
  <si>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</si>
  <si>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</si>
  <si>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</si>
  <si>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</si>
  <si>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</si>
  <si>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</si>
  <si>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</si>
  <si>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</si>
  <si>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</si>
  <si>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</si>
  <si>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</si>
  <si>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</si>
  <si>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</si>
  <si>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</si>
  <si>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</si>
  <si>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</si>
  <si>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</si>
  <si>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</si>
  <si>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</si>
  <si>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</si>
  <si>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</si>
  <si>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</si>
  <si>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</si>
  <si>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</si>
  <si>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</si>
  <si>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</si>
  <si>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</si>
  <si>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</si>
  <si>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</si>
  <si>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</si>
  <si>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</si>
  <si>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</si>
  <si>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</si>
  <si>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</si>
  <si>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</si>
  <si>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</si>
  <si>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</si>
  <si>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</si>
  <si>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</si>
  <si>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</si>
  <si>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</si>
  <si>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</si>
  <si>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</si>
  <si>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</si>
  <si>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</si>
  <si>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</si>
  <si>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</si>
  <si>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</si>
  <si>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</si>
  <si>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</si>
  <si>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</si>
  <si>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</si>
  <si>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</si>
  <si>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</si>
  <si>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</si>
  <si>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</si>
  <si>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</si>
  <si>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</si>
  <si>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</si>
  <si>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</si>
  <si>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</si>
  <si>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</si>
  <si>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</si>
  <si>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</si>
  <si>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</si>
  <si>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</si>
  <si>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</si>
  <si>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</si>
  <si>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</si>
  <si>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</si>
  <si>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</si>
  <si>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</si>
  <si>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</si>
  <si>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</si>
  <si>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</si>
  <si>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</si>
  <si>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</si>
  <si>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</si>
  <si>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</si>
  <si>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</si>
  <si>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</si>
  <si>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</si>
  <si>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</si>
  <si>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</si>
  <si>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</si>
  <si>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</si>
  <si>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</si>
  <si>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</si>
  <si>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</si>
  <si>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</si>
  <si>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</si>
  <si>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</si>
  <si>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</si>
  <si>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</si>
  <si>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</si>
  <si>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</si>
  <si>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</si>
  <si>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</si>
  <si>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</si>
  <si>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</si>
  <si>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</si>
  <si>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</si>
  <si>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</si>
  <si>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</si>
  <si>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</si>
  <si>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</si>
  <si>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</si>
  <si>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</si>
  <si>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</si>
  <si>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</si>
  <si>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</si>
  <si>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</si>
  <si>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</si>
  <si>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</si>
  <si>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</si>
  <si>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</si>
  <si>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</si>
  <si>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</si>
  <si>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</si>
  <si>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</si>
  <si>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</si>
  <si>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</si>
  <si>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</si>
  <si>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</si>
  <si>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</si>
  <si>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</si>
  <si>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</si>
  <si>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</si>
  <si>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</si>
  <si>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</si>
  <si>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</si>
  <si>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</si>
  <si>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</si>
  <si>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</si>
  <si>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</si>
  <si>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</si>
  <si>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</si>
  <si>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</si>
  <si>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</si>
  <si>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</si>
  <si>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</si>
  <si>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</si>
  <si>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</si>
  <si>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</si>
  <si>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</si>
  <si>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</si>
  <si>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</si>
  <si>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</si>
  <si>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</si>
  <si>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</si>
  <si>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</si>
  <si>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</si>
  <si>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</si>
  <si>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</si>
  <si>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</si>
  <si>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</si>
  <si>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</si>
  <si>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</si>
  <si>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</si>
  <si>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</si>
  <si>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</si>
  <si>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</si>
  <si>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</si>
  <si>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</si>
  <si>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</si>
  <si>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</si>
  <si>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</si>
  <si>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</si>
  <si>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</si>
  <si>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</si>
  <si>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</si>
  <si>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</si>
  <si>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</si>
  <si>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</si>
  <si>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</si>
  <si>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</si>
  <si>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</si>
  <si>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</si>
  <si>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</si>
  <si>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</si>
  <si>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</si>
  <si>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</si>
  <si>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</si>
  <si>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</si>
  <si>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</si>
  <si>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</si>
  <si>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</si>
  <si>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</si>
  <si>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</si>
  <si>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</si>
  <si>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</si>
  <si>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</si>
  <si>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</si>
  <si>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</si>
  <si>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</si>
  <si>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</si>
  <si>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</si>
  <si>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</si>
  <si>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</si>
  <si>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</si>
  <si>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</si>
  <si>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</si>
  <si>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</si>
  <si>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</si>
  <si>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</si>
  <si>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</si>
  <si>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</si>
  <si>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</si>
  <si>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</si>
  <si>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</si>
  <si>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</si>
  <si>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</si>
  <si>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</si>
  <si>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</si>
  <si>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</si>
  <si>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</si>
  <si>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</si>
  <si>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</si>
  <si>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</si>
  <si>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</si>
  <si>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</si>
  <si>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</si>
  <si>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</si>
  <si>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</si>
  <si>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</si>
  <si>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</si>
  <si>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</si>
  <si>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</si>
  <si>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</si>
  <si>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</si>
  <si>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</si>
  <si>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</si>
  <si>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</si>
  <si>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</si>
  <si>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</si>
  <si>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</si>
  <si>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</si>
  <si>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</si>
  <si>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</si>
  <si>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</si>
  <si>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</si>
  <si>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</si>
  <si>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</si>
  <si>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</si>
  <si>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</si>
  <si>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</si>
  <si>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</si>
  <si>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</si>
  <si>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</si>
  <si>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</si>
  <si>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</si>
  <si>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</si>
  <si>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</si>
  <si>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</si>
  <si>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</si>
  <si>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</si>
  <si>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</si>
  <si>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</si>
  <si>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</si>
  <si>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</si>
  <si>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</si>
  <si>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</si>
  <si>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</si>
  <si>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</si>
  <si>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</si>
  <si>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</si>
  <si>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</si>
  <si>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</si>
  <si>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</si>
  <si>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</si>
  <si>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</si>
  <si>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</si>
  <si>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</si>
  <si>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</si>
  <si>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</si>
  <si>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</si>
  <si>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</si>
  <si>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</si>
  <si>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</si>
  <si>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</si>
  <si>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</si>
  <si>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</si>
  <si>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</si>
  <si>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</si>
  <si>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</si>
  <si>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</si>
  <si>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</si>
  <si>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</si>
  <si>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</si>
  <si>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</si>
  <si>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</si>
  <si>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</si>
  <si>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</si>
  <si>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</si>
  <si>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</si>
  <si>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</si>
  <si>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</si>
  <si>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</si>
  <si>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</si>
  <si>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</si>
  <si>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</si>
  <si>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</si>
  <si>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</si>
  <si>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</si>
  <si>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</si>
  <si>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</si>
  <si>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</si>
  <si>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</si>
  <si>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</si>
  <si>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</si>
  <si>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</si>
  <si>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</si>
  <si>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</si>
  <si>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</si>
  <si>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</si>
  <si>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</si>
  <si>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</si>
  <si>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</si>
  <si>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</si>
  <si>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</si>
  <si>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</si>
  <si>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</si>
  <si>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</si>
  <si>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</si>
  <si>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</si>
  <si>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</si>
  <si>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</si>
  <si>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</si>
  <si>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</si>
  <si>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</si>
  <si>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</si>
  <si>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</si>
  <si>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</si>
  <si>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</si>
  <si>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</si>
  <si>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</si>
  <si>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</si>
  <si>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</si>
  <si>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</si>
  <si>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</si>
  <si>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</si>
  <si>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</si>
  <si>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</si>
  <si>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</si>
  <si>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</si>
  <si>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</si>
  <si>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</si>
  <si>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</si>
  <si>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</si>
  <si>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</si>
  <si>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</si>
  <si>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</si>
  <si>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</si>
  <si>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</si>
  <si>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</si>
  <si>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</si>
  <si>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</si>
  <si>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</si>
  <si>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</si>
  <si>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</si>
  <si>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</si>
  <si>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</si>
  <si>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</si>
  <si>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</si>
  <si>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</si>
  <si>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</si>
  <si>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</si>
  <si>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</si>
  <si>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</si>
  <si>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</si>
  <si>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</si>
  <si>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</si>
  <si>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</si>
  <si>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</si>
  <si>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</si>
  <si>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</si>
  <si>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</si>
  <si>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</si>
  <si>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</si>
  <si>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</si>
  <si>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</si>
  <si>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</si>
  <si>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</si>
  <si>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</si>
  <si>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</si>
  <si>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</si>
  <si>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</si>
  <si>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</si>
  <si>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</si>
  <si>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</si>
  <si>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</si>
  <si>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</si>
  <si>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</si>
  <si>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</si>
  <si>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</si>
  <si>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</si>
  <si>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</si>
  <si>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</si>
  <si>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</si>
  <si>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</si>
  <si>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</si>
  <si>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</si>
  <si>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</si>
  <si>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</si>
  <si>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</si>
  <si>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</si>
  <si>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</si>
  <si>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</si>
  <si>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</si>
  <si>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</si>
  <si>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</si>
  <si>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</si>
  <si>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</si>
  <si>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</si>
  <si>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</si>
  <si>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</si>
  <si>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</si>
  <si>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</si>
  <si>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</si>
  <si>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</si>
  <si>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</si>
  <si>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</si>
  <si>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</si>
  <si>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</si>
  <si>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</si>
  <si>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</si>
  <si>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</si>
  <si>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</si>
  <si>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</si>
  <si>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</si>
  <si>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</si>
  <si>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</si>
  <si>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</si>
  <si>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</si>
  <si>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</si>
  <si>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</si>
  <si>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</si>
  <si>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</si>
  <si>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</si>
  <si>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</si>
  <si>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</si>
  <si>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</si>
  <si>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</si>
  <si>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</si>
  <si>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</si>
  <si>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</si>
  <si>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</si>
  <si>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</si>
  <si>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</si>
  <si>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</si>
  <si>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</si>
  <si>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</si>
  <si>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</si>
  <si>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</si>
  <si>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</si>
  <si>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</si>
  <si>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</si>
  <si>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</si>
  <si>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</si>
  <si>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</si>
  <si>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</si>
  <si>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</si>
  <si>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</si>
  <si>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</si>
  <si>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</si>
  <si>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</si>
  <si>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</si>
  <si>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</si>
  <si>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</si>
  <si>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</si>
  <si>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</si>
  <si>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</si>
  <si>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</si>
  <si>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</si>
  <si>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</si>
  <si>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</si>
  <si>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</si>
  <si>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</si>
  <si>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</si>
  <si>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</si>
  <si>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</si>
  <si>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</si>
  <si>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</si>
  <si>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</si>
  <si>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</si>
  <si>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</si>
  <si>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</si>
  <si>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</si>
  <si>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</si>
  <si>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</si>
  <si>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</si>
  <si>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</si>
  <si>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</si>
  <si>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</si>
  <si>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</si>
  <si>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</si>
  <si>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</si>
  <si>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</si>
  <si>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</si>
  <si>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</si>
  <si>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</si>
  <si>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</si>
  <si>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</si>
  <si>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</si>
  <si>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</si>
  <si>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</si>
  <si>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</si>
  <si>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</si>
  <si>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</si>
  <si>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</si>
  <si>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</si>
  <si>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</si>
  <si>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</si>
  <si>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</si>
  <si>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</si>
  <si>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</si>
  <si>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</si>
  <si>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</si>
  <si>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</si>
  <si>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</si>
  <si>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</si>
  <si>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</si>
  <si>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</si>
  <si>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</si>
  <si>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</si>
  <si>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</si>
  <si>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</si>
  <si>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</si>
  <si>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</si>
  <si>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</si>
  <si>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</si>
  <si>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</si>
  <si>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</si>
  <si>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</si>
  <si>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</si>
  <si>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</si>
  <si>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</si>
  <si>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</si>
  <si>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</si>
  <si>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</si>
  <si>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</si>
  <si>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</si>
  <si>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</si>
  <si>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</si>
  <si>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</si>
  <si>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</si>
  <si>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</si>
  <si>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</si>
  <si>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</si>
  <si>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</si>
  <si>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</si>
  <si>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</si>
  <si>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</si>
  <si>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</si>
  <si>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</si>
  <si>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</si>
  <si>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</si>
  <si>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</si>
  <si>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</si>
  <si>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</si>
  <si>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</si>
  <si>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</si>
  <si>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</si>
  <si>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</si>
  <si>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</si>
  <si>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</si>
  <si>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</si>
  <si>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</si>
  <si>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</si>
  <si>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</si>
  <si>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</si>
  <si>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</si>
  <si>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</si>
  <si>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</si>
  <si>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</si>
  <si>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</si>
  <si>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</si>
  <si>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</si>
  <si>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</si>
  <si>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</si>
  <si>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</si>
  <si>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</si>
  <si>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</si>
  <si>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</si>
  <si>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</si>
  <si>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</si>
  <si>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</si>
  <si>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</si>
  <si>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</si>
  <si>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</si>
  <si>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</si>
  <si>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</si>
  <si>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</si>
  <si>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</si>
  <si>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</si>
  <si>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</si>
  <si>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</si>
  <si>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</si>
  <si>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</si>
  <si>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</si>
  <si>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</si>
  <si>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</si>
  <si>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</si>
  <si>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</si>
  <si>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</si>
  <si>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</si>
  <si>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</si>
  <si>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</si>
  <si>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</si>
  <si>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</si>
  <si>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</si>
  <si>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</si>
  <si>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</si>
  <si>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</si>
  <si>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</si>
  <si>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</si>
  <si>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</si>
  <si>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</si>
  <si>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</si>
  <si>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</si>
  <si>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</si>
  <si>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</si>
  <si>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</si>
  <si>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</si>
  <si>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</si>
  <si>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</si>
  <si>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</si>
  <si>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</si>
  <si>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</si>
  <si>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</si>
  <si>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</si>
  <si>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</si>
  <si>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</si>
  <si>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</si>
  <si>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</si>
  <si>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</si>
  <si>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</si>
  <si>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</si>
  <si>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</si>
  <si>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</si>
  <si>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</si>
  <si>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</si>
  <si>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</si>
  <si>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</si>
  <si>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</si>
  <si>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</si>
  <si>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</si>
  <si>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</si>
  <si>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</si>
  <si>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</si>
  <si>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</si>
  <si>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</si>
  <si>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</si>
  <si>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</si>
  <si>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</si>
  <si>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</si>
  <si>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</si>
  <si>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</si>
  <si>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</si>
  <si>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</si>
  <si>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</si>
  <si>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</si>
  <si>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</si>
  <si>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</si>
  <si>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</si>
  <si>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</si>
  <si>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</si>
  <si>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</si>
  <si>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</si>
  <si>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</si>
  <si>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</si>
  <si>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</si>
  <si>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</si>
  <si>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</si>
  <si>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</si>
  <si>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</si>
  <si>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</si>
  <si>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</si>
  <si>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</si>
  <si>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</si>
  <si>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</si>
  <si>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</si>
  <si>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</si>
  <si>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</si>
  <si>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</si>
  <si>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</si>
  <si>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</si>
  <si>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</si>
  <si>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</si>
  <si>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</si>
  <si>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</si>
  <si>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</si>
  <si>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</si>
  <si>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</si>
  <si>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</si>
  <si>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</si>
  <si>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</si>
  <si>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</si>
  <si>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</si>
  <si>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</si>
  <si>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</si>
  <si>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</si>
  <si>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</si>
  <si>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</si>
  <si>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</si>
  <si>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</si>
  <si>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</si>
  <si>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</si>
  <si>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</si>
  <si>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</si>
  <si>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</si>
  <si>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</si>
  <si>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</si>
  <si>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</si>
  <si>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</si>
  <si>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</si>
  <si>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</si>
  <si>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</si>
  <si>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</si>
  <si>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</si>
  <si>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</si>
  <si>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</si>
  <si>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</si>
  <si>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</si>
  <si>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</si>
  <si>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</si>
  <si>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</si>
  <si>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</si>
  <si>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</si>
  <si>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</si>
  <si>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</si>
  <si>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</si>
  <si>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</si>
  <si>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</si>
  <si>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</si>
  <si>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</si>
  <si>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</si>
  <si>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</si>
  <si>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</si>
  <si>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</si>
  <si>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</si>
  <si>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</si>
  <si>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</si>
  <si>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</si>
  <si>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</si>
  <si>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</si>
  <si>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</si>
  <si>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</si>
  <si>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</si>
  <si>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</si>
  <si>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</si>
  <si>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</si>
  <si>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</si>
  <si>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</si>
  <si>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</si>
  <si>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</si>
  <si>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</si>
  <si>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</si>
  <si>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</si>
  <si>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</si>
  <si>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</si>
  <si>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</si>
  <si>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</si>
  <si>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</si>
  <si>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</si>
  <si>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</si>
  <si>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</si>
  <si>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</si>
  <si>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</si>
  <si>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</si>
  <si>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</si>
  <si>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</si>
  <si>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</si>
  <si>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</si>
  <si>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</si>
  <si>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</si>
  <si>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</si>
  <si>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</si>
  <si>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</si>
  <si>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</si>
  <si>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</si>
  <si>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</si>
  <si>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</si>
  <si>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</si>
  <si>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</si>
  <si>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</si>
  <si>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</si>
  <si>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</si>
  <si>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</si>
  <si>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</si>
  <si>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</si>
  <si>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</si>
  <si>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</si>
  <si>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</si>
  <si>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</si>
  <si>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</si>
  <si>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</si>
  <si>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</si>
  <si>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</si>
  <si>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</si>
  <si>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</si>
  <si>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</si>
  <si>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</si>
  <si>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</si>
  <si>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</si>
  <si>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</si>
  <si>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</si>
  <si>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</si>
  <si>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</si>
  <si>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</si>
  <si>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</si>
  <si>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</si>
  <si>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</si>
  <si>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</si>
  <si>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</si>
  <si>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</si>
  <si>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</si>
  <si>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</si>
  <si>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</si>
  <si>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</si>
  <si>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</si>
  <si>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</si>
  <si>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</si>
  <si>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</si>
  <si>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</si>
  <si>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</si>
  <si>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</si>
  <si>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</si>
  <si>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</si>
  <si>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</si>
  <si>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</si>
  <si>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</si>
  <si>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</si>
  <si>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</si>
  <si>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</si>
  <si>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</si>
  <si>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</si>
  <si>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</si>
  <si>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</si>
  <si>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</si>
  <si>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</si>
  <si>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</si>
  <si>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</si>
  <si>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</si>
  <si>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</si>
  <si>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</si>
  <si>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</si>
  <si>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</si>
  <si>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</si>
  <si>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</si>
  <si>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</si>
  <si>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</si>
  <si>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</si>
  <si>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</si>
  <si>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</si>
  <si>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</si>
  <si>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</si>
  <si>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</si>
  <si>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</si>
  <si>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</si>
  <si>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</si>
  <si>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</si>
  <si>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</si>
  <si>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</si>
  <si>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</si>
  <si>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</si>
  <si>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</si>
  <si>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</si>
  <si>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</si>
  <si>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</si>
  <si>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</si>
  <si>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</si>
  <si>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</si>
  <si>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</si>
  <si>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</si>
  <si>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</si>
  <si>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</si>
  <si>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</si>
  <si>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</si>
  <si>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</si>
  <si>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</si>
  <si>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</si>
  <si>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</si>
  <si>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</si>
  <si>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</si>
  <si>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</si>
  <si>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</si>
  <si>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</si>
  <si>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</si>
  <si>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</si>
  <si>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</si>
  <si>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</si>
  <si>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</si>
  <si>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</si>
  <si>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</si>
  <si>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</si>
  <si>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</si>
  <si>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</si>
  <si>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</si>
  <si>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</si>
  <si>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</si>
  <si>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</si>
  <si>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</si>
  <si>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</si>
  <si>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</si>
  <si>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</si>
  <si>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</si>
  <si>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</si>
  <si>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</si>
  <si>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</si>
  <si>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</si>
  <si>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</si>
  <si>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</si>
  <si>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</si>
  <si>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</si>
  <si>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</si>
  <si>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</si>
  <si>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</si>
  <si>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</si>
  <si>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</si>
  <si>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</si>
  <si>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</si>
  <si>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</si>
  <si>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</si>
  <si>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</si>
  <si>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</si>
  <si>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</si>
  <si>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</si>
  <si>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</si>
  <si>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</si>
  <si>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</si>
  <si>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</si>
  <si>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</si>
  <si>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</si>
  <si>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</si>
  <si>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</si>
  <si>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</si>
  <si>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</si>
  <si>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</si>
  <si>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</si>
  <si>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</si>
  <si>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</si>
  <si>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</si>
  <si>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</si>
  <si>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</si>
  <si>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</si>
  <si>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</si>
  <si>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</si>
  <si>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</si>
  <si>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</si>
  <si>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</si>
  <si>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</si>
  <si>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</si>
  <si>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</si>
  <si>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</si>
  <si>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</si>
  <si>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</si>
  <si>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</si>
  <si>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</si>
  <si>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</si>
  <si>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</si>
  <si>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</si>
  <si>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</si>
  <si>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</si>
  <si>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</si>
  <si>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</si>
  <si>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</si>
  <si>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</si>
  <si>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</si>
  <si>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</si>
  <si>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</si>
  <si>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</si>
  <si>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</si>
  <si>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</si>
  <si>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</si>
  <si>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</si>
  <si>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</si>
  <si>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</si>
  <si>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</si>
  <si>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</si>
  <si>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</si>
  <si>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</si>
  <si>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</si>
  <si>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</si>
  <si>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</si>
  <si>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</si>
  <si>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</si>
  <si>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</si>
  <si>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</si>
  <si>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</si>
  <si>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</si>
  <si>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</si>
  <si>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</si>
  <si>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</si>
  <si>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</si>
  <si>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</si>
  <si>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</si>
  <si>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</si>
  <si>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</si>
  <si>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</si>
  <si>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</si>
  <si>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</si>
  <si>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</si>
  <si>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</si>
  <si>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</si>
  <si>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</si>
  <si>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</si>
  <si>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</si>
  <si>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</si>
  <si>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</si>
  <si>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</si>
  <si>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</si>
  <si>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</si>
  <si>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</si>
  <si>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</si>
  <si>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</si>
  <si>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</si>
  <si>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</si>
  <si>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</si>
  <si>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</si>
  <si>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</si>
  <si>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</si>
  <si>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</si>
  <si>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</si>
  <si>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</si>
  <si>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</si>
  <si>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</si>
  <si>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</si>
  <si>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</si>
  <si>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</si>
  <si>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</si>
  <si>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</si>
  <si>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</si>
  <si>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</si>
  <si>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</si>
  <si>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</si>
  <si>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</si>
  <si>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</si>
  <si>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</si>
  <si>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</si>
  <si>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</si>
  <si>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</si>
  <si>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</si>
  <si>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</si>
  <si>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</si>
  <si>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</si>
  <si>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</si>
  <si>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</si>
  <si>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</si>
  <si>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</si>
  <si>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</si>
  <si>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</si>
  <si>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</si>
  <si>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</si>
  <si>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</si>
  <si>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</si>
  <si>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</si>
  <si>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</si>
  <si>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</si>
  <si>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</si>
  <si>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</si>
  <si>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</si>
  <si>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</si>
  <si>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</si>
  <si>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</si>
  <si>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</si>
  <si>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</si>
  <si>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</si>
  <si>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</si>
  <si>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</si>
  <si>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</si>
  <si>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</si>
  <si>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</si>
  <si>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</si>
  <si>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</si>
  <si>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</si>
  <si>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</si>
  <si>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</si>
  <si>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</si>
  <si>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</si>
  <si>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</si>
  <si>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</si>
  <si>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</si>
  <si>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</si>
  <si>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</si>
  <si>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</si>
  <si>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</si>
  <si>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</si>
  <si>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</si>
  <si>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</si>
  <si>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</si>
  <si>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</si>
  <si>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</si>
  <si>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</si>
  <si>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</si>
  <si>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</si>
  <si>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</si>
  <si>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</si>
  <si>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</si>
  <si>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</si>
  <si>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</si>
  <si>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</si>
  <si>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</si>
  <si>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</si>
  <si>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</si>
  <si>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</si>
  <si>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</si>
  <si>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</si>
  <si>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</si>
  <si>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</si>
  <si>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</si>
  <si>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</si>
  <si>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</si>
  <si>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</si>
  <si>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</si>
  <si>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</si>
  <si>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</si>
  <si>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</si>
  <si>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</si>
  <si>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</si>
  <si>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</si>
  <si>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</si>
  <si>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</si>
  <si>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</si>
  <si>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</si>
  <si>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</si>
  <si>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</si>
  <si>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</si>
  <si>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</si>
  <si>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</si>
  <si>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</si>
  <si>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</si>
  <si>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</si>
  <si>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</si>
  <si>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</si>
  <si>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</si>
  <si>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</si>
  <si>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</si>
  <si>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</si>
  <si>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</si>
  <si>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</si>
  <si>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</si>
  <si>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</si>
  <si>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</si>
  <si>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</si>
  <si>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</si>
  <si>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</si>
  <si>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</si>
  <si>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</si>
  <si>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</si>
  <si>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</si>
  <si>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</si>
  <si>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</si>
  <si>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</si>
  <si>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</si>
  <si>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</si>
  <si>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</si>
  <si>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</si>
  <si>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</si>
  <si>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</si>
  <si>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</si>
  <si>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</si>
  <si>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</si>
  <si>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</si>
  <si>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</si>
  <si>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</si>
  <si>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</si>
  <si>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</si>
  <si>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</si>
  <si>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</si>
  <si>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</si>
  <si>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</si>
  <si>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</si>
  <si>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</si>
  <si>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</si>
  <si>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</si>
  <si>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</si>
  <si>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</si>
  <si>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</si>
  <si>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</si>
  <si>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</si>
  <si>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</si>
  <si>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</si>
  <si>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</si>
  <si>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</si>
  <si>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</si>
  <si>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</si>
  <si>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</si>
  <si>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</si>
  <si>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</si>
  <si>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</si>
  <si>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</si>
  <si>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</si>
  <si>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</si>
  <si>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</si>
  <si>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</si>
  <si>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</si>
  <si>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</si>
  <si>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</si>
  <si>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</si>
  <si>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</si>
  <si>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</si>
  <si>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</si>
  <si>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</si>
  <si>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</si>
  <si>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</si>
  <si>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</si>
  <si>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</si>
  <si>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</si>
  <si>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</si>
  <si>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</si>
  <si>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</si>
  <si>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</si>
  <si>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</si>
  <si>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</si>
  <si>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</si>
  <si>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</si>
  <si>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</si>
  <si>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</si>
  <si>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</si>
  <si>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</si>
  <si>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</si>
  <si>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</si>
  <si>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</si>
  <si>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</si>
  <si>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</si>
  <si>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</si>
  <si>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</si>
  <si>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</si>
  <si>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</si>
  <si>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</si>
  <si>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</si>
  <si>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</si>
  <si>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</si>
  <si>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</si>
  <si>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</si>
  <si>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</si>
  <si>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</si>
  <si>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</si>
  <si>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</si>
  <si>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</si>
  <si>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</si>
  <si>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</si>
  <si>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</si>
  <si>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</si>
  <si>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</si>
  <si>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</si>
  <si>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</si>
  <si>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</si>
  <si>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</si>
  <si>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</si>
  <si>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</si>
  <si>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</si>
  <si>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</si>
  <si>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</si>
  <si>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</si>
  <si>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</si>
  <si>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</si>
  <si>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</si>
  <si>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</si>
  <si>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</si>
  <si>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</si>
  <si>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</si>
  <si>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</si>
  <si>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</si>
  <si>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</si>
  <si>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</si>
  <si>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</si>
  <si>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</si>
  <si>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</si>
  <si>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</si>
  <si>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</si>
  <si>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</si>
  <si>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</si>
  <si>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</si>
  <si>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</si>
  <si>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</si>
  <si>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</si>
  <si>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</si>
  <si>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</si>
  <si>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</si>
  <si>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</si>
  <si>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</si>
  <si>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</si>
  <si>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</si>
  <si>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</si>
  <si>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</si>
  <si>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</si>
  <si>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</si>
  <si>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</si>
  <si>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</si>
  <si>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</si>
  <si>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</si>
  <si>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</si>
  <si>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</si>
  <si>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</si>
  <si>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</si>
  <si>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</si>
  <si>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</si>
  <si>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</si>
  <si>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</si>
  <si>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</si>
  <si>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</si>
  <si>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</si>
  <si>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</si>
  <si>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</si>
  <si>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</si>
  <si>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</si>
  <si>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</si>
  <si>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</si>
  <si>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</si>
  <si>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</si>
  <si>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</si>
  <si>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</si>
  <si>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</si>
  <si>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</si>
  <si>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</si>
  <si>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</si>
  <si>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</si>
  <si>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</si>
  <si>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</si>
  <si>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</si>
  <si>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</si>
  <si>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</si>
  <si>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</si>
  <si>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</si>
  <si>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</si>
  <si>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</si>
  <si>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</si>
  <si>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</si>
  <si>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</si>
  <si>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</si>
  <si>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</si>
  <si>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</si>
  <si>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</si>
  <si>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</si>
  <si>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</si>
  <si>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</si>
  <si>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</si>
  <si>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</si>
  <si>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</si>
  <si>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</si>
  <si>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</si>
  <si>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</si>
  <si>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</si>
  <si>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</si>
  <si>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</si>
  <si>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</si>
  <si>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</si>
  <si>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</si>
  <si>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</si>
  <si>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</si>
  <si>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</si>
  <si>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</si>
  <si>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</si>
  <si>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</si>
  <si>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</si>
  <si>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</si>
  <si>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</si>
  <si>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</si>
  <si>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</si>
  <si>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</si>
  <si>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</si>
  <si>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</si>
  <si>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</si>
  <si>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</si>
  <si>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</si>
  <si>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</si>
  <si>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</si>
  <si>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</si>
  <si>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</si>
  <si>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</si>
  <si>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</si>
  <si>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</si>
  <si>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</si>
  <si>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</si>
  <si>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</si>
  <si>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</si>
  <si>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</si>
  <si>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</si>
  <si>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</si>
  <si>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</si>
  <si>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</si>
  <si>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</si>
  <si>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</si>
  <si>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</si>
  <si>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</si>
  <si>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</si>
  <si>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</si>
  <si>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</si>
  <si>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</si>
  <si>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</si>
  <si>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</si>
  <si>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</si>
  <si>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</si>
  <si>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</si>
  <si>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</si>
  <si>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</si>
  <si>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</si>
  <si>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</si>
  <si>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</si>
  <si>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</si>
  <si>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</si>
  <si>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</si>
  <si>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</si>
  <si>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</si>
  <si>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</si>
  <si>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</si>
  <si>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</si>
  <si>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</si>
  <si>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</si>
  <si>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</si>
  <si>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</si>
  <si>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</si>
  <si>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</si>
  <si>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</si>
  <si>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</si>
  <si>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</si>
  <si>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</si>
  <si>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</si>
  <si>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</si>
  <si>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</si>
  <si>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</si>
  <si>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</si>
  <si>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</si>
  <si>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</si>
  <si>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</si>
  <si>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</si>
  <si>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</si>
  <si>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</si>
  <si>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</si>
  <si>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</si>
  <si>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</si>
  <si>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</si>
  <si>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</si>
  <si>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</si>
  <si>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</si>
  <si>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</si>
  <si>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</si>
  <si>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</si>
  <si>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</si>
  <si>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</si>
  <si>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</si>
  <si>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</si>
  <si>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</si>
  <si>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</si>
  <si>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</si>
  <si>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</si>
  <si>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</si>
  <si>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</si>
  <si>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</si>
  <si>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</si>
  <si>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</si>
  <si>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</si>
  <si>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</si>
  <si>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</si>
  <si>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</si>
  <si>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</si>
  <si>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</si>
  <si>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</si>
  <si>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</si>
  <si>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</si>
  <si>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</si>
  <si>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</si>
  <si>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</si>
  <si>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</si>
  <si>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</si>
  <si>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</si>
  <si>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</si>
  <si>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</si>
  <si>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</si>
  <si>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</si>
  <si>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</si>
  <si>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</si>
  <si>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</si>
  <si>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</si>
  <si>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</si>
  <si>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</si>
  <si>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</si>
  <si>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</si>
  <si>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</si>
  <si>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</si>
  <si>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</si>
  <si>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</si>
  <si>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</si>
  <si>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</si>
  <si>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</si>
  <si>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</si>
  <si>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</si>
  <si>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</si>
  <si>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</si>
  <si>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</si>
  <si>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</si>
  <si>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</si>
  <si>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</si>
  <si>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</si>
  <si>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</si>
  <si>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</si>
  <si>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</si>
  <si>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</si>
  <si>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</si>
  <si>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</si>
  <si>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</si>
  <si>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</si>
  <si>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</si>
  <si>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</si>
  <si>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</si>
  <si>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</si>
  <si>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</si>
  <si>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</si>
  <si>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</si>
  <si>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</si>
  <si>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</si>
  <si>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</si>
  <si>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</si>
  <si>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</si>
  <si>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</si>
  <si>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</si>
  <si>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</si>
  <si>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</si>
  <si>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</si>
  <si>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</si>
  <si>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</si>
  <si>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</si>
  <si>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</si>
  <si>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</si>
  <si>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</si>
  <si>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</si>
  <si>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</si>
  <si>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</si>
  <si>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</si>
  <si>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</si>
  <si>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</si>
  <si>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</si>
  <si>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</si>
  <si>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</si>
  <si>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</si>
  <si>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</si>
  <si>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</si>
  <si>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</si>
  <si>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</si>
  <si>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</si>
  <si>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</si>
  <si>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</si>
  <si>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</si>
  <si>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</si>
  <si>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</si>
  <si>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</si>
  <si>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</si>
  <si>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</si>
  <si>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</si>
  <si>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</si>
  <si>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</si>
  <si>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</si>
  <si>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</si>
  <si>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</si>
  <si>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</si>
  <si>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</si>
  <si>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</si>
  <si>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</si>
  <si>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</si>
  <si>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</si>
  <si>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</si>
  <si>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</si>
  <si>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</si>
  <si>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</si>
  <si>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</si>
  <si>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</si>
  <si>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</si>
  <si>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</si>
  <si>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</si>
  <si>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</si>
  <si>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</si>
  <si>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</si>
  <si>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</si>
  <si>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</si>
  <si>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</si>
  <si>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</si>
  <si>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</si>
  <si>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</si>
  <si>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</si>
  <si>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</si>
  <si>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</si>
  <si>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</si>
  <si>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</si>
  <si>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</si>
  <si>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</si>
  <si>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</si>
  <si>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</si>
  <si>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</si>
  <si>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</si>
  <si>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</si>
  <si>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</si>
  <si>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</si>
  <si>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</si>
  <si>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</si>
  <si>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</si>
  <si>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</si>
  <si>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</si>
  <si>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</si>
  <si>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</si>
  <si>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</si>
  <si>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</si>
  <si>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</si>
  <si>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</si>
  <si>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</si>
  <si>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</si>
  <si>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</si>
  <si>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</si>
  <si>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</si>
  <si>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</si>
  <si>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</si>
  <si>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</si>
  <si>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</si>
  <si>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</si>
  <si>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</si>
  <si>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</si>
  <si>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</si>
  <si>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</si>
  <si>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</si>
  <si>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</si>
  <si>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</si>
  <si>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</si>
  <si>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</si>
  <si>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</si>
  <si>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</si>
  <si>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</si>
  <si>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</si>
  <si>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</si>
  <si>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</si>
  <si>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</si>
  <si>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</si>
  <si>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</si>
  <si>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</si>
  <si>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</si>
  <si>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</si>
  <si>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</si>
  <si>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</si>
  <si>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</si>
  <si>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</si>
  <si>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</si>
  <si>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</si>
  <si>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</si>
  <si>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</si>
  <si>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</si>
  <si>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</si>
  <si>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</si>
  <si>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</si>
  <si>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</si>
  <si>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</si>
  <si>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</si>
  <si>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</si>
  <si>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</si>
  <si>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</si>
  <si>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</si>
  <si>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</si>
  <si>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</si>
  <si>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</si>
  <si>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</si>
  <si>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</si>
  <si>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</si>
  <si>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</si>
  <si>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</si>
  <si>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</si>
  <si>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</si>
  <si>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</si>
  <si>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</si>
  <si>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</si>
  <si>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</si>
  <si>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</si>
  <si>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</si>
  <si>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</si>
  <si>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</si>
  <si>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</si>
  <si>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</si>
  <si>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</si>
  <si>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</si>
  <si>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</si>
  <si>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</si>
  <si>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</si>
  <si>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</si>
  <si>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</si>
  <si>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</si>
  <si>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</si>
  <si>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</si>
  <si>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</si>
  <si>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</si>
  <si>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</si>
  <si>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</si>
  <si>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</si>
  <si>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</si>
  <si>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</si>
  <si>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</si>
  <si>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</si>
  <si>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</si>
  <si>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</si>
  <si>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</si>
  <si>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</si>
  <si>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</si>
  <si>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</si>
  <si>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</si>
  <si>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</si>
  <si>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</si>
  <si>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</si>
  <si>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</si>
  <si>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</si>
  <si>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</si>
  <si>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</si>
  <si>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</si>
  <si>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</si>
  <si>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</si>
  <si>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</si>
  <si>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</si>
  <si>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</si>
  <si>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</si>
  <si>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</si>
  <si>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</si>
  <si>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</si>
  <si>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</si>
  <si>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</si>
  <si>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</si>
  <si>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</si>
  <si>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</si>
  <si>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</si>
  <si>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</si>
  <si>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</si>
  <si>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</si>
  <si>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</si>
  <si>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</si>
  <si>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</si>
  <si>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</si>
  <si>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</si>
  <si>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</si>
  <si>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</si>
  <si>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</si>
  <si>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</si>
  <si>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</si>
  <si>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</si>
  <si>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</si>
  <si>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</si>
  <si>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</si>
  <si>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</si>
  <si>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</si>
  <si>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</si>
  <si>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</si>
  <si>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</si>
  <si>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</si>
  <si>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</si>
  <si>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</si>
  <si>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</si>
  <si>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</si>
  <si>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</si>
  <si>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</si>
  <si>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</si>
  <si>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</si>
  <si>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</si>
  <si>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</si>
  <si>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</si>
  <si>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</si>
  <si>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</si>
  <si>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</si>
  <si>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</si>
  <si>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</si>
  <si>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</si>
  <si>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</si>
  <si>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</si>
  <si>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</si>
  <si>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</si>
  <si>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</si>
  <si>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</si>
  <si>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</si>
  <si>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</si>
  <si>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</si>
  <si>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</si>
  <si>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</si>
  <si>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</si>
  <si>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</si>
  <si>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</si>
  <si>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</si>
  <si>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</si>
  <si>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</si>
  <si>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</si>
  <si>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</si>
  <si>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</si>
  <si>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</si>
  <si>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</si>
  <si>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</si>
  <si>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</si>
  <si>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</si>
  <si>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</si>
  <si>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</si>
  <si>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</si>
  <si>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</si>
  <si>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</si>
  <si>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</si>
  <si>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</si>
  <si>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</si>
  <si>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</si>
  <si>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</si>
  <si>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</si>
  <si>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</si>
  <si>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</si>
  <si>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</si>
  <si>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</si>
  <si>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</si>
  <si>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</si>
  <si>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</si>
  <si>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</si>
  <si>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</si>
  <si>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</si>
  <si>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</si>
  <si>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</si>
  <si>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</si>
  <si>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</si>
  <si>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</si>
  <si>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</si>
  <si>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</si>
  <si>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</si>
  <si>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</si>
  <si>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</si>
  <si>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</si>
  <si>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</si>
  <si>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</si>
  <si>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</si>
  <si>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</si>
  <si>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</si>
  <si>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</si>
  <si>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</si>
  <si>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</si>
  <si>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</si>
  <si>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</si>
  <si>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</si>
  <si>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</si>
  <si>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</si>
  <si>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</si>
  <si>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</si>
  <si>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</si>
  <si>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</si>
  <si>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</si>
  <si>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</si>
  <si>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</si>
  <si>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</si>
  <si>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</si>
  <si>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</si>
  <si>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</si>
  <si>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</si>
  <si>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</si>
  <si>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</si>
  <si>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</si>
  <si>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</si>
  <si>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</si>
  <si>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</si>
  <si>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</si>
  <si>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</si>
  <si>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</si>
  <si>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</si>
  <si>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</si>
  <si>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</si>
  <si>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</si>
  <si>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</si>
  <si>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</si>
  <si>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</si>
  <si>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</si>
  <si>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</si>
  <si>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</si>
  <si>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</si>
  <si>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</si>
  <si>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</si>
  <si>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</si>
  <si>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</si>
  <si>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</si>
  <si>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</si>
  <si>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</si>
  <si>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</si>
  <si>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</si>
  <si>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</si>
  <si>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</si>
  <si>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</si>
  <si>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</si>
  <si>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</si>
  <si>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</si>
  <si>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</si>
  <si>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</si>
  <si>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</si>
  <si>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</si>
  <si>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</si>
  <si>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</si>
  <si>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</si>
  <si>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</si>
  <si>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</si>
  <si>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</si>
  <si>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</si>
  <si>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</si>
  <si>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</si>
  <si>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</si>
  <si>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</si>
  <si>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</si>
  <si>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</si>
  <si>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</si>
  <si>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</si>
  <si>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</si>
  <si>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</si>
  <si>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</si>
  <si>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</si>
  <si>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</si>
  <si>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</si>
  <si>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</si>
  <si>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</si>
  <si>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</si>
  <si>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</si>
  <si>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</si>
  <si>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</si>
  <si>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</si>
  <si>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</si>
  <si>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</si>
  <si>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</si>
  <si>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</si>
  <si>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</si>
  <si>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</si>
  <si>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</si>
  <si>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</si>
  <si>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</si>
  <si>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</si>
  <si>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</si>
  <si>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</si>
  <si>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</si>
  <si>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</si>
  <si>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</si>
  <si>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</si>
  <si>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</si>
  <si>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</si>
  <si>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</si>
  <si>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</si>
  <si>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</si>
  <si>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</si>
  <si>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</si>
  <si>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</si>
  <si>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</si>
  <si>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</si>
  <si>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</si>
  <si>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</si>
  <si>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</si>
  <si>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</si>
  <si>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</si>
  <si>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</si>
  <si>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</si>
  <si>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</si>
  <si>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</si>
  <si>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</si>
  <si>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</si>
  <si>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</si>
  <si>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</si>
  <si>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</si>
  <si>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</si>
  <si>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</si>
  <si>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</si>
  <si>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</si>
  <si>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</si>
  <si>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</si>
  <si>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</si>
  <si>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</si>
  <si>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</si>
  <si>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</si>
  <si>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</si>
  <si>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</si>
  <si>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</si>
  <si>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</si>
  <si>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</si>
  <si>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</si>
  <si>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</si>
  <si>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</si>
  <si>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</si>
  <si>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</si>
  <si>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</si>
  <si>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</si>
  <si>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</si>
  <si>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</si>
  <si>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</si>
  <si>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</si>
  <si>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</si>
  <si>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</si>
  <si>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</si>
  <si>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</si>
  <si>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</si>
  <si>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</si>
  <si>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</si>
  <si>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</si>
  <si>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</si>
  <si>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</si>
  <si>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</si>
  <si>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</si>
  <si>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</si>
  <si>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</si>
  <si>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</si>
  <si>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</si>
  <si>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</si>
  <si>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</si>
  <si>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</si>
  <si>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</si>
  <si>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</si>
  <si>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</si>
  <si>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</si>
  <si>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</si>
  <si>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</si>
  <si>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</si>
  <si>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</si>
  <si>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</si>
  <si>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</si>
  <si>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</si>
  <si>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</si>
  <si>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</si>
  <si>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</si>
  <si>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</si>
  <si>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</si>
  <si>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</si>
  <si>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</si>
  <si>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</si>
  <si>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</si>
  <si>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</si>
  <si>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</si>
  <si>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</si>
  <si>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</si>
  <si>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</si>
  <si>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</si>
  <si>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</si>
  <si>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</si>
  <si>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</si>
  <si>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</si>
  <si>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</si>
  <si>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</si>
  <si>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</si>
  <si>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</si>
  <si>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</si>
  <si>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</si>
  <si>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</si>
  <si>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</si>
  <si>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</si>
  <si>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</si>
  <si>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</si>
  <si>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</si>
  <si>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</si>
  <si>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</si>
  <si>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</si>
  <si>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</si>
  <si>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</si>
  <si>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</si>
  <si>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</si>
  <si>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</si>
  <si>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</si>
  <si>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</si>
  <si>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</si>
  <si>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</si>
  <si>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</si>
  <si>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</si>
  <si>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</si>
  <si>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</si>
  <si>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</si>
  <si>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</si>
  <si>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</si>
  <si>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</si>
  <si>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</si>
  <si>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</si>
  <si>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</si>
  <si>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</si>
  <si>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</si>
  <si>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</si>
  <si>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</si>
  <si>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</si>
  <si>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</si>
  <si>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</si>
  <si>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</si>
  <si>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</si>
  <si>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</si>
  <si>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</si>
  <si>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</si>
  <si>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</si>
  <si>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</si>
  <si>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</si>
  <si>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</si>
  <si>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</si>
  <si>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</si>
  <si>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</si>
  <si>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</si>
  <si>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</si>
  <si>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</si>
  <si>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</si>
  <si>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</si>
  <si>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</si>
  <si>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</si>
  <si>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</si>
  <si>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</si>
  <si>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</si>
  <si>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</si>
  <si>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</si>
  <si>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</si>
  <si>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</si>
  <si>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</si>
  <si>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</si>
  <si>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</si>
  <si>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</si>
  <si>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</si>
  <si>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</si>
  <si>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</si>
  <si>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</si>
  <si>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</si>
  <si>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</si>
  <si>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</si>
  <si>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</si>
  <si>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</si>
  <si>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</si>
  <si>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</si>
  <si>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</si>
  <si>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</si>
  <si>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</si>
  <si>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</si>
  <si>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</si>
  <si>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</si>
  <si>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</si>
  <si>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</si>
  <si>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</si>
  <si>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</si>
  <si>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</si>
  <si>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</si>
  <si>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</si>
  <si>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</si>
  <si>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</si>
  <si>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</si>
  <si>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</si>
  <si>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</si>
  <si>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</si>
  <si>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</si>
  <si>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</si>
  <si>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</si>
  <si>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</si>
  <si>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</si>
  <si>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</si>
  <si>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</si>
  <si>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</si>
  <si>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</si>
  <si>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</si>
  <si>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</si>
  <si>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</si>
  <si>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</si>
  <si>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</si>
  <si>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</si>
  <si>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</si>
  <si>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</si>
  <si>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</si>
  <si>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</si>
  <si>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</si>
  <si>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</si>
  <si>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</si>
  <si>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</si>
  <si>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</si>
  <si>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</si>
  <si>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</si>
  <si>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</si>
  <si>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</si>
  <si>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</si>
  <si>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</si>
  <si>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</si>
  <si>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</si>
  <si>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</si>
  <si>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</si>
  <si>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</si>
  <si>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</si>
  <si>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</si>
  <si>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</si>
  <si>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</si>
  <si>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</si>
  <si>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</si>
  <si>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</si>
  <si>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</si>
  <si>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</si>
  <si>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</si>
  <si>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</si>
  <si>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</si>
  <si>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</si>
  <si>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</si>
  <si>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</si>
  <si>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</si>
  <si>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</si>
  <si>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</si>
  <si>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</si>
  <si>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</si>
  <si>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</si>
  <si>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</si>
  <si>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</si>
  <si>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</si>
  <si>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</si>
  <si>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</si>
  <si>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</si>
  <si>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</si>
  <si>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</si>
  <si>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</si>
  <si>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</si>
  <si>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</si>
  <si>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</si>
  <si>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</si>
  <si>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</si>
  <si>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</si>
  <si>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</si>
  <si>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</si>
  <si>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</si>
  <si>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</si>
  <si>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</si>
  <si>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</si>
  <si>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</si>
  <si>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</si>
  <si>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</si>
  <si>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</si>
  <si>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</si>
  <si>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</si>
  <si>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</si>
  <si>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</si>
  <si>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</si>
  <si>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</si>
  <si>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</si>
  <si>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</si>
  <si>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</si>
  <si>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</si>
  <si>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</si>
  <si>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</si>
  <si>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</si>
  <si>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</si>
  <si>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</si>
  <si>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</si>
  <si>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</si>
  <si>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</si>
  <si>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</si>
  <si>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</si>
  <si>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</si>
  <si>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</si>
  <si>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</si>
  <si>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</si>
  <si>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</si>
  <si>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</si>
  <si>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</si>
  <si>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</si>
  <si>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</si>
  <si>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</si>
  <si>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</si>
  <si>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</si>
  <si>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</si>
  <si>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</si>
  <si>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</si>
  <si>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</si>
  <si>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</si>
  <si>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</si>
  <si>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</si>
  <si>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</si>
  <si>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</si>
  <si>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</si>
  <si>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</si>
  <si>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</si>
  <si>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</si>
  <si>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</si>
  <si>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</si>
  <si>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</si>
  <si>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</si>
  <si>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</si>
  <si>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</si>
  <si>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</si>
  <si>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</si>
  <si>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</si>
  <si>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</si>
  <si>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</si>
  <si>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</si>
  <si>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</si>
  <si>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</si>
  <si>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</si>
  <si>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</si>
  <si>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</si>
  <si>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</si>
  <si>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</si>
  <si>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</si>
  <si>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</si>
  <si>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</si>
  <si>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</si>
  <si>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</si>
  <si>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</si>
  <si>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</si>
  <si>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</si>
  <si>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</si>
  <si>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</si>
  <si>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</si>
  <si>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</si>
  <si>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</si>
  <si>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</si>
  <si>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</si>
  <si>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</si>
  <si>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</si>
  <si>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</si>
  <si>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</si>
  <si>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</si>
  <si>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</si>
  <si>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</si>
  <si>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</si>
  <si>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</si>
  <si>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</si>
  <si>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</si>
  <si>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</si>
  <si>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</si>
  <si>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</si>
  <si>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</si>
  <si>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</si>
  <si>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</si>
  <si>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</si>
  <si>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</si>
  <si>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</si>
  <si>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</si>
  <si>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</si>
  <si>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</si>
  <si>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</si>
  <si>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</si>
  <si>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</si>
  <si>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</si>
  <si>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</si>
  <si>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</si>
  <si>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</si>
  <si>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</si>
  <si>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</si>
  <si>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</si>
  <si>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</si>
  <si>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</si>
  <si>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</si>
  <si>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</si>
  <si>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</si>
  <si>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</si>
  <si>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</si>
  <si>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</si>
  <si>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</si>
  <si>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</si>
  <si>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</si>
  <si>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</si>
  <si>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</si>
  <si>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</si>
  <si>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</si>
  <si>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</si>
  <si>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</si>
  <si>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</si>
  <si>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</si>
  <si>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</si>
  <si>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</si>
  <si>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</si>
  <si>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</si>
  <si>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</si>
  <si>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</si>
  <si>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</si>
  <si>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</si>
  <si>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</si>
  <si>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</si>
  <si>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</si>
  <si>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</si>
  <si>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</si>
  <si>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</si>
  <si>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</si>
  <si>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</si>
  <si>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</si>
  <si>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</si>
  <si>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</si>
  <si>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</si>
  <si>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</si>
  <si>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</si>
  <si>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</si>
  <si>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</si>
  <si>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</si>
  <si>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</si>
  <si>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</si>
  <si>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</si>
  <si>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</si>
  <si>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</si>
  <si>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</si>
  <si>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</si>
  <si>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</si>
  <si>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</si>
  <si>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</si>
  <si>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</si>
  <si>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</si>
  <si>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</si>
  <si>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</si>
  <si>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</si>
  <si>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</si>
  <si>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</si>
  <si>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</si>
  <si>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</si>
  <si>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</si>
  <si>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</si>
  <si>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</si>
  <si>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</si>
  <si>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</si>
  <si>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</si>
  <si>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</si>
  <si>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</si>
  <si>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</si>
  <si>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</si>
  <si>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</si>
  <si>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</si>
  <si>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</si>
  <si>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</si>
  <si>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</si>
  <si>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</si>
  <si>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</si>
  <si>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</si>
  <si>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</si>
  <si>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</si>
  <si>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</si>
  <si>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</si>
  <si>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</si>
  <si>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</si>
  <si>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</si>
  <si>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</si>
  <si>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</si>
  <si>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</si>
  <si>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</si>
  <si>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</si>
  <si>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</si>
  <si>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</si>
  <si>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</si>
  <si>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</si>
  <si>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</si>
  <si>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</si>
  <si>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</si>
  <si>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</si>
  <si>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</si>
  <si>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</si>
  <si>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</si>
  <si>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</si>
  <si>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</si>
  <si>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</si>
  <si>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</si>
  <si>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</si>
  <si>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</si>
  <si>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</si>
  <si>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</si>
  <si>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</si>
  <si>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</si>
  <si>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</si>
  <si>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</si>
  <si>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</si>
  <si>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</si>
  <si>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</si>
  <si>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</si>
  <si>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</si>
  <si>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</si>
  <si>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</si>
  <si>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</si>
  <si>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</si>
  <si>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</si>
  <si>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</si>
  <si>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</si>
  <si>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</si>
  <si>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</si>
  <si>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</si>
  <si>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</si>
  <si>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</si>
  <si>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</si>
  <si>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</si>
  <si>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</si>
  <si>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</si>
  <si>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</si>
  <si>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</si>
  <si>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</si>
  <si>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</si>
  <si>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</si>
  <si>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</si>
  <si>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</si>
  <si>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</si>
  <si>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</si>
  <si>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</si>
  <si>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</si>
  <si>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</si>
  <si>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</si>
  <si>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</si>
  <si>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</si>
  <si>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</si>
  <si>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</si>
  <si>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</si>
  <si>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</si>
  <si>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</si>
  <si>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</si>
  <si>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</si>
  <si>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</si>
  <si>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</si>
  <si>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</si>
  <si>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</si>
  <si>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</si>
  <si>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</si>
  <si>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</si>
  <si>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</si>
  <si>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</si>
  <si>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</si>
  <si>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</si>
  <si>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</si>
  <si>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</si>
  <si>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</si>
  <si>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</si>
  <si>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</si>
  <si>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</si>
  <si>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</si>
  <si>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</si>
  <si>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</si>
  <si>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</si>
  <si>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</si>
  <si>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</si>
  <si>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</si>
  <si>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</si>
  <si>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</si>
  <si>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</si>
  <si>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</si>
  <si>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</si>
  <si>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</si>
  <si>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</si>
  <si>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</si>
  <si>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</si>
  <si>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</si>
  <si>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</si>
  <si>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</si>
  <si>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</si>
  <si>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</si>
  <si>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</si>
  <si>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</si>
  <si>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</si>
  <si>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</si>
  <si>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</si>
  <si>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</si>
  <si>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</si>
  <si>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</si>
  <si>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</si>
  <si>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</si>
  <si>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</si>
  <si>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</si>
  <si>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</si>
  <si>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</si>
  <si>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</si>
  <si>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</si>
  <si>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</si>
  <si>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</si>
  <si>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</si>
  <si>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</si>
  <si>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</si>
  <si>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</si>
  <si>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</si>
  <si>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</si>
  <si>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</si>
  <si>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</si>
  <si>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</si>
  <si>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</si>
  <si>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</si>
  <si>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</si>
  <si>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</si>
  <si>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</si>
  <si>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</si>
  <si>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</si>
  <si>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</si>
  <si>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</si>
  <si>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</si>
  <si>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</si>
  <si>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</si>
  <si>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</si>
  <si>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</si>
  <si>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</si>
  <si>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</si>
  <si>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</si>
  <si>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</si>
  <si>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</si>
  <si>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</si>
  <si>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</si>
  <si>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</si>
  <si>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</si>
  <si>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</si>
  <si>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</si>
  <si>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</si>
  <si>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</si>
  <si>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</si>
  <si>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</si>
  <si>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</si>
  <si>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</si>
  <si>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</si>
  <si>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</si>
  <si>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</si>
  <si>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</si>
  <si>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</si>
  <si>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</si>
  <si>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</si>
  <si>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</si>
  <si>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</si>
  <si>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</si>
  <si>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</si>
  <si>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</si>
  <si>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</si>
  <si>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</si>
  <si>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</si>
  <si>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</si>
  <si>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</si>
  <si>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</si>
  <si>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</si>
  <si>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</si>
  <si>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</si>
  <si>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</si>
  <si>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</si>
  <si>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</si>
  <si>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</si>
  <si>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</si>
  <si>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</si>
  <si>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</si>
  <si>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</si>
  <si>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</si>
  <si>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</si>
  <si>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</si>
  <si>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</si>
  <si>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</si>
  <si>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</si>
  <si>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</si>
  <si>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</si>
  <si>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</si>
  <si>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</si>
  <si>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</si>
  <si>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</si>
  <si>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</si>
  <si>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</si>
  <si>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</si>
  <si>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</si>
  <si>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</si>
  <si>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</si>
  <si>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</si>
  <si>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</si>
  <si>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</si>
  <si>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</si>
  <si>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</si>
  <si>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</si>
  <si>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</si>
  <si>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</si>
  <si>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</si>
  <si>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</si>
  <si>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</si>
  <si>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</si>
  <si>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</si>
  <si>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</si>
  <si>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</si>
  <si>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</si>
  <si>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</si>
  <si>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</si>
  <si>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</si>
  <si>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</si>
  <si>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</si>
  <si>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</si>
  <si>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</si>
  <si>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</si>
  <si>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</si>
  <si>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</si>
  <si>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</si>
  <si>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</si>
  <si>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</si>
  <si>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</si>
  <si>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</si>
  <si>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</si>
  <si>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</si>
  <si>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</si>
  <si>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</si>
  <si>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</si>
  <si>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</si>
  <si>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</si>
  <si>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</si>
  <si>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</si>
  <si>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</si>
  <si>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</si>
  <si>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</si>
  <si>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</si>
  <si>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</si>
  <si>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</si>
  <si>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</si>
  <si>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</si>
  <si>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</si>
  <si>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</si>
  <si>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</si>
  <si>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</si>
  <si>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</si>
  <si>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</si>
  <si>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</si>
  <si>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</si>
  <si>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</si>
  <si>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</si>
  <si>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</si>
  <si>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</si>
  <si>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</si>
  <si>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</si>
  <si>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</si>
  <si>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</si>
  <si>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</si>
  <si>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</si>
  <si>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</si>
  <si>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</si>
  <si>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</si>
  <si>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</si>
  <si>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</si>
  <si>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</si>
  <si>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</si>
  <si>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</si>
  <si>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</si>
  <si>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</si>
  <si>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</si>
  <si>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</si>
  <si>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</si>
  <si>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</si>
  <si>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</si>
  <si>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</si>
  <si>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</si>
  <si>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</si>
  <si>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</si>
  <si>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</si>
  <si>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</si>
  <si>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</si>
  <si>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</si>
  <si>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</si>
  <si>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</si>
  <si>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</si>
  <si>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</si>
  <si>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</si>
  <si>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</si>
  <si>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</si>
  <si>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</si>
  <si>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</si>
  <si>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</si>
  <si>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</si>
  <si>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</si>
  <si>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</si>
  <si>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</si>
  <si>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</si>
  <si>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</si>
  <si>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</si>
  <si>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</si>
  <si>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</si>
  <si>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</si>
  <si>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</si>
  <si>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</si>
  <si>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</si>
  <si>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</si>
  <si>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</si>
  <si>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</si>
  <si>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</si>
  <si>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</si>
  <si>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</si>
  <si>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</si>
  <si>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</si>
  <si>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</si>
  <si>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</si>
  <si>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</si>
  <si>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</si>
  <si>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</si>
  <si>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</si>
  <si>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</si>
  <si>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</si>
  <si>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</si>
  <si>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</si>
  <si>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</si>
  <si>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</si>
  <si>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</si>
  <si>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</si>
  <si>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</si>
  <si>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</si>
  <si>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</si>
  <si>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</si>
  <si>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</si>
  <si>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</si>
  <si>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</si>
  <si>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</si>
  <si>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</si>
  <si>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</si>
  <si>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</si>
  <si>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</si>
  <si>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</si>
  <si>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</si>
  <si>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</si>
  <si>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</si>
  <si>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</si>
  <si>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</si>
  <si>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</si>
  <si>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</si>
  <si>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</si>
  <si>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</si>
  <si>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</si>
  <si>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</si>
  <si>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</si>
  <si>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</si>
  <si>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</si>
  <si>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</si>
  <si>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</si>
  <si>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</si>
  <si>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</si>
  <si>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</si>
  <si>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</si>
  <si>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</si>
  <si>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</si>
  <si>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</si>
  <si>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</si>
  <si>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</si>
  <si>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</si>
  <si>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</si>
  <si>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</si>
  <si>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</si>
  <si>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</si>
  <si>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</si>
  <si>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</si>
  <si>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</si>
  <si>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</si>
  <si>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</si>
  <si>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</si>
  <si>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</si>
  <si>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</si>
  <si>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</si>
  <si>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</si>
  <si>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</si>
  <si>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</si>
  <si>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</si>
  <si>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</si>
  <si>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</si>
  <si>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</si>
  <si>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</si>
  <si>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</si>
  <si>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</si>
  <si>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</si>
  <si>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</si>
  <si>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</si>
  <si>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</si>
  <si>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</si>
  <si>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</si>
  <si>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</si>
  <si>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</si>
  <si>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</si>
  <si>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</si>
  <si>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</si>
  <si>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</si>
  <si>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</si>
  <si>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</si>
  <si>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</si>
  <si>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</si>
  <si>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</si>
  <si>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</si>
  <si>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</si>
  <si>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</si>
  <si>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</si>
  <si>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</si>
  <si>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</si>
  <si>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</si>
  <si>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</si>
  <si>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</si>
  <si>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</si>
  <si>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</si>
  <si>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</si>
  <si>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</si>
  <si>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</si>
  <si>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</si>
  <si>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</si>
  <si>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</si>
  <si>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</si>
  <si>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</si>
  <si>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</si>
  <si>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</si>
  <si>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</si>
  <si>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</si>
  <si>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</si>
  <si>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</si>
  <si>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</si>
  <si>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</si>
  <si>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</si>
  <si>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</si>
  <si>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</si>
  <si>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</si>
  <si>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</si>
  <si>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</si>
  <si>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</si>
  <si>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</si>
  <si>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</si>
  <si>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</si>
  <si>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</si>
  <si>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</si>
  <si>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</si>
  <si>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</si>
  <si>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</si>
  <si>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</si>
  <si>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</si>
  <si>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</si>
  <si>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</si>
  <si>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</si>
  <si>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</si>
  <si>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</si>
  <si>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</si>
  <si>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</si>
  <si>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</si>
  <si>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</si>
  <si>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</si>
  <si>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</si>
  <si>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</si>
  <si>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</si>
  <si>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</si>
  <si>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</si>
  <si>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</si>
  <si>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</si>
  <si>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</si>
  <si>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</si>
  <si>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</si>
  <si>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</si>
  <si>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</si>
  <si>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</si>
  <si>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</si>
  <si>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</si>
  <si>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</si>
  <si>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</si>
  <si>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</si>
  <si>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</si>
  <si>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</si>
  <si>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</si>
  <si>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</si>
  <si>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</si>
  <si>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</si>
  <si>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</si>
  <si>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</si>
  <si>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</si>
  <si>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</si>
  <si>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</si>
  <si>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</si>
  <si>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</si>
  <si>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</si>
  <si>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</si>
  <si>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</si>
  <si>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</si>
  <si>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</si>
  <si>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</si>
  <si>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</si>
  <si>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</si>
  <si>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</si>
  <si>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</si>
  <si>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</si>
  <si>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</si>
  <si>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</si>
  <si>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</si>
  <si>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</si>
  <si>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</si>
  <si>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</si>
  <si>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</si>
  <si>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</si>
  <si>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</si>
  <si>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</si>
  <si>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</si>
  <si>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</si>
  <si>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</si>
  <si>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</si>
  <si>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</si>
  <si>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</si>
  <si>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</si>
  <si>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</si>
  <si>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</si>
  <si>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</si>
  <si>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</si>
  <si>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</si>
  <si>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</si>
  <si>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</si>
  <si>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</si>
  <si>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</si>
  <si>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</si>
  <si>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</si>
  <si>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</si>
  <si>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</si>
  <si>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</si>
  <si>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</si>
  <si>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</si>
  <si>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</si>
  <si>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</si>
  <si>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</si>
  <si>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</si>
  <si>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</si>
  <si>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</si>
  <si>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</si>
  <si>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</si>
  <si>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</si>
  <si>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</si>
  <si>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</si>
  <si>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</si>
  <si>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</si>
  <si>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</si>
  <si>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</si>
  <si>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</si>
  <si>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</si>
  <si>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</si>
  <si>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</si>
  <si>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</si>
  <si>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</si>
  <si>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</si>
  <si>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</si>
  <si>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</si>
  <si>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</si>
  <si>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</si>
  <si>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</si>
  <si>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</si>
  <si>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</si>
  <si>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</si>
  <si>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</si>
  <si>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</si>
  <si>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</si>
  <si>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</si>
  <si>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</si>
  <si>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</si>
  <si>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</si>
  <si>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</si>
  <si>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</si>
  <si>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</si>
  <si>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</si>
  <si>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</si>
  <si>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</si>
  <si>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</si>
  <si>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</si>
  <si>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</si>
  <si>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</si>
  <si>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</si>
  <si>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</si>
  <si>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</si>
  <si>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</si>
  <si>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</si>
  <si>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</si>
  <si>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</si>
  <si>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</si>
  <si>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</si>
  <si>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</si>
  <si>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</si>
  <si>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</si>
  <si>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</si>
  <si>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</si>
  <si>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</si>
  <si>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</si>
  <si>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</si>
  <si>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</si>
  <si>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</si>
  <si>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</si>
  <si>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</si>
  <si>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</si>
  <si>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</si>
  <si>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</si>
  <si>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</si>
  <si>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</si>
  <si>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</si>
  <si>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</si>
  <si>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</si>
  <si>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</si>
  <si>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</si>
  <si>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</si>
  <si>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</si>
  <si>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</si>
  <si>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</si>
  <si>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</si>
  <si>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</si>
  <si>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</si>
  <si>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</si>
  <si>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</si>
  <si>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</si>
  <si>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</si>
  <si>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</si>
  <si>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</si>
  <si>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</si>
  <si>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</si>
  <si>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</si>
  <si>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</si>
  <si>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</si>
  <si>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</si>
  <si>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</si>
  <si>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</si>
  <si>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</si>
  <si>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</si>
  <si>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</si>
  <si>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</si>
  <si>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</si>
  <si>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</si>
  <si>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</si>
  <si>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</si>
  <si>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</si>
  <si>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</si>
  <si>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</si>
  <si>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</si>
  <si>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</si>
  <si>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</si>
  <si>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</si>
  <si>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</si>
  <si>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</si>
  <si>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</si>
  <si>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</si>
  <si>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</si>
  <si>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</si>
  <si>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</si>
  <si>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</si>
  <si>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</si>
  <si>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</si>
  <si>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</si>
  <si>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</si>
  <si>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</si>
  <si>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</si>
  <si>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</si>
  <si>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</si>
  <si>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</si>
  <si>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</si>
  <si>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</si>
  <si>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</si>
  <si>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</si>
  <si>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</si>
  <si>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</si>
  <si>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</si>
  <si>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</si>
  <si>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</si>
  <si>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</si>
  <si>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</si>
  <si>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</si>
  <si>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</si>
  <si>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</si>
  <si>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</si>
  <si>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</si>
  <si>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</si>
  <si>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</si>
  <si>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</si>
  <si>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</si>
  <si>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</si>
  <si>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</si>
  <si>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</si>
  <si>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</si>
  <si>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</si>
  <si>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</si>
  <si>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</si>
  <si>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</si>
  <si>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</si>
  <si>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</si>
  <si>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</si>
  <si>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</si>
  <si>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</si>
  <si>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</si>
  <si>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</si>
  <si>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</si>
  <si>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</si>
  <si>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</si>
  <si>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</si>
  <si>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</si>
  <si>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</si>
  <si>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</si>
  <si>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</si>
  <si>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</si>
  <si>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</si>
  <si>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</si>
  <si>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</si>
  <si>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</si>
  <si>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</si>
  <si>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</si>
  <si>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</si>
  <si>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</si>
  <si>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</si>
  <si>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</si>
  <si>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</si>
  <si>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</si>
  <si>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</si>
  <si>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</si>
  <si>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</si>
  <si>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</si>
  <si>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</si>
  <si>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</si>
  <si>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</si>
  <si>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</si>
  <si>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</si>
  <si>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</si>
  <si>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</si>
  <si>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</si>
  <si>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</si>
  <si>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</si>
  <si>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</si>
  <si>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</si>
  <si>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</si>
  <si>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</si>
  <si>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</si>
  <si>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</si>
  <si>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</si>
  <si>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</si>
  <si>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</si>
  <si>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</si>
  <si>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</si>
  <si>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</si>
  <si>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</si>
  <si>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</si>
  <si>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</si>
  <si>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</si>
  <si>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</si>
  <si>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</si>
  <si>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</si>
  <si>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</si>
  <si>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</si>
  <si>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</si>
  <si>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</si>
  <si>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</si>
  <si>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</si>
  <si>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</si>
  <si>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</si>
  <si>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</si>
  <si>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</si>
  <si>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</si>
  <si>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</si>
  <si>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</si>
  <si>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</si>
  <si>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</si>
  <si>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</si>
  <si>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</si>
  <si>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</si>
  <si>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</si>
  <si>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</si>
  <si>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</si>
  <si>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</si>
  <si>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</si>
  <si>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</si>
  <si>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</si>
  <si>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</si>
  <si>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</si>
  <si>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</si>
  <si>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</si>
  <si>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</si>
  <si>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</si>
  <si>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</si>
  <si>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</si>
  <si>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</si>
  <si>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</si>
  <si>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</si>
  <si>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</si>
  <si>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</si>
  <si>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</si>
  <si>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</si>
  <si>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</si>
  <si>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</si>
  <si>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</si>
  <si>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</si>
  <si>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</si>
  <si>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</si>
  <si>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</si>
  <si>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</si>
  <si>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</si>
  <si>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</si>
  <si>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</si>
  <si>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</si>
  <si>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</si>
  <si>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</si>
  <si>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</si>
  <si>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</si>
  <si>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</si>
  <si>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</si>
  <si>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</si>
  <si>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</si>
  <si>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</si>
  <si>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</si>
  <si>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</si>
  <si>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</si>
  <si>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</si>
  <si>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</si>
  <si>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</si>
  <si>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</si>
  <si>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</si>
  <si>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</si>
  <si>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</si>
  <si>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</si>
  <si>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</si>
  <si>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</si>
  <si>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</si>
  <si>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</si>
  <si>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</si>
  <si>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</si>
  <si>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</si>
  <si>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</si>
  <si>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</si>
  <si>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</si>
  <si>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</si>
  <si>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</si>
  <si>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</si>
  <si>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</si>
  <si>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</si>
  <si>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</si>
  <si>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</si>
  <si>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</si>
  <si>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</si>
  <si>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</si>
  <si>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</si>
  <si>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</si>
  <si>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</si>
  <si>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</si>
  <si>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</si>
  <si>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</si>
  <si>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</si>
  <si>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</si>
  <si>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</si>
  <si>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</si>
  <si>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</si>
  <si>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</si>
  <si>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</si>
  <si>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</si>
  <si>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</si>
  <si>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</si>
  <si>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</si>
  <si>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</si>
  <si>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</si>
  <si>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</si>
  <si>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</si>
  <si>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</si>
  <si>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</si>
  <si>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</si>
  <si>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</si>
  <si>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</si>
  <si>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</si>
  <si>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</si>
  <si>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</si>
  <si>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</si>
  <si>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</si>
  <si>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</si>
  <si>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</si>
  <si>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</si>
  <si>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</si>
  <si>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</si>
  <si>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</si>
  <si>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</si>
  <si>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</si>
  <si>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</si>
  <si>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</si>
  <si>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</si>
  <si>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</si>
  <si>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</si>
  <si>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</si>
  <si>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</si>
  <si>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</si>
  <si>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</si>
  <si>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</si>
  <si>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</si>
  <si>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</si>
  <si>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</si>
  <si>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</si>
  <si>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</si>
  <si>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</si>
  <si>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</si>
  <si>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</si>
  <si>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</si>
  <si>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</si>
  <si>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</si>
  <si>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</si>
  <si>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</si>
  <si>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</si>
  <si>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</si>
  <si>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</si>
  <si>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</si>
  <si>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</si>
  <si>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</si>
  <si>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</si>
  <si>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</si>
  <si>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</si>
  <si>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</si>
  <si>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</si>
  <si>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</si>
  <si>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</si>
  <si>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</si>
  <si>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</si>
  <si>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</si>
  <si>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</si>
  <si>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</si>
  <si>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</si>
  <si>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</si>
  <si>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</si>
  <si>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</si>
  <si>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</si>
  <si>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</si>
  <si>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</si>
  <si>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</si>
  <si>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</si>
  <si>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</si>
  <si>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</si>
  <si>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</si>
  <si>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</si>
  <si>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</si>
  <si>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</si>
  <si>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</si>
  <si>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</si>
  <si>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</si>
  <si>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</si>
  <si>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</si>
  <si>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</si>
  <si>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</si>
  <si>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</si>
  <si>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</si>
  <si>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</si>
  <si>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</si>
  <si>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</si>
  <si>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</si>
  <si>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</si>
  <si>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</si>
  <si>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</si>
  <si>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</si>
  <si>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</si>
  <si>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</si>
  <si>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</si>
  <si>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</si>
  <si>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</si>
  <si>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</si>
  <si>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</si>
  <si>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</si>
  <si>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</si>
  <si>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</si>
  <si>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</si>
  <si>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</si>
  <si>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</si>
  <si>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</si>
  <si>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</si>
  <si>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</si>
  <si>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</si>
  <si>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</si>
  <si>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</si>
  <si>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</si>
  <si>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</si>
  <si>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</si>
  <si>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</si>
  <si>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</si>
  <si>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</si>
  <si>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</si>
  <si>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</si>
  <si>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</si>
  <si>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</si>
  <si>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</si>
  <si>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</si>
  <si>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</si>
  <si>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</si>
  <si>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</si>
  <si>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</si>
  <si>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</si>
  <si>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</si>
  <si>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</si>
  <si>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</si>
  <si>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</si>
  <si>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</si>
  <si>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</si>
  <si>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</si>
  <si>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</si>
  <si>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</si>
  <si>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</si>
  <si>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</si>
  <si>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</si>
  <si>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</si>
  <si>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</si>
  <si>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</si>
  <si>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</si>
  <si>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</si>
  <si>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</si>
  <si>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</si>
  <si>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</si>
  <si>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</si>
  <si>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</si>
  <si>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</si>
  <si>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</si>
  <si>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</si>
  <si>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</si>
  <si>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</si>
  <si>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</si>
  <si>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</si>
  <si>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</si>
  <si>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</si>
  <si>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</si>
  <si>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</si>
  <si>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</si>
  <si>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</si>
  <si>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</si>
  <si>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</si>
  <si>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</si>
  <si>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</si>
  <si>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</si>
  <si>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</si>
  <si>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</si>
  <si>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</si>
  <si>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</si>
  <si>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</si>
  <si>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</si>
  <si>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</si>
  <si>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</si>
  <si>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</si>
  <si>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</si>
  <si>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</si>
  <si>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</si>
  <si>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</si>
  <si>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</si>
  <si>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</si>
  <si>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</si>
  <si>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</si>
  <si>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</si>
  <si>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</si>
  <si>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</si>
  <si>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</si>
  <si>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</si>
  <si>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</si>
  <si>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</si>
  <si>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</si>
  <si>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</si>
  <si>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</si>
  <si>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</si>
  <si>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</si>
  <si>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</si>
  <si>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</si>
  <si>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</si>
  <si>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</si>
  <si>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</si>
  <si>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</si>
  <si>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</si>
  <si>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</si>
  <si>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</si>
  <si>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</si>
  <si>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</si>
  <si>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</si>
  <si>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</si>
  <si>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</si>
  <si>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</si>
  <si>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</si>
  <si>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</si>
  <si>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</si>
  <si>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</si>
  <si>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</si>
  <si>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</si>
  <si>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</si>
  <si>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</si>
  <si>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</si>
  <si>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</si>
  <si>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</si>
  <si>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</si>
  <si>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</si>
  <si>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</si>
  <si>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</si>
  <si>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</si>
  <si>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</si>
  <si>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</si>
  <si>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</si>
  <si>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</si>
  <si>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</si>
  <si>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</si>
  <si>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</si>
  <si>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</si>
  <si>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</si>
  <si>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</si>
  <si>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</si>
  <si>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</si>
  <si>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</si>
  <si>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</si>
  <si>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</si>
  <si>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</si>
  <si>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</si>
  <si>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</si>
  <si>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</si>
  <si>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</si>
  <si>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</si>
  <si>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</si>
  <si>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</si>
  <si>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</si>
  <si>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</si>
  <si>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</si>
  <si>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</si>
  <si>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</si>
  <si>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</si>
  <si>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</si>
  <si>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</si>
  <si>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</si>
  <si>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</si>
  <si>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</si>
  <si>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</si>
  <si>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</si>
  <si>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</si>
  <si>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</si>
  <si>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</si>
  <si>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</si>
  <si>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</si>
  <si>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</si>
  <si>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</si>
  <si>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</si>
  <si>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</si>
  <si>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</si>
  <si>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</si>
  <si>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</si>
  <si>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</si>
  <si>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Parent Category</t>
  </si>
  <si>
    <t>Date Ended Conversion</t>
  </si>
  <si>
    <t>Date Created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</si>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</sst>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of</a:t>
            </a:r>
            <a:r>
              <a:rPr lang="en-US" baseline="0"/>
              <a:t> Categories in Kickstart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'PVT States of Categories'!$B$4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'PVT States of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States of Categories'!$B$5:$B$13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'PVT States of Categories'!$C$4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'PVT States of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States of Categories'!$C$5:$C$13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'PVT States of Categories'!$D$4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'PVT States of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States of Categories'!$D$5:$D$13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'PVT States of Categories'!$E$4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'PVT States of Categories'!$A$5:$A$13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'PVT States of Categories'!$E$5:$E$13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89279440"/>
        <c:axId val="-1889274448"/>
      </c:barChart>
      <c:catAx>
        <c:axId val="-18892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274448"/>
        <c:crosses val="autoZero"/>
        <c:auto val="1"/>
        <c:lblAlgn val="ctr"/>
        <c:lblOffset val="100"/>
        <c:noMultiLvlLbl val="0"/>
      </c:catAx>
      <c:valAx>
        <c:axId val="-188927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2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_ Assignment - KickStart My Chart (Autosaved).xlsx]Sheet3!PivotTable1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0789210752022109"/>
          <c:y val="0.0493423211078878"/>
          <c:w val="0.785807563105293"/>
          <c:h val="0.7826072316618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A0C-4AF7-9B97-9EF4B17902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A0C-4AF7-9B97-9EF4B17902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A0C-4AF7-9B97-9EF4B17902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0C-4AF7-9B97-9EF4B179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89087232"/>
        <c:axId val="-1889082544"/>
      </c:barChart>
      <c:catAx>
        <c:axId val="-188908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082544"/>
        <c:crosses val="autoZero"/>
        <c:auto val="1"/>
        <c:lblAlgn val="ctr"/>
        <c:lblOffset val="100"/>
        <c:noMultiLvlLbl val="0"/>
      </c:catAx>
      <c:valAx>
        <c:axId val="-188908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08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</a:t>
            </a:r>
            <a:r>
              <a:rPr lang="en-US" baseline="0"/>
              <a:t> of Kickstarts based on Months, Years, and Categories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'PVT States of Kickstarts (MY)'!$B$5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'PVT States of Kickstarts (MY)'!$A$6:$A$17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States of Kickstarts (MY)'!$B$6:$B$17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'PVT States of Kickstarts (MY)'!$C$5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'PVT States of Kickstarts (MY)'!$A$6:$A$17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States of Kickstarts (MY)'!$C$6:$C$17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'PVT States of Kickstarts (MY)'!$D$5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'PVT States of Kickstarts (MY)'!$A$6:$A$17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'PVT States of Kickstarts (MY)'!$D$6:$D$17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89010464"/>
        <c:axId val="-1889005584"/>
      </c:lineChart>
      <c:catAx>
        <c:axId val="-188901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005584"/>
        <c:crosses val="autoZero"/>
        <c:auto val="1"/>
        <c:lblAlgn val="ctr"/>
        <c:lblOffset val="100"/>
        <c:noMultiLvlLbl val="0"/>
      </c:catAx>
      <c:valAx>
        <c:axId val="-18890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901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88900240"/>
        <c:axId val="-1888895360"/>
      </c:lineChart>
      <c:catAx>
        <c:axId val="-18889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8895360"/>
        <c:crosses val="autoZero"/>
        <c:auto val="1"/>
        <c:lblAlgn val="ctr"/>
        <c:lblOffset val="100"/>
        <c:noMultiLvlLbl val="0"/>
      </c:catAx>
      <c:valAx>
        <c:axId val="-18888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89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88900</xdr:rowOff>
    </xdr:from>
    <xdr:to>
      <xdr:col>12</xdr:col>
      <xdr:colOff>88900</xdr:colOff>
      <xdr:row>24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</xdr:colOff>
      <xdr:row>1</xdr:row>
      <xdr:rowOff>83820</xdr:rowOff>
    </xdr:from>
    <xdr:to>
      <xdr:col>17</xdr:col>
      <xdr:colOff>55880</xdr:colOff>
      <xdr:row>25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139700</xdr:rowOff>
    </xdr:from>
    <xdr:to>
      <xdr:col>15</xdr:col>
      <xdr:colOff>571500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15</xdr:row>
      <xdr:rowOff>139700</xdr:rowOff>
    </xdr:from>
    <xdr:to>
      <xdr:col>6</xdr:col>
      <xdr:colOff>952500</xdr:colOff>
      <xdr:row>39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05.74430150463" createdVersion="4" refreshedVersion="4" minRefreshableVersion="3" recordCount="4115">
  <cacheSource type="worksheet">
    <worksheetSource ref="A1:R1048576" sheet="KickStar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ghna Sharma" refreshedDate="43606.649469212964" createdVersion="6" refreshedVersion="6" minRefreshableVersion="3" recordCount="4115">
  <cacheSource type="worksheet">
    <worksheetSource ref="A1:T1048576" sheet="KickStar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2E-3"/>
    <n v="1"/>
    <x v="1"/>
    <x v="6"/>
  </r>
  <r>
    <m/>
    <m/>
    <m/>
    <m/>
    <m/>
    <x v="4"/>
    <x v="21"/>
    <x v="13"/>
    <m/>
    <m/>
    <x v="2"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name="Years" axis="axisPage" numFmtId="47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rinterSettings" Target="../printerSettings/printerSettings2.bin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zoomScale="50" zoomScaleNormal="40" zoomScalePageLayoutView="40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style="7" customWidth="1"/>
    <col min="16" max="16" width="17.5" customWidth="1"/>
    <col min="17" max="17" width="9.83203125" customWidth="1"/>
    <col min="18" max="18" width="17.5" customWidth="1"/>
    <col min="19" max="19" width="23.5" style="11" customWidth="1"/>
    <col min="20" max="20" width="19.83203125" style="1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1" t="s">
        <v>8308</v>
      </c>
      <c r="R1" s="1" t="s">
        <v>8309</v>
      </c>
      <c r="S1" s="12" t="s">
        <v>8358</v>
      </c>
      <c r="T1" s="12" t="s">
        <v>8357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</f>
        <v>1.3685882352941177</v>
      </c>
      <c r="P2">
        <f t="shared" ref="P2:P65" si="1"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(E66/D66)</f>
        <v>1.7333333333333334</v>
      </c>
      <c r="P66">
        <f t="shared" ref="P66:P129" si="7">(E66/L66)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1.0752857142857142</v>
      </c>
      <c r="P67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(E130/D130)</f>
        <v>1.8669999999999999E-2</v>
      </c>
      <c r="P130">
        <f t="shared" ref="P130:P193" si="13">(E130/L130)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t="e">
        <f t="shared" si="13"/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(E194/D194)</f>
        <v>1.7E-5</v>
      </c>
      <c r="P194">
        <f t="shared" ref="P194:P257" si="19">(E194/L194)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t="e">
        <f t="shared" si="19"/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(E258/D258)</f>
        <v>1.391</v>
      </c>
      <c r="P258">
        <f t="shared" ref="P258:P321" si="25">(E258/L258)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1.0672648571428571</v>
      </c>
      <c r="P259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(E322/D322)</f>
        <v>1.0658000000000001</v>
      </c>
      <c r="P322">
        <f t="shared" ref="P322:P385" si="31">(E322/L322)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1.0266285714285714</v>
      </c>
      <c r="P323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(E386/D386)</f>
        <v>1.1210500000000001</v>
      </c>
      <c r="P386">
        <f t="shared" ref="P386:P449" si="37">(E386/L386)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1.05982</v>
      </c>
      <c r="P387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(E450/D450)</f>
        <v>3.2804E-2</v>
      </c>
      <c r="P450">
        <f t="shared" ref="P450:P513" si="43">(E450/L450)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2.2499999999999999E-2</v>
      </c>
      <c r="P451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(E514/D514)</f>
        <v>1.3749999999999999E-3</v>
      </c>
      <c r="P514">
        <f t="shared" ref="P514:P577" si="49">(E514/L514)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0.13924</v>
      </c>
      <c r="P515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(E578/D578)</f>
        <v>1.2500000000000001E-5</v>
      </c>
      <c r="P578">
        <f t="shared" ref="P578:P641" si="55">(E578/L578)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2E-3</v>
      </c>
      <c r="P579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(E642/D642)</f>
        <v>1.4428571428571428</v>
      </c>
      <c r="P642">
        <f t="shared" ref="P642:P705" si="61">(E642/L642)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1.1916249999999999</v>
      </c>
      <c r="P643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(E706/D706)</f>
        <v>8.7454545454545458E-3</v>
      </c>
      <c r="P706">
        <f t="shared" ref="P706:P769" si="67">(E706/L706)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9.7699999999999992E-3</v>
      </c>
      <c r="P707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(E770/D770)</f>
        <v>0</v>
      </c>
      <c r="P770" t="e">
        <f t="shared" ref="P770:P833" si="73">(E770/L770)</f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0.41399999999999998</v>
      </c>
      <c r="P771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(E834/D834)</f>
        <v>1.0060706666666666</v>
      </c>
      <c r="P834">
        <f t="shared" ref="P834:P897" si="79">(E834/L834)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1.0166666666666666</v>
      </c>
      <c r="P835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(E898/D898)</f>
        <v>0.4</v>
      </c>
      <c r="P898">
        <f t="shared" ref="P898:P961" si="85">(E898/L898)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t="e">
        <f t="shared" si="85"/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(E962/D962)</f>
        <v>0.46100628930817611</v>
      </c>
      <c r="P962">
        <f t="shared" ref="P962:P1025" si="91">(E962/L962)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0.42188421052631581</v>
      </c>
      <c r="P963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(E1026/D1026)</f>
        <v>1.1863774999999999</v>
      </c>
      <c r="P1026">
        <f t="shared" ref="P1026:P1089" si="97">(E1026/L1026)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1.099283142857143</v>
      </c>
      <c r="P1027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(E1090/D1090)</f>
        <v>0.14182977777777778</v>
      </c>
      <c r="P1090">
        <f t="shared" ref="P1090:P1153" si="103">(E1090/L1090)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7.8266666666666665E-2</v>
      </c>
      <c r="P1091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(E1154/D1154)</f>
        <v>5.6937500000000002E-2</v>
      </c>
      <c r="P1154">
        <f t="shared" ref="P1154:P1217" si="109">(E1154/L1154)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6.2500000000000003E-3</v>
      </c>
      <c r="P1155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(E1218/D1218)</f>
        <v>1.4570000000000001</v>
      </c>
      <c r="P1218">
        <f t="shared" ref="P1218:P1281" si="115">(E1218/L1218)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1.026</v>
      </c>
      <c r="P1219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(E1282/D1282)</f>
        <v>1.1091186666666666</v>
      </c>
      <c r="P1282">
        <f t="shared" ref="P1282:P1345" si="121">(E1282/L1282)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1.1071428571428572</v>
      </c>
      <c r="P1283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(E1346/D1346)</f>
        <v>3.7773333333333334</v>
      </c>
      <c r="P1346">
        <f t="shared" ref="P1346:P1409" si="127">(E1346/L1346)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1.25</v>
      </c>
      <c r="P1347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(E1410/D1410)</f>
        <v>7.1999999999999995E-2</v>
      </c>
      <c r="P1410">
        <f t="shared" ref="P1410:P1473" si="133">(E1410/L1410)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t="e">
        <f t="shared" si="133"/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(E1474/D1474)</f>
        <v>1.3870400000000001</v>
      </c>
      <c r="P1474">
        <f t="shared" ref="P1474:P1537" si="139">(E1474/L1474)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1.20516</v>
      </c>
      <c r="P1475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(E1538/D1538)</f>
        <v>2.5030841666666666</v>
      </c>
      <c r="P1538">
        <f t="shared" ref="P1538:P1601" si="145">(E1538/L1538)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1.7989999999999999</v>
      </c>
      <c r="P1539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(E1602/D1602)</f>
        <v>7.3400000000000007E-2</v>
      </c>
      <c r="P1602">
        <f t="shared" ref="P1602:P1665" si="151">(E1602/L1602)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1.082492</v>
      </c>
      <c r="P1603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(E1666/D1666)</f>
        <v>1.2240879999999998</v>
      </c>
      <c r="P1666">
        <f t="shared" ref="P1666:P1729" si="157">(E1666/L1666)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1.1945714285714286</v>
      </c>
      <c r="P1667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(E1730/D1730)</f>
        <v>0.68400000000000005</v>
      </c>
      <c r="P1730">
        <f t="shared" ref="P1730:P1793" si="163">(E1730/L1730)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t="e">
        <f t="shared" si="163"/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(E1794/D1794)</f>
        <v>0.61124000000000001</v>
      </c>
      <c r="P1794">
        <f t="shared" ref="P1794:P1857" si="169">(E1794/L1794)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1.3333333333333334E-2</v>
      </c>
      <c r="P1795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(E1858/D1858)</f>
        <v>1.0125</v>
      </c>
      <c r="P1858">
        <f t="shared" ref="P1858:P1921" si="175">(E1858/L1858)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</v>
      </c>
      <c r="P1859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(E1922/D1922)</f>
        <v>0.43030000000000002</v>
      </c>
      <c r="P1922">
        <f t="shared" ref="P1922:P1985" si="181">(E1922/L1922)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1.3680000000000001</v>
      </c>
      <c r="P1923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(E1986/D1986)</f>
        <v>0.21146666666666666</v>
      </c>
      <c r="P1986">
        <f t="shared" ref="P1986:P2049" si="187">(E1986/L1986)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3.1875000000000001E-2</v>
      </c>
      <c r="P1987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(E2050/D2050)</f>
        <v>1.4833229411764706</v>
      </c>
      <c r="P2050">
        <f t="shared" ref="P2050:P2113" si="193">(E2050/L2050)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1.2019070000000001</v>
      </c>
      <c r="P2051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(E2114/D2114)</f>
        <v>1</v>
      </c>
      <c r="P2114">
        <f t="shared" ref="P2114:P2177" si="199">(E2114/L2114)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1.0485714285714285</v>
      </c>
      <c r="P2115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(E2178/D2178)</f>
        <v>1.2602</v>
      </c>
      <c r="P2178">
        <f t="shared" ref="P2178:P2241" si="205">(E2178/L2178)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1.0012000000000001</v>
      </c>
      <c r="P2179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(E2242/D2242)</f>
        <v>2.7067999999999999</v>
      </c>
      <c r="P2242">
        <f t="shared" ref="P2242:P2305" si="211">(E2242/L2242)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8.0640000000000001</v>
      </c>
      <c r="P2243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(E2306/D2306)</f>
        <v>1.0070033333333335</v>
      </c>
      <c r="P2306">
        <f t="shared" ref="P2306:P2369" si="217">(E2306/L2306)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1.0122777777777778</v>
      </c>
      <c r="P2307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(E2370/D2370)</f>
        <v>2.5000000000000001E-3</v>
      </c>
      <c r="P2370">
        <f t="shared" ref="P2370:P2433" si="223">(E2370/L2370)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t="e">
        <f t="shared" si="223"/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(E2434/D2434)</f>
        <v>1.4285714285714287E-4</v>
      </c>
      <c r="P2434">
        <f t="shared" ref="P2434:P2497" si="229">(E2434/L2434)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t="e">
        <f t="shared" si="229"/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(E2498/D2498)</f>
        <v>1</v>
      </c>
      <c r="P2498">
        <f t="shared" ref="P2498:P2561" si="235">(E2498/L2498)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1.127715</v>
      </c>
      <c r="P2499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(E2562/D2562)</f>
        <v>1.0009999999999999</v>
      </c>
      <c r="P2562">
        <f t="shared" ref="P2562:P2625" si="241">(E2562/L2562)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t="e">
        <f t="shared" si="241"/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(E2626/D2626)</f>
        <v>13.794206249999998</v>
      </c>
      <c r="P2626">
        <f t="shared" ref="P2626:P2689" si="247">(E2626/L2626)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9.56</v>
      </c>
      <c r="P2627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(E2690/D2690)</f>
        <v>1.48E-3</v>
      </c>
      <c r="P2690">
        <f t="shared" ref="P2690:P2753" si="253">(E2690/L2690)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2.8571428571428571E-5</v>
      </c>
      <c r="P2691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(E2754/D2754)</f>
        <v>0.11458333333333333</v>
      </c>
      <c r="P2754">
        <f t="shared" ref="P2754:P2817" si="259">(E2754/L2754)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0.19</v>
      </c>
      <c r="P2755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(E2818/D2818)</f>
        <v>1.4156666666666666</v>
      </c>
      <c r="P2818">
        <f t="shared" ref="P2818:P2881" si="265">(E2818/L2818)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1.3</v>
      </c>
      <c r="P2819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(E2882/D2882)</f>
        <v>0.23333333333333334</v>
      </c>
      <c r="P2882">
        <f t="shared" ref="P2882:P2945" si="271">(E2882/L2882)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t="e">
        <f t="shared" si="271"/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(E2946/D2946)</f>
        <v>0.01</v>
      </c>
      <c r="P2946">
        <f t="shared" ref="P2946:P3009" si="277">(E2946/L2946)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t="e">
        <f t="shared" si="277"/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(E3010/D3010)</f>
        <v>1.0116666666666667</v>
      </c>
      <c r="P3010">
        <f t="shared" ref="P3010:P3073" si="283">(E3010/L3010)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1.19756</v>
      </c>
      <c r="P3011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(E3074/D3074)</f>
        <v>1.6666666666666666E-4</v>
      </c>
      <c r="P3074">
        <f t="shared" ref="P3074:P3137" si="289">(E3074/L3074)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2.3035714285714285E-4</v>
      </c>
      <c r="P3075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(E3138/D3138)</f>
        <v>1.278</v>
      </c>
      <c r="P3138">
        <f t="shared" ref="P3138:P3201" si="295">(E3138/L3138)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3.3333333333333333E-2</v>
      </c>
      <c r="P3139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(E3202/D3202)</f>
        <v>2.0000000000000002E-5</v>
      </c>
      <c r="P3202">
        <f t="shared" ref="P3202:P3265" si="301">(E3202/L3202)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1.2500000000000001E-2</v>
      </c>
      <c r="P3203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(E3266/D3266)</f>
        <v>1.03</v>
      </c>
      <c r="P3266">
        <f t="shared" ref="P3266:P3329" si="307">(E3266/L3266)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1.64</v>
      </c>
      <c r="P3267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(E3330/D3330)</f>
        <v>1.4638888888888888</v>
      </c>
      <c r="P3330">
        <f t="shared" ref="P3330:P3393" si="313">(E3330/L3330)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1.1679999999999999</v>
      </c>
      <c r="P3331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(E3394/D3394)</f>
        <v>1</v>
      </c>
      <c r="P3394">
        <f t="shared" ref="P3394:P3457" si="319">(E3394/L3394)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1.0580000000000001</v>
      </c>
      <c r="P3395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(E3458/D3458)</f>
        <v>1.913</v>
      </c>
      <c r="P3458">
        <f t="shared" ref="P3458:P3521" si="325">(E3458/L3458)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1.4019999999999999</v>
      </c>
      <c r="P3459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(E3522/D3522)</f>
        <v>1.0075000000000001</v>
      </c>
      <c r="P3522">
        <f t="shared" ref="P3522:P3585" si="331">(E3522/L3522)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1.6942857142857144</v>
      </c>
      <c r="P3523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(E3586/D3586)</f>
        <v>1.155</v>
      </c>
      <c r="P3586">
        <f t="shared" ref="P3586:P3649" si="337">(E3586/L3586)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1.1911764705882353</v>
      </c>
      <c r="P3587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(E3650/D3650)</f>
        <v>1.003825</v>
      </c>
      <c r="P3650">
        <f t="shared" ref="P3650:P3713" si="343">(E3650/L3650)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1.04</v>
      </c>
      <c r="P3651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(E3714/D3714)</f>
        <v>1.5373333333333334</v>
      </c>
      <c r="P3714">
        <f t="shared" ref="P3714:P3777" si="349">(E3714/L3714)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1.0149999999999999</v>
      </c>
      <c r="P3715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(E3778/D3778)</f>
        <v>1.0671250000000001</v>
      </c>
      <c r="P3778">
        <f t="shared" ref="P3778:P3841" si="355">(E3778/L3778)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1.4319999999999999</v>
      </c>
      <c r="P3779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(E3842/D3842)</f>
        <v>65</v>
      </c>
      <c r="P3842">
        <f t="shared" ref="P3842:P3905" si="361">(E3842/L3842)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8.72E-2</v>
      </c>
      <c r="P3843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(E3906/D3906)</f>
        <v>2.9999999999999997E-4</v>
      </c>
      <c r="P3906">
        <f t="shared" ref="P3906:P3969" si="367">(E3906/L3906)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0.11533333333333333</v>
      </c>
      <c r="P3907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(E3970/D3970)</f>
        <v>0.10539999999999999</v>
      </c>
      <c r="P3970">
        <f t="shared" ref="P3970:P4033" si="373">(E3970/L3970)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7.4690265486725665E-2</v>
      </c>
      <c r="P3971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(E4034/D4034)</f>
        <v>6.8287037037037035E-2</v>
      </c>
      <c r="P4034">
        <f t="shared" ref="P4034:P4097" si="379">(E4034/L4034)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0.25698702928870293</v>
      </c>
      <c r="P4035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(E4098/D4098)</f>
        <v>0.11428571428571428</v>
      </c>
      <c r="P4098">
        <f t="shared" ref="P4098:P4115" si="385">(E4098/L4098)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t="e">
        <f t="shared" si="385"/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0.5"/>
        <cfvo type="num" val="2"/>
        <color rgb="FFC00000"/>
        <color theme="9" tint="0.39997558519241921"/>
        <color theme="4" tint="0.39997558519241921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J31" sqref="J3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7" width="10" customWidth="1"/>
    <col min="8" max="10" width="14.83203125" bestFit="1" customWidth="1"/>
    <col min="11" max="11" width="10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8355</v>
      </c>
      <c r="B3" s="8" t="s">
        <v>8310</v>
      </c>
    </row>
    <row r="4" spans="1:6" x14ac:dyDescent="0.2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8372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8373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8374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8375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8376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8377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8378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8379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8380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L30" sqref="L30"/>
    </sheetView>
  </sheetViews>
  <sheetFormatPr baseColWidth="10" defaultColWidth="8.83203125" defaultRowHeight="15" x14ac:dyDescent="0.2"/>
  <cols>
    <col min="1" max="1" width="15.5" customWidth="1"/>
    <col min="2" max="2" width="15.5" bestFit="1" customWidth="1"/>
    <col min="3" max="3" width="3.83203125" customWidth="1"/>
    <col min="4" max="4" width="5.6640625" customWidth="1"/>
    <col min="5" max="5" width="8.5" customWidth="1"/>
    <col min="6" max="6" width="10.83203125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8356</v>
      </c>
      <c r="B2" t="s">
        <v>8313</v>
      </c>
    </row>
    <row r="4" spans="1:6" x14ac:dyDescent="0.2">
      <c r="A4" s="8" t="s">
        <v>8355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8314</v>
      </c>
      <c r="B6" s="10"/>
      <c r="C6" s="10"/>
      <c r="D6" s="10">
        <v>100</v>
      </c>
      <c r="E6" s="10"/>
      <c r="F6" s="10">
        <v>100</v>
      </c>
    </row>
    <row r="7" spans="1:6" x14ac:dyDescent="0.2">
      <c r="A7" s="9" t="s">
        <v>8315</v>
      </c>
      <c r="B7" s="10"/>
      <c r="C7" s="10"/>
      <c r="D7" s="10"/>
      <c r="E7" s="10">
        <v>20</v>
      </c>
      <c r="F7" s="10">
        <v>20</v>
      </c>
    </row>
    <row r="8" spans="1:6" x14ac:dyDescent="0.2">
      <c r="A8" s="9" t="s">
        <v>8316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8317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9" t="s">
        <v>8318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8320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9" t="s">
        <v>8321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8322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9" t="s">
        <v>8324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9" t="s">
        <v>8325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9" t="s">
        <v>8326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9" t="s">
        <v>8329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8331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9" t="s">
        <v>8332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9" t="s">
        <v>8333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9" t="s">
        <v>8334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8335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9" t="s">
        <v>8336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9" t="s">
        <v>8337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9" t="s">
        <v>8338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9" t="s">
        <v>8339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8341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9" t="s">
        <v>8342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8343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9" t="s">
        <v>8344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9" t="s">
        <v>8346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9" t="s">
        <v>8347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8349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9" t="s">
        <v>8351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9" t="s">
        <v>8352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9" t="s">
        <v>8353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9" t="s">
        <v>8354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9" t="s">
        <v>8311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workbookViewId="0">
      <selection activeCell="I30" sqref="I30"/>
    </sheetView>
  </sheetViews>
  <sheetFormatPr baseColWidth="10" defaultColWidth="8.83203125" defaultRowHeight="15" x14ac:dyDescent="0.2"/>
  <cols>
    <col min="1" max="1" width="13.1640625" customWidth="1"/>
    <col min="2" max="2" width="14.83203125" customWidth="1"/>
    <col min="3" max="3" width="5.33203125" bestFit="1" customWidth="1"/>
    <col min="4" max="4" width="8.6640625" bestFit="1" customWidth="1"/>
    <col min="5" max="6" width="10" bestFit="1" customWidth="1"/>
  </cols>
  <sheetData>
    <row r="1" spans="1:5" x14ac:dyDescent="0.2">
      <c r="A1" s="8" t="s">
        <v>8356</v>
      </c>
      <c r="B1" t="s">
        <v>8313</v>
      </c>
    </row>
    <row r="2" spans="1:5" x14ac:dyDescent="0.2">
      <c r="A2" s="8" t="s">
        <v>8359</v>
      </c>
      <c r="B2" t="s">
        <v>8313</v>
      </c>
    </row>
    <row r="4" spans="1:5" x14ac:dyDescent="0.2">
      <c r="A4" s="8" t="s">
        <v>8355</v>
      </c>
      <c r="B4" s="8" t="s">
        <v>8310</v>
      </c>
    </row>
    <row r="5" spans="1:5" x14ac:dyDescent="0.2">
      <c r="A5" s="8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9" t="s">
        <v>8360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">
      <c r="A7" s="9" t="s">
        <v>8361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">
      <c r="A8" s="9" t="s">
        <v>8362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">
      <c r="A9" s="9" t="s">
        <v>8363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">
      <c r="A10" s="9" t="s">
        <v>8364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">
      <c r="A11" s="9" t="s">
        <v>8365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">
      <c r="A12" s="9" t="s">
        <v>8366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">
      <c r="A13" s="9" t="s">
        <v>8367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">
      <c r="A14" s="9" t="s">
        <v>8368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">
      <c r="A15" s="9" t="s">
        <v>8369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">
      <c r="A16" s="9" t="s">
        <v>8370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">
      <c r="A17" s="9" t="s">
        <v>8371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tabSelected="1" workbookViewId="0">
      <selection activeCell="AI19" sqref="AI19"/>
    </sheetView>
  </sheetViews>
  <sheetFormatPr baseColWidth="10" defaultRowHeight="15" x14ac:dyDescent="0.2"/>
  <cols>
    <col min="1" max="1" width="23.6640625" customWidth="1"/>
    <col min="2" max="2" width="22.1640625" customWidth="1"/>
    <col min="3" max="3" width="26.83203125" customWidth="1"/>
    <col min="4" max="4" width="16.1640625" customWidth="1"/>
    <col min="5" max="5" width="13.1640625" customWidth="1"/>
    <col min="6" max="6" width="17.83203125" customWidth="1"/>
    <col min="7" max="7" width="19.5" customWidth="1"/>
    <col min="8" max="8" width="16.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COUNTIFS('KickStart Data'!$D:$D, "&lt;1000", 'KickStart Data'!$F:$F, "successful")</f>
        <v>322</v>
      </c>
      <c r="C2">
        <f>COUNTIFS('KickStart Data'!$D:$D, "&lt;1000", 'KickStart Data'!$F:$F, "failed")</f>
        <v>113</v>
      </c>
      <c r="D2">
        <f>COUNTIFS('KickStart Data'!$D:$D, "&lt;1000", 'KickStart Data'!$F:$F, "canceled")</f>
        <v>18</v>
      </c>
      <c r="E2">
        <f>SUM(B2:D2)</f>
        <v>453</v>
      </c>
      <c r="F2" s="7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2">
      <c r="A3" t="s">
        <v>8390</v>
      </c>
      <c r="B3">
        <f>COUNTIFS('KickStart Data'!$D:$D, "&gt;=1000", 'KickStart Data'!$D:$D, "&lt;=4999", 'KickStart Data'!$F:$F, "successful")</f>
        <v>932</v>
      </c>
      <c r="C3">
        <f>COUNTIFS('KickStart Data'!$D:$D, "&gt;=1000", 'KickStart Data'!$D:$D, "&lt;=4999", 'KickStart Data'!$F:$F, "failed")</f>
        <v>420</v>
      </c>
      <c r="D3">
        <f>COUNTIFS('KickStart Data'!$D:$D, "&gt;=1000", 'KickStart Data'!$D:$D, "&lt;=4999", 'KickStart Data'!$F:$F,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2">
      <c r="A4" t="s">
        <v>8391</v>
      </c>
      <c r="B4">
        <f>COUNTIFS('KickStart Data'!$D:$D, "&gt;=5000", 'KickStart Data'!$D:$D, "&lt;=9999", 'KickStart Data'!$F:$F, "successful")</f>
        <v>381</v>
      </c>
      <c r="C4">
        <f>COUNTIFS('KickStart Data'!$D:$D, "&gt;=5000", 'KickStart Data'!$D:$D, "&lt;=9999", 'KickStart Data'!$F:$F, "failed")</f>
        <v>283</v>
      </c>
      <c r="D4">
        <f>COUNTIFS('KickStart Data'!$D:$D, "&gt;=5000", 'KickStart Data'!$D:$D, "&lt;=9999", 'KickStart Data'!$F:$F, "canceled")</f>
        <v>52</v>
      </c>
      <c r="E4">
        <f t="shared" si="0"/>
        <v>716</v>
      </c>
      <c r="F4" s="7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COUNTIFS('KickStart Data'!$D:$D, "&gt;=10000", 'KickStart Data'!$D:$D, "&lt;=14999", 'KickStart Data'!$F:$F, "successful")</f>
        <v>168</v>
      </c>
      <c r="C5">
        <f>COUNTIFS('KickStart Data'!$D:$D, "&gt;=10000", 'KickStart Data'!$D:$D, "&lt;=14999", 'KickStart Data'!$F:$F, "failed")</f>
        <v>144</v>
      </c>
      <c r="D5">
        <f>COUNTIFS('KickStart Data'!$D:$D, "&gt;=10000", 'KickStart Data'!$D:$D, "&lt;=14999", 'KickStart Data'!$F:$F, "canceled")</f>
        <v>40</v>
      </c>
      <c r="E5">
        <f t="shared" si="0"/>
        <v>352</v>
      </c>
      <c r="F5" s="7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COUNTIFS('KickStart Data'!$D:$D, "&gt;=15000", 'KickStart Data'!$D:$D, "&lt;=19999", 'KickStart Data'!$F:$F, "successful")</f>
        <v>94</v>
      </c>
      <c r="C6">
        <f>COUNTIFS('KickStart Data'!$D:$D, "&gt;=15000", 'KickStart Data'!$D:$D, "&lt;=19999", 'KickStart Data'!$F:$F, "failed")</f>
        <v>90</v>
      </c>
      <c r="D6">
        <f>COUNTIFS('KickStart Data'!$D:$D, "&gt;=15000", 'KickStart Data'!$D:$D, "&lt;=19999", 'KickStart Data'!$F:$F, "canceled")</f>
        <v>17</v>
      </c>
      <c r="E6">
        <f t="shared" si="0"/>
        <v>201</v>
      </c>
      <c r="F6" s="7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COUNTIFS('KickStart Data'!$D:$D, "&gt;=20000", 'KickStart Data'!$D:$D, "&lt;=24999", 'KickStart Data'!$F:$F, "successful")</f>
        <v>62</v>
      </c>
      <c r="C7">
        <f>COUNTIFS('KickStart Data'!$D:$D, "&gt;=20000", 'KickStart Data'!$D:$D, "&lt;=24999", 'KickStart Data'!$F:$F, "failed")</f>
        <v>72</v>
      </c>
      <c r="D7">
        <f>COUNTIFS('KickStart Data'!$D:$D, "&gt;=20000", 'KickStart Data'!$D:$D, "&lt;=24999", 'KickStart Data'!$F:$F, "canceled")</f>
        <v>14</v>
      </c>
      <c r="E7">
        <f t="shared" si="0"/>
        <v>148</v>
      </c>
      <c r="F7" s="7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COUNTIFS('KickStart Data'!$D:$D, "&gt;=25000", 'KickStart Data'!$D:$D, "&lt;=29999", 'KickStart Data'!$F:$F, "successful")</f>
        <v>55</v>
      </c>
      <c r="C8">
        <f>COUNTIFS('KickStart Data'!$D:$D, "&gt;=25000", 'KickStart Data'!$D:$D, "&lt;=29999", 'KickStart Data'!$F:$F, "failed")</f>
        <v>64</v>
      </c>
      <c r="D8">
        <f>COUNTIFS('KickStart Data'!$D:$D, "&gt;=25000", 'KickStart Data'!$D:$D, "&lt;=29999", 'KickStart Data'!$F:$F, "canceled")</f>
        <v>18</v>
      </c>
      <c r="E8">
        <f t="shared" si="0"/>
        <v>137</v>
      </c>
      <c r="F8" s="7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COUNTIFS('KickStart Data'!$D:$D, "&gt;=30000", 'KickStart Data'!$D:$D, "&lt;=34999", 'KickStart Data'!$F:$F, "successful")</f>
        <v>32</v>
      </c>
      <c r="C9">
        <f>COUNTIFS('KickStart Data'!$D:$D, "&gt;=30000", 'KickStart Data'!$D:$D, "&lt;=34999", 'KickStart Data'!$F:$F, "failed")</f>
        <v>37</v>
      </c>
      <c r="D9">
        <f>COUNTIFS('KickStart Data'!$D:$D, "&gt;=30000", 'KickStart Data'!$D:$D, "&lt;=34999", 'KickStart Data'!$F:$F, "canceled")</f>
        <v>13</v>
      </c>
      <c r="E9">
        <f t="shared" si="0"/>
        <v>82</v>
      </c>
      <c r="F9" s="7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COUNTIFS('KickStart Data'!$D:$D, "&gt;=35000", 'KickStart Data'!$D:$D, "&lt;=39999", 'KickStart Data'!$F:$F, "successful")</f>
        <v>26</v>
      </c>
      <c r="C10">
        <f>COUNTIFS('KickStart Data'!$D:$D, "&gt;=35000", 'KickStart Data'!$D:$D, "&lt;=39999", 'KickStart Data'!$F:$F, "failed")</f>
        <v>22</v>
      </c>
      <c r="D10">
        <f>COUNTIFS('KickStart Data'!$D:$D, "&gt;=35000", 'KickStart Data'!$D:$D, "&lt;=39999", 'KickStart Data'!$F:$F, "canceled")</f>
        <v>7</v>
      </c>
      <c r="E10">
        <f t="shared" si="0"/>
        <v>55</v>
      </c>
      <c r="F10" s="7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COUNTIFS('KickStart Data'!$D:$D, "&gt;=40000", 'KickStart Data'!$D:$D, "&lt;=44999", 'KickStart Data'!$F:$F, "successful")</f>
        <v>21</v>
      </c>
      <c r="C11">
        <f>COUNTIFS('KickStart Data'!$D:$D, "&gt;=40000", 'KickStart Data'!$D:$D, "&lt;=44999", 'KickStart Data'!$F:$F, "failed")</f>
        <v>16</v>
      </c>
      <c r="D11">
        <f>COUNTIFS('KickStart Data'!$D:$D, "&gt;=40000", 'KickStart Data'!$D:$D, "&lt;=44999", 'KickStart Data'!$F:$F, "canceled")</f>
        <v>6</v>
      </c>
      <c r="E11">
        <f t="shared" si="0"/>
        <v>43</v>
      </c>
      <c r="F11" s="7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COUNTIFS('KickStart Data'!$D:$D, "&gt;=45000", 'KickStart Data'!$D:$D, "&lt;=49999", 'KickStart Data'!$F:$F, "successful")</f>
        <v>6</v>
      </c>
      <c r="C12">
        <f>COUNTIFS('KickStart Data'!$D:$D, "&gt;=45000", 'KickStart Data'!$D:$D, "&lt;=49999", 'KickStart Data'!$F:$F, "failed")</f>
        <v>11</v>
      </c>
      <c r="D12">
        <f>COUNTIFS('KickStart Data'!$D:$D, "&gt;=45000", 'KickStart Data'!$D:$D, "&lt;=49999", 'KickStart Data'!$F:$F, "canceled")</f>
        <v>4</v>
      </c>
      <c r="E12">
        <f t="shared" si="0"/>
        <v>21</v>
      </c>
      <c r="F12" s="7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COUNTIFS('KickStart Data'!$D:$D, "&gt;=50000", 'KickStart Data'!$F:$F, "successful")</f>
        <v>86</v>
      </c>
      <c r="C13">
        <f>COUNTIFS('KickStart Data'!$D:$D, "&gt;=50000", 'KickStart Data'!$F:$F, "failed")</f>
        <v>258</v>
      </c>
      <c r="D13">
        <f>COUNTIFS('KickStart Data'!$D:$D, "&gt;=50000", 'KickStart Data'!$F:$F, "canceled")</f>
        <v>100</v>
      </c>
      <c r="E13">
        <f t="shared" si="0"/>
        <v>444</v>
      </c>
      <c r="F13" s="7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Data</vt:lpstr>
      <vt:lpstr>PVT States of Categories</vt:lpstr>
      <vt:lpstr>PVT States of Subcategories</vt:lpstr>
      <vt:lpstr>PVT States of Kickstarts (MY)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2019-05-28T23:23:15Z</dcterms:modified>
</cp:coreProperties>
</file>