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ladkovoleksii/Desktop/"/>
    </mc:Choice>
  </mc:AlternateContent>
  <xr:revisionPtr revIDLastSave="0" documentId="13_ncr:1_{DEFA157A-33A2-4148-8B38-BBD8128F6BC8}" xr6:coauthVersionLast="47" xr6:coauthVersionMax="47" xr10:uidLastSave="{00000000-0000-0000-0000-000000000000}"/>
  <bookViews>
    <workbookView xWindow="0" yWindow="760" windowWidth="29240" windowHeight="18880" activeTab="6" xr2:uid="{00000000-000D-0000-FFFF-FFFF00000000}"/>
  </bookViews>
  <sheets>
    <sheet name="Договори,техніка" sheetId="2" state="hidden" r:id="rId1"/>
    <sheet name="Програмно-матеріальне забезпеч." sheetId="4" state="hidden" r:id="rId2"/>
    <sheet name="Фінанси" sheetId="3" state="hidden" r:id="rId3"/>
    <sheet name="Бюджет та закупівлі" sheetId="5" r:id="rId4"/>
    <sheet name="МТД та благодійна допомога" sheetId="7" r:id="rId5"/>
    <sheet name="Програмні шифратори" sheetId="11" r:id="rId6"/>
    <sheet name="КЕП" sheetId="12" r:id="rId7"/>
    <sheet name="Електронна пошта" sheetId="13" r:id="rId8"/>
    <sheet name="Матеріально-техн забезпечення" sheetId="9" r:id="rId9"/>
    <sheet name="Реєєстр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2" l="1"/>
  <c r="F5" i="11"/>
  <c r="C3" i="5"/>
  <c r="J23" i="12"/>
  <c r="J24" i="12"/>
  <c r="C12" i="7"/>
  <c r="C23" i="5"/>
  <c r="C22" i="5"/>
  <c r="C21" i="5"/>
  <c r="C4" i="5"/>
  <c r="C17" i="7" l="1"/>
  <c r="C16" i="7"/>
  <c r="C19" i="7"/>
  <c r="C13" i="7"/>
  <c r="D5" i="12"/>
  <c r="E5" i="12"/>
  <c r="F5" i="12"/>
  <c r="G5" i="12"/>
  <c r="H5" i="12"/>
  <c r="I5" i="12"/>
  <c r="J5" i="12"/>
  <c r="C5" i="12"/>
  <c r="I4" i="12"/>
  <c r="J22" i="12"/>
  <c r="J21" i="12" l="1"/>
  <c r="E3" i="5" l="1"/>
  <c r="C38" i="5"/>
  <c r="D5" i="14"/>
  <c r="F6" i="9" l="1"/>
  <c r="F7" i="9"/>
  <c r="F4" i="9"/>
  <c r="F5" i="9" l="1"/>
  <c r="C61" i="7" l="1"/>
  <c r="C63" i="7"/>
  <c r="E22" i="13"/>
  <c r="E21" i="13"/>
  <c r="E5" i="13"/>
  <c r="E4" i="13"/>
  <c r="E57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D4" i="12"/>
  <c r="E4" i="12"/>
  <c r="F4" i="12"/>
  <c r="G4" i="12"/>
  <c r="H4" i="12"/>
  <c r="C4" i="12"/>
  <c r="C3" i="12" s="1"/>
  <c r="D38" i="5"/>
  <c r="I3" i="12" l="1"/>
  <c r="E3" i="12"/>
  <c r="F3" i="12"/>
  <c r="H3" i="12"/>
  <c r="D3" i="12"/>
  <c r="G3" i="12"/>
  <c r="J4" i="12"/>
  <c r="C18" i="7"/>
  <c r="J3" i="12" l="1"/>
  <c r="C5" i="5"/>
  <c r="C6" i="5"/>
  <c r="D3" i="5"/>
  <c r="D27" i="3" l="1"/>
  <c r="D26" i="3"/>
  <c r="C25" i="3"/>
  <c r="S50" i="2"/>
  <c r="S49" i="2"/>
  <c r="S48" i="2"/>
  <c r="I7" i="2"/>
  <c r="H7" i="2"/>
  <c r="C21" i="3" l="1"/>
  <c r="G13" i="4"/>
  <c r="S5" i="2"/>
  <c r="S6" i="2"/>
  <c r="S4" i="2"/>
  <c r="C1" i="3"/>
  <c r="C7" i="3" l="1"/>
  <c r="C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tc={CB588D37-1F28-4734-95CE-1054A1BFC735}</author>
  </authors>
  <commentList>
    <comment ref="E5" authorId="0" shapeId="0" xr:uid="{CB588D37-1F28-4734-95CE-1054A1BFC73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 цій сумі є 14 млн. на закупівлю серверів. Кошти і сама закупівля йшла не через Графік закупівель. Кошти були виділено окремо.</t>
      </text>
    </comment>
  </commentList>
</comments>
</file>

<file path=xl/sharedStrings.xml><?xml version="1.0" encoding="utf-8"?>
<sst xmlns="http://schemas.openxmlformats.org/spreadsheetml/2006/main" count="627" uniqueCount="387">
  <si>
    <t>станом на 28.03.2024</t>
  </si>
  <si>
    <t>Отримано техніки за рахунок МТД</t>
  </si>
  <si>
    <t>Кількість, од.</t>
  </si>
  <si>
    <t>Сума, тис.грн.</t>
  </si>
  <si>
    <t>Отримано, шт.</t>
  </si>
  <si>
    <t>Видано в ЦА</t>
  </si>
  <si>
    <t>Передано в ЗДУ</t>
  </si>
  <si>
    <t>Залишок</t>
  </si>
  <si>
    <t xml:space="preserve">Заплановано договорів у 2024 році </t>
  </si>
  <si>
    <t xml:space="preserve">БФП Xerox  </t>
  </si>
  <si>
    <t>Укладено договорів</t>
  </si>
  <si>
    <t xml:space="preserve">Ноутбуки HP </t>
  </si>
  <si>
    <t>В роботі</t>
  </si>
  <si>
    <t xml:space="preserve">ПК Dell </t>
  </si>
  <si>
    <t>Залишилось до опрацювання</t>
  </si>
  <si>
    <t>Отримано техніки за рахунок благодійної допомоги</t>
  </si>
  <si>
    <t xml:space="preserve">БФП HP </t>
  </si>
  <si>
    <t>Ноутбуки Mechrevo</t>
  </si>
  <si>
    <t>Звернулось для оформлення КЕП</t>
  </si>
  <si>
    <t>Видано КЕП</t>
  </si>
  <si>
    <t>МТД</t>
  </si>
  <si>
    <t>Благодійна допомога</t>
  </si>
  <si>
    <t>Державний бюджет</t>
  </si>
  <si>
    <t>Вартість, тис.грн.</t>
  </si>
  <si>
    <t xml:space="preserve">Техніка, комплектуючі та периферійне обладнання </t>
  </si>
  <si>
    <t>UNDP</t>
  </si>
  <si>
    <t>Обладнання для серверної Hitachi</t>
  </si>
  <si>
    <t>БО «МБФ «ХЕЛП ФОР Ю»</t>
  </si>
  <si>
    <t xml:space="preserve">БФП HP Color </t>
  </si>
  <si>
    <t>БО БФ «Чисті Серцем»</t>
  </si>
  <si>
    <t>UNHCR</t>
  </si>
  <si>
    <t xml:space="preserve">БФП Xerox </t>
  </si>
  <si>
    <t>Ноутбуки HP</t>
  </si>
  <si>
    <t>ICMPD</t>
  </si>
  <si>
    <t>ПК + монітори НР</t>
  </si>
  <si>
    <t>Монітори НР</t>
  </si>
  <si>
    <t>Програмне забезпечення</t>
  </si>
  <si>
    <t>МОМ</t>
  </si>
  <si>
    <t>Паспортна система</t>
  </si>
  <si>
    <t>ІТС "е-Консул"</t>
  </si>
  <si>
    <t>EDA / DFAE</t>
  </si>
  <si>
    <t xml:space="preserve">Ліцензії Threema </t>
  </si>
  <si>
    <t>FCDO</t>
  </si>
  <si>
    <t>Віртуальний центр Cloudflare</t>
  </si>
  <si>
    <t>Ліцензії оновлення Cloudflare</t>
  </si>
  <si>
    <t>Техніка</t>
  </si>
  <si>
    <t>Soft</t>
  </si>
  <si>
    <t xml:space="preserve">станом на </t>
  </si>
  <si>
    <t>тис.грн.</t>
  </si>
  <si>
    <t>Бюджетні призначення</t>
  </si>
  <si>
    <t>Бюджетні зобов'язання (проведено закупівлі)</t>
  </si>
  <si>
    <t>Фактично профінансовано</t>
  </si>
  <si>
    <t>тис.грн</t>
  </si>
  <si>
    <t>Загальний фонд</t>
  </si>
  <si>
    <t>721, 935</t>
  </si>
  <si>
    <t>Спеціальний фонд</t>
  </si>
  <si>
    <t>Всього</t>
  </si>
  <si>
    <t>Фінансові зобов'язання, тис.грн</t>
  </si>
  <si>
    <t>%</t>
  </si>
  <si>
    <t>Заплановано</t>
  </si>
  <si>
    <t xml:space="preserve">Використано </t>
  </si>
  <si>
    <t>Залишилось</t>
  </si>
  <si>
    <t>Бюджетна програма</t>
  </si>
  <si>
    <t>Розмір бюджетного призначення</t>
  </si>
  <si>
    <t>Використано</t>
  </si>
  <si>
    <t>Статус закупівель</t>
  </si>
  <si>
    <t>Сума, тис.грн</t>
  </si>
  <si>
    <t>Кількість договорів</t>
  </si>
  <si>
    <t>Капітальні видатки 1401030</t>
  </si>
  <si>
    <t>Потреба, дол. США</t>
  </si>
  <si>
    <t>Економія, дол. США</t>
  </si>
  <si>
    <t>Кількість ЗДУ</t>
  </si>
  <si>
    <t>Погоджено розподіл</t>
  </si>
  <si>
    <t>Потреба відсутня</t>
  </si>
  <si>
    <t>ПЗ</t>
  </si>
  <si>
    <t>ПК</t>
  </si>
  <si>
    <t>ПК/ДБЖ</t>
  </si>
  <si>
    <t>ПЗ/Обладнання</t>
  </si>
  <si>
    <t>БФП</t>
  </si>
  <si>
    <t>Ноутбуки</t>
  </si>
  <si>
    <t>Threema</t>
  </si>
  <si>
    <t>Опрацьовується фінансування</t>
  </si>
  <si>
    <t>тис.євро</t>
  </si>
  <si>
    <t>Отримане комп'ютерне та периферійне обладнання</t>
  </si>
  <si>
    <t>одиниць</t>
  </si>
  <si>
    <t>М</t>
  </si>
  <si>
    <t>ПК HP</t>
  </si>
  <si>
    <t>Монітори HP</t>
  </si>
  <si>
    <t>М+Б</t>
  </si>
  <si>
    <t>ПК Dell</t>
  </si>
  <si>
    <t>Б</t>
  </si>
  <si>
    <t>Ноутбуки Dell</t>
  </si>
  <si>
    <t>Монітори</t>
  </si>
  <si>
    <t>АРМ</t>
  </si>
  <si>
    <t>Посольство України в Республіці Таджикистан</t>
  </si>
  <si>
    <t>Посольства та дипломатичні представництва України за кордоном</t>
  </si>
  <si>
    <t>ПШ</t>
  </si>
  <si>
    <t>Посольство України в Республіці Австрія</t>
  </si>
  <si>
    <t>Посольство України в Литовській Республіці</t>
  </si>
  <si>
    <t>Всього ЗДУ</t>
  </si>
  <si>
    <t>Посольство України в Португальській Республіці</t>
  </si>
  <si>
    <t>Португалія</t>
  </si>
  <si>
    <t>Запроваджено</t>
  </si>
  <si>
    <t>Посольство України у Федеративній Республіці Німеччина</t>
  </si>
  <si>
    <t>Німеччина</t>
  </si>
  <si>
    <t>Посольство України у Фінляндській Республіці</t>
  </si>
  <si>
    <t>Посольство України у Французькій Республіці</t>
  </si>
  <si>
    <t>Посольство України в Швейцарській Конфедерації</t>
  </si>
  <si>
    <t>Посольство України в Королівстві Швеція</t>
  </si>
  <si>
    <t>Посольство України в Королівстві Данія</t>
  </si>
  <si>
    <t>Посольство України в Королівстві Нідерланди</t>
  </si>
  <si>
    <t>Посольство України в Королівстві Бельгія</t>
  </si>
  <si>
    <t>Посольство України в Королівстві Норвегія</t>
  </si>
  <si>
    <t>Посольство України в Республіці Кіпр</t>
  </si>
  <si>
    <t>Генеральне консульство України в Мюнхені</t>
  </si>
  <si>
    <t>Консульство України в Единбурзі</t>
  </si>
  <si>
    <t>Генеральне консульство України у Франкфурті-на-Майні</t>
  </si>
  <si>
    <t>Генеральне консульство України в Барселоні</t>
  </si>
  <si>
    <t>Іспанія</t>
  </si>
  <si>
    <t>Генеральне консульство України в Гамбурзі</t>
  </si>
  <si>
    <t>Генеральне консульство України в Мілані</t>
  </si>
  <si>
    <t>Італія</t>
  </si>
  <si>
    <t>Посольство України в Ірландії</t>
  </si>
  <si>
    <t>Консульство України в Салоніках</t>
  </si>
  <si>
    <t>Греція</t>
  </si>
  <si>
    <t>Посольство України при Святому Престолі (Ватикан)</t>
  </si>
  <si>
    <t>Генеральне консульство України в Дюссельдорфі</t>
  </si>
  <si>
    <t>Посольство України в Сполученому Королівстві Великої Британії  та Північної Ірландії</t>
  </si>
  <si>
    <t>Посольство України в Грецькій Республіці</t>
  </si>
  <si>
    <t>Посольство України в Естонській Республіці</t>
  </si>
  <si>
    <t>Посольство України в Королівстві Іспанія</t>
  </si>
  <si>
    <t>Посольство України в Італійській Республіці</t>
  </si>
  <si>
    <t>Посольство України в Латвійській Республіці</t>
  </si>
  <si>
    <t>Посольство України в Азербайджанській Республіці</t>
  </si>
  <si>
    <t>Посольство України в Турецькій Республіці</t>
  </si>
  <si>
    <t>Туреччина</t>
  </si>
  <si>
    <t>Посольство України в Угорщині</t>
  </si>
  <si>
    <t>Угорщина</t>
  </si>
  <si>
    <t>Посольство України в Республіці Хорватія</t>
  </si>
  <si>
    <t>Посольство України в Чеській Республіці</t>
  </si>
  <si>
    <t>Чехія</t>
  </si>
  <si>
    <t>Посольство України в Республіці Сербія</t>
  </si>
  <si>
    <t>Посольство України в Республіці Північна Македонія</t>
  </si>
  <si>
    <t>Консульство України в Гданську</t>
  </si>
  <si>
    <t>Польща</t>
  </si>
  <si>
    <t>Генеральне консульство України в Кракові</t>
  </si>
  <si>
    <t>Генеральне консульство України в Стамбулі</t>
  </si>
  <si>
    <t>Посольство України в Республіці Білорусь</t>
  </si>
  <si>
    <t>Посольство України в Республіці Словенія</t>
  </si>
  <si>
    <t>Консульство України в Ніредьгазі</t>
  </si>
  <si>
    <t>Консульство України в Брно</t>
  </si>
  <si>
    <t>Генеральне консульство України в Любліні</t>
  </si>
  <si>
    <t>Посольство України у Боснії і Герцеговині</t>
  </si>
  <si>
    <t>Консульство України в місті Анталія</t>
  </si>
  <si>
    <t>Посольство України в Республіці Болгарія</t>
  </si>
  <si>
    <t>Генеральне консульство України у Вроцлаві</t>
  </si>
  <si>
    <t>Посольство України в Республіці Вірменія</t>
  </si>
  <si>
    <t>Посольство України в Грузії</t>
  </si>
  <si>
    <t>Посольство України в Республіці Молдова</t>
  </si>
  <si>
    <t>Посольство України в Республіці Польща</t>
  </si>
  <si>
    <t>Посольство України в Румунії</t>
  </si>
  <si>
    <t>Посольство України в Словацькій Республіці</t>
  </si>
  <si>
    <t>Посольство України в Аргентинській Республіці</t>
  </si>
  <si>
    <t>Генеральне консульство України в Нью-Йорку</t>
  </si>
  <si>
    <t>США</t>
  </si>
  <si>
    <t>Генеральне консульство України в Чикаго</t>
  </si>
  <si>
    <t>Генеральне консульство України в Сан-Франциско</t>
  </si>
  <si>
    <t>Посольство України в Республіці Перу</t>
  </si>
  <si>
    <t>Консульство України в Порту</t>
  </si>
  <si>
    <t>Консульство України в Бельцях (Молдова)</t>
  </si>
  <si>
    <t>Консульство України в Малазі (Іспанія)</t>
  </si>
  <si>
    <t>Генеральне консульство України в Неаполі</t>
  </si>
  <si>
    <t>Генеральне консульство України в Едмонтоні</t>
  </si>
  <si>
    <t>Канада</t>
  </si>
  <si>
    <t>Посольство України в Федеративній Республіці Бразилія</t>
  </si>
  <si>
    <t>Посольство України в Чорногорії</t>
  </si>
  <si>
    <t>Посольство України в Республіці Албанія</t>
  </si>
  <si>
    <t>Посольство України у Республіці Чилі</t>
  </si>
  <si>
    <t>Генеральне консульство України в Г'юстоні</t>
  </si>
  <si>
    <t>Посольство України в Канаді</t>
  </si>
  <si>
    <t>Посольство України в Республіці Куба</t>
  </si>
  <si>
    <t>Посольство України в Мексиканських Сполучених Штатах</t>
  </si>
  <si>
    <t>Посольство України в США</t>
  </si>
  <si>
    <t>Генеральне консульство України в Торонто</t>
  </si>
  <si>
    <t>Посольство України в Соціалістичній Республіці В’єтнам</t>
  </si>
  <si>
    <t>Посольство України в Республіці Узбекистан</t>
  </si>
  <si>
    <t>Посольство України в Японії</t>
  </si>
  <si>
    <t>Посольство України в Австралії</t>
  </si>
  <si>
    <t>Генеральне консульство України в Шанхаї</t>
  </si>
  <si>
    <t>Посольство України в Малайзії</t>
  </si>
  <si>
    <t>Посольство України в Королівстві Таїланд</t>
  </si>
  <si>
    <t>Посольство України в Республіці Сінгапур</t>
  </si>
  <si>
    <t>Посольство України в Республіці Індія</t>
  </si>
  <si>
    <t>Посольство України в Республіці Індонезія</t>
  </si>
  <si>
    <t>Посольство України в Республіці Казахстан</t>
  </si>
  <si>
    <t>Посольство України в Киргизькій Республіці</t>
  </si>
  <si>
    <t>Посольство України в КНР</t>
  </si>
  <si>
    <t>Посольство України в Республіці Корея</t>
  </si>
  <si>
    <t>Посольство України в Ісламській Республіці Пакистан</t>
  </si>
  <si>
    <t>Посольство України в Туркменістані</t>
  </si>
  <si>
    <t>Посольство України в Алжирській Народній Демократичній Республіці</t>
  </si>
  <si>
    <t>Посольство України в Державі Лівія</t>
  </si>
  <si>
    <t>Посольство України в Федеративній Республіці Нігерія</t>
  </si>
  <si>
    <t>Посольство України в Південно-Африканській Республіці</t>
  </si>
  <si>
    <t>Посольство України в Королівстві Саудівська Аравія</t>
  </si>
  <si>
    <t>Посольство України в Сирійській Арабській Республіці</t>
  </si>
  <si>
    <t>Посольство України в Туніській Республіці</t>
  </si>
  <si>
    <t>Посольство України в Йорданському Хашимітському Королівстві</t>
  </si>
  <si>
    <t>Посольство України в Державі Кувейт</t>
  </si>
  <si>
    <t>Посольство України в Федеративній Демократичній Республіці Ефіопія</t>
  </si>
  <si>
    <t>Посольство України в Республіці Кенія</t>
  </si>
  <si>
    <t>Посольство України в Республіці Ангола</t>
  </si>
  <si>
    <t>Відділення Посольства України в Державі Ізраїль при Палестинській Національній Адміністрації</t>
  </si>
  <si>
    <t>Консульство України в Дубаї</t>
  </si>
  <si>
    <t>ОАЕ</t>
  </si>
  <si>
    <t>Генеральне консульство України в Гуанчжоу</t>
  </si>
  <si>
    <t>Посольство України в Республіці Сенегал</t>
  </si>
  <si>
    <t>Посольство України в Державі Катар</t>
  </si>
  <si>
    <t>Посольство України у Республіці Гана</t>
  </si>
  <si>
    <t>Посольство України в Арабській Республіці Єгипет</t>
  </si>
  <si>
    <t>Посольство України в Республіці Ботсвана</t>
  </si>
  <si>
    <t>Посольство України в Республіці Руанда</t>
  </si>
  <si>
    <t>Посольство України в Республіці Мозамбік</t>
  </si>
  <si>
    <t>Посольство України в Республіці Кот-д'Івуар</t>
  </si>
  <si>
    <t>Посольство України в Демократичній Республіці Конго</t>
  </si>
  <si>
    <t>Посольство України в Державі Ізраїль</t>
  </si>
  <si>
    <t>Посольство України в Республіці Ірак</t>
  </si>
  <si>
    <t>Посольство України в Ісламській Республіці Іран</t>
  </si>
  <si>
    <t>Посольство України в Ліванській Республіці</t>
  </si>
  <si>
    <t>Посольство України в Королівстві Марокко</t>
  </si>
  <si>
    <t>Посольство України в Об’єднаних Арабських Еміратах</t>
  </si>
  <si>
    <t>ПШ - програмний шифратор</t>
  </si>
  <si>
    <t>Період</t>
  </si>
  <si>
    <t>HR</t>
  </si>
  <si>
    <t>Інші</t>
  </si>
  <si>
    <t>Загальний підсумок</t>
  </si>
  <si>
    <t>Австралії</t>
  </si>
  <si>
    <t>Австрія</t>
  </si>
  <si>
    <t>Отримано КЕП</t>
  </si>
  <si>
    <t>Азербайджан</t>
  </si>
  <si>
    <t>Відсутні документи</t>
  </si>
  <si>
    <t>Албанія</t>
  </si>
  <si>
    <t>Алжир</t>
  </si>
  <si>
    <t>Ангола</t>
  </si>
  <si>
    <t>Анталія</t>
  </si>
  <si>
    <t>Аргентина</t>
  </si>
  <si>
    <t>Барселона</t>
  </si>
  <si>
    <t>Бельгія</t>
  </si>
  <si>
    <t>Бельці</t>
  </si>
  <si>
    <t>Білорусь</t>
  </si>
  <si>
    <t>Болгарія</t>
  </si>
  <si>
    <t>Боснія</t>
  </si>
  <si>
    <t>Ботсвана</t>
  </si>
  <si>
    <t>Бразилія</t>
  </si>
  <si>
    <t>Брно</t>
  </si>
  <si>
    <t>В’єтнам</t>
  </si>
  <si>
    <t>Ватикан</t>
  </si>
  <si>
    <t>Велика Британія</t>
  </si>
  <si>
    <t>Вірменія</t>
  </si>
  <si>
    <t>Вроцлав</t>
  </si>
  <si>
    <t>Гамбург</t>
  </si>
  <si>
    <t>Гана</t>
  </si>
  <si>
    <t>Гданськ</t>
  </si>
  <si>
    <t>Грузія</t>
  </si>
  <si>
    <t>Гуанчжоу</t>
  </si>
  <si>
    <t>Г'юстон</t>
  </si>
  <si>
    <t>Данія</t>
  </si>
  <si>
    <t>Дубаї</t>
  </si>
  <si>
    <t>Дюссельдорф</t>
  </si>
  <si>
    <t>Единбург</t>
  </si>
  <si>
    <t>Едмонтон</t>
  </si>
  <si>
    <t>Естонія</t>
  </si>
  <si>
    <t>Ефіопія</t>
  </si>
  <si>
    <t>Єгипет</t>
  </si>
  <si>
    <t>Ізраїль</t>
  </si>
  <si>
    <t>Індія</t>
  </si>
  <si>
    <t>Індонезія</t>
  </si>
  <si>
    <t>Ірак</t>
  </si>
  <si>
    <t>Іран</t>
  </si>
  <si>
    <t>Ірландія</t>
  </si>
  <si>
    <t>Йорданія</t>
  </si>
  <si>
    <t>Казахстан</t>
  </si>
  <si>
    <t>Катар</t>
  </si>
  <si>
    <t>Кенія</t>
  </si>
  <si>
    <t>Киргизстан</t>
  </si>
  <si>
    <t>Кіпр</t>
  </si>
  <si>
    <t>КНР</t>
  </si>
  <si>
    <t>Конго</t>
  </si>
  <si>
    <t>Корея</t>
  </si>
  <si>
    <t>Кот-д'Івуар</t>
  </si>
  <si>
    <t>Краків</t>
  </si>
  <si>
    <t>Куба</t>
  </si>
  <si>
    <t>Кувейт</t>
  </si>
  <si>
    <t>Латвія</t>
  </si>
  <si>
    <t>Литва</t>
  </si>
  <si>
    <t>Ліван</t>
  </si>
  <si>
    <t>Лівія</t>
  </si>
  <si>
    <t>Люблін</t>
  </si>
  <si>
    <t>Македонія</t>
  </si>
  <si>
    <t>Мавританія</t>
  </si>
  <si>
    <t>Малазі (Іспанія)</t>
  </si>
  <si>
    <t>Малайзія</t>
  </si>
  <si>
    <t>Марокко</t>
  </si>
  <si>
    <t>Мексика</t>
  </si>
  <si>
    <t>Мілан</t>
  </si>
  <si>
    <t>Мозамбік</t>
  </si>
  <si>
    <t>Молдова</t>
  </si>
  <si>
    <t>Мюнхені</t>
  </si>
  <si>
    <t>Неаполь</t>
  </si>
  <si>
    <t>Нігерія</t>
  </si>
  <si>
    <t>Нідерланди</t>
  </si>
  <si>
    <t>Ніредьгаза</t>
  </si>
  <si>
    <t>Норвегія</t>
  </si>
  <si>
    <t>Нью-Йорк</t>
  </si>
  <si>
    <t>Пакистан</t>
  </si>
  <si>
    <t>Палестина</t>
  </si>
  <si>
    <t>ПАР</t>
  </si>
  <si>
    <t>Перу</t>
  </si>
  <si>
    <t>Порту</t>
  </si>
  <si>
    <t>Руанда</t>
  </si>
  <si>
    <t>Румунія</t>
  </si>
  <si>
    <t>Салоніки</t>
  </si>
  <si>
    <t>Сан-Франциско</t>
  </si>
  <si>
    <t>Саудівська Аравія</t>
  </si>
  <si>
    <t>Сенегал</t>
  </si>
  <si>
    <t>Сербія</t>
  </si>
  <si>
    <t>Сирія</t>
  </si>
  <si>
    <t>Сінгапур</t>
  </si>
  <si>
    <t>Словаччина</t>
  </si>
  <si>
    <t>Словенія</t>
  </si>
  <si>
    <t>Стамбул</t>
  </si>
  <si>
    <t>Таджикистан</t>
  </si>
  <si>
    <t>Таїланд</t>
  </si>
  <si>
    <t>Торонто</t>
  </si>
  <si>
    <t>Туніс</t>
  </si>
  <si>
    <t>Туркменістан</t>
  </si>
  <si>
    <t>Узбекистан</t>
  </si>
  <si>
    <t>Фінляндія</t>
  </si>
  <si>
    <t>Франкфур</t>
  </si>
  <si>
    <t>Франція</t>
  </si>
  <si>
    <t>Хорватія</t>
  </si>
  <si>
    <t>Чикаго</t>
  </si>
  <si>
    <t>Чилі</t>
  </si>
  <si>
    <t>Чорногорія</t>
  </si>
  <si>
    <t>Шанхай</t>
  </si>
  <si>
    <t>Швейцарія</t>
  </si>
  <si>
    <t>Швеція</t>
  </si>
  <si>
    <t>Японія</t>
  </si>
  <si>
    <t>ППУ при ООН</t>
  </si>
  <si>
    <t>ППУ при ЄС</t>
  </si>
  <si>
    <t>ППУ при РЄ</t>
  </si>
  <si>
    <t>ППУ при ЮНЕСКО</t>
  </si>
  <si>
    <t>Місія при НАТО</t>
  </si>
  <si>
    <t>ППУ у Відні</t>
  </si>
  <si>
    <t>ППУ при ООН в Женеві</t>
  </si>
  <si>
    <t>ПУ у Львові</t>
  </si>
  <si>
    <t>ПУ в Одесі</t>
  </si>
  <si>
    <t>Единий формат обліковок</t>
  </si>
  <si>
    <t>Переведено в єдиний формат</t>
  </si>
  <si>
    <t>ЗДУ</t>
  </si>
  <si>
    <t>SharedMailbox</t>
  </si>
  <si>
    <t>Переведено в SharedMailbox</t>
  </si>
  <si>
    <t>Всього, одиниць</t>
  </si>
  <si>
    <t>Підключено</t>
  </si>
  <si>
    <t>140001</t>
  </si>
  <si>
    <t>140002</t>
  </si>
  <si>
    <t>140003</t>
  </si>
  <si>
    <t>Донор1</t>
  </si>
  <si>
    <t>Донор2</t>
  </si>
  <si>
    <t>Донор3</t>
  </si>
  <si>
    <t>Донор4</t>
  </si>
  <si>
    <t>Донор5</t>
  </si>
  <si>
    <t>Донор6</t>
  </si>
  <si>
    <t>Донор7</t>
  </si>
  <si>
    <t>Донор8</t>
  </si>
  <si>
    <t>Донор9</t>
  </si>
  <si>
    <t>Модернізація софт1</t>
  </si>
  <si>
    <t>Модернізація софт2</t>
  </si>
  <si>
    <t>Модернізація софт3</t>
  </si>
  <si>
    <t>Модернізація софт4</t>
  </si>
  <si>
    <t>Модернізація софт5</t>
  </si>
  <si>
    <t>Система 1</t>
  </si>
  <si>
    <t>Система 2</t>
  </si>
  <si>
    <t>Система 3</t>
  </si>
  <si>
    <t>Система 4</t>
  </si>
  <si>
    <t>Система 5</t>
  </si>
  <si>
    <t>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</si>
</sst>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\ _₴_-;\-* #,##0.0\ _₴_-;_-* &quot;-&quot;?\ _₴_-;_-@_-"/>
    <numFmt numFmtId="165" formatCode="0.0"/>
    <numFmt numFmtId="166" formatCode="#,##0.0_ ;\-#,##0.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3" fillId="0" borderId="0"/>
    <xf numFmtId="0" fontId="2" fillId="0" borderId="0"/>
  </cellStyleXfs>
  <cellXfs count="54">
    <xf numFmtId="0" fontId="0" fillId="0" borderId="0" xfId="0"/>
    <xf numFmtId="0" fontId="4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4" fillId="0" borderId="0" xfId="0" applyFont="1" applyAlignment="1">
      <alignment horizontal="justify" vertical="top"/>
    </xf>
    <xf numFmtId="164" fontId="0" fillId="0" borderId="0" xfId="0" applyNumberFormat="1"/>
    <xf numFmtId="0" fontId="5" fillId="0" borderId="0" xfId="0" applyFont="1"/>
    <xf numFmtId="14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5" fontId="4" fillId="0" borderId="0" xfId="0" applyNumberFormat="1" applyFont="1"/>
    <xf numFmtId="4" fontId="7" fillId="0" borderId="0" xfId="0" applyNumberFormat="1" applyFont="1"/>
    <xf numFmtId="0" fontId="8" fillId="0" borderId="0" xfId="0" applyFon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 applyAlignment="1">
      <alignment horizontal="justify" vertical="top"/>
    </xf>
    <xf numFmtId="0" fontId="0" fillId="0" borderId="1" xfId="0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0" fontId="3" fillId="2" borderId="0" xfId="2" applyFill="1"/>
    <xf numFmtId="0" fontId="3" fillId="2" borderId="0" xfId="2" applyFill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0" borderId="0" xfId="0" applyNumberFormat="1"/>
    <xf numFmtId="17" fontId="0" fillId="0" borderId="1" xfId="0" applyNumberFormat="1" applyBorder="1"/>
    <xf numFmtId="0" fontId="4" fillId="0" borderId="1" xfId="0" applyFont="1" applyBorder="1" applyAlignment="1">
      <alignment horizontal="center" wrapText="1"/>
    </xf>
    <xf numFmtId="0" fontId="3" fillId="0" borderId="1" xfId="2" applyBorder="1"/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 readingOrder="1"/>
    </xf>
    <xf numFmtId="0" fontId="12" fillId="0" borderId="0" xfId="0" applyFont="1"/>
    <xf numFmtId="0" fontId="12" fillId="0" borderId="3" xfId="0" applyFont="1" applyBorder="1"/>
    <xf numFmtId="0" fontId="0" fillId="0" borderId="4" xfId="0" applyBorder="1"/>
    <xf numFmtId="17" fontId="0" fillId="0" borderId="0" xfId="0" applyNumberFormat="1"/>
    <xf numFmtId="17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justify" vertical="top"/>
    </xf>
    <xf numFmtId="17" fontId="0" fillId="0" borderId="7" xfId="0" applyNumberFormat="1" applyBorder="1"/>
    <xf numFmtId="0" fontId="0" fillId="0" borderId="3" xfId="0" applyBorder="1"/>
    <xf numFmtId="0" fontId="1" fillId="0" borderId="0" xfId="0" applyFont="1"/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2" applyFont="1"/>
    <xf numFmtId="0" fontId="4" fillId="0" borderId="2" xfId="0" applyFont="1" applyBorder="1" applyAlignment="1">
      <alignment horizontal="center"/>
    </xf>
  </cellXfs>
  <cellStyles count="4">
    <cellStyle name="Звичайний 2" xfId="2" xr:uid="{646E8AA4-23C6-458D-AC95-1535C100C9FE}"/>
    <cellStyle name="Звичайний 3" xfId="3" xr:uid="{FAB910D4-7AF8-4F86-957C-4ABFD1D14F06}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6DF666"/>
      <color rgb="FF52C5F8"/>
      <color rgb="FF4CD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Отримано</a:t>
            </a:r>
            <a:r>
              <a:rPr lang="uk-UA" baseline="0"/>
              <a:t> техніки за рахунок МТД, од.</a:t>
            </a:r>
          </a:p>
          <a:p>
            <a:pPr>
              <a:defRPr/>
            </a:pP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Видано в ЦА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'Договори,техніка'!$O$4:$O$6</c:f>
              <c:strCache>
                <c:ptCount val="3"/>
                <c:pt idx="0">
                  <c:v>БФП Xerox  </c:v>
                </c:pt>
                <c:pt idx="1">
                  <c:v>Ноутбуки HP </c:v>
                </c:pt>
                <c:pt idx="2">
                  <c:v>ПК Dell </c:v>
                </c:pt>
              </c:strCache>
            </c:strRef>
          </c:cat>
          <c:val>
            <c:numRef>
              <c:f>'Договори,техніка'!$Q$4:$Q$6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4E0F-AAE9-AEB555751254}"/>
            </c:ext>
          </c:extLst>
        </c:ser>
        <c:ser>
          <c:idx val="1"/>
          <c:order val="1"/>
          <c:tx>
            <c:v>Передано в ЗДУ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'Договори,техніка'!$O$4:$O$6</c:f>
              <c:strCache>
                <c:ptCount val="3"/>
                <c:pt idx="0">
                  <c:v>БФП Xerox  </c:v>
                </c:pt>
                <c:pt idx="1">
                  <c:v>Ноутбуки HP </c:v>
                </c:pt>
                <c:pt idx="2">
                  <c:v>ПК Dell </c:v>
                </c:pt>
              </c:strCache>
            </c:strRef>
          </c:cat>
          <c:val>
            <c:numRef>
              <c:f>'Договори,техніка'!$R$4:$R$6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6-4E0F-AAE9-AEB555751254}"/>
            </c:ext>
          </c:extLst>
        </c:ser>
        <c:ser>
          <c:idx val="2"/>
          <c:order val="2"/>
          <c:tx>
            <c:v>Залишок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'Договори,техніка'!$O$4:$O$6</c:f>
              <c:strCache>
                <c:ptCount val="3"/>
                <c:pt idx="0">
                  <c:v>БФП Xerox  </c:v>
                </c:pt>
                <c:pt idx="1">
                  <c:v>Ноутбуки HP </c:v>
                </c:pt>
                <c:pt idx="2">
                  <c:v>ПК Dell </c:v>
                </c:pt>
              </c:strCache>
            </c:strRef>
          </c:cat>
          <c:val>
            <c:numRef>
              <c:f>'Договори,техніка'!$S$4:$S$6</c:f>
              <c:numCache>
                <c:formatCode>General</c:formatCode>
                <c:ptCount val="3"/>
                <c:pt idx="0">
                  <c:v>34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6-4E0F-AAE9-AEB55575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7169727"/>
        <c:axId val="1567171167"/>
        <c:axId val="0"/>
      </c:bar3DChart>
      <c:catAx>
        <c:axId val="15671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67171167"/>
        <c:crosses val="autoZero"/>
        <c:auto val="1"/>
        <c:lblAlgn val="ctr"/>
        <c:lblOffset val="100"/>
        <c:noMultiLvlLbl val="0"/>
      </c:catAx>
      <c:valAx>
        <c:axId val="15671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671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Бюджетні призначення загального фонду в розрізі бюджетних програм, тис. грн.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Фінанси!$B$4:$B$6</c:f>
              <c:strCache>
                <c:ptCount val="3"/>
                <c:pt idx="0">
                  <c:v>1401010</c:v>
                </c:pt>
                <c:pt idx="1">
                  <c:v>1401030</c:v>
                </c:pt>
                <c:pt idx="2">
                  <c:v>1401130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64-48C8-8A4C-BB676AB41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64-48C8-8A4C-BB676AB41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64-48C8-8A4C-BB676AB41B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Фінанси!$B$4:$B$6</c:f>
              <c:numCache>
                <c:formatCode>General</c:formatCode>
                <c:ptCount val="3"/>
                <c:pt idx="0">
                  <c:v>1401010</c:v>
                </c:pt>
                <c:pt idx="1">
                  <c:v>1401030</c:v>
                </c:pt>
                <c:pt idx="2">
                  <c:v>1401130</c:v>
                </c:pt>
              </c:numCache>
            </c:numRef>
          </c:cat>
          <c:val>
            <c:numRef>
              <c:f>Фінанси!$C$4:$C$6</c:f>
              <c:numCache>
                <c:formatCode>#,##0</c:formatCode>
                <c:ptCount val="3"/>
                <c:pt idx="0" formatCode="#,##0.00">
                  <c:v>8873.4</c:v>
                </c:pt>
                <c:pt idx="1">
                  <c:v>7858</c:v>
                </c:pt>
                <c:pt idx="2" formatCode="#,##0.00">
                  <c:v>8415.7000000000007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2-4E37-BE9C-77412E07C0D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64-48C8-8A4C-BB676AB41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64-48C8-8A4C-BB676AB41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864-48C8-8A4C-BB676AB41B2B}"/>
              </c:ext>
            </c:extLst>
          </c:dPt>
          <c:cat>
            <c:numRef>
              <c:f>Фінанси!$B$4:$B$6</c:f>
              <c:numCache>
                <c:formatCode>General</c:formatCode>
                <c:ptCount val="3"/>
                <c:pt idx="0">
                  <c:v>1401010</c:v>
                </c:pt>
                <c:pt idx="1">
                  <c:v>1401030</c:v>
                </c:pt>
                <c:pt idx="2">
                  <c:v>1401130</c:v>
                </c:pt>
              </c:numCache>
            </c:numRef>
          </c:cat>
          <c:val>
            <c:numRef>
              <c:f>Фінанси!$C$4:$C$6</c:f>
              <c:numCache>
                <c:formatCode>#,##0</c:formatCode>
                <c:ptCount val="3"/>
                <c:pt idx="0" formatCode="#,##0.00">
                  <c:v>8873.4</c:v>
                </c:pt>
                <c:pt idx="1">
                  <c:v>7858</c:v>
                </c:pt>
                <c:pt idx="2" formatCode="#,##0.00">
                  <c:v>8415.7000000000007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2-4E37-BE9C-77412E07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Використання</a:t>
            </a:r>
            <a:r>
              <a:rPr lang="uk-UA" baseline="0"/>
              <a:t> коштів державного бюджету на потреби ІТ, тис.грн. </a:t>
            </a:r>
          </a:p>
          <a:p>
            <a:pPr>
              <a:defRPr/>
            </a:pPr>
            <a:r>
              <a:rPr lang="uk-UA" baseline="0"/>
              <a:t>(станом на ______)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DB-4C73-A560-7DE617FA3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DB-4C73-A560-7DE617FA31D7}"/>
              </c:ext>
            </c:extLst>
          </c:dPt>
          <c:dLbls>
            <c:dLbl>
              <c:idx val="0"/>
              <c:layout>
                <c:manualLayout>
                  <c:x val="9.0411408969918367E-2"/>
                  <c:y val="-9.558909303003791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DB-4C73-A560-7DE617FA31D7}"/>
                </c:ext>
              </c:extLst>
            </c:dLbl>
            <c:dLbl>
              <c:idx val="1"/>
              <c:layout>
                <c:manualLayout>
                  <c:x val="-0.11658193097149985"/>
                  <c:y val="-0.2259200933216681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DB-4C73-A560-7DE617FA31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Фінанси!$B$26:$B$27</c:f>
              <c:strCache>
                <c:ptCount val="2"/>
                <c:pt idx="0">
                  <c:v>Використано </c:v>
                </c:pt>
                <c:pt idx="1">
                  <c:v>Залишилось</c:v>
                </c:pt>
              </c:strCache>
            </c:strRef>
          </c:cat>
          <c:val>
            <c:numRef>
              <c:f>Фінанси!$C$26:$C$27</c:f>
              <c:numCache>
                <c:formatCode>0.0</c:formatCode>
                <c:ptCount val="2"/>
                <c:pt idx="0">
                  <c:v>6070.2</c:v>
                </c:pt>
                <c:pt idx="1">
                  <c:v>19076.900000000001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B-4C73-A560-7DE617FA31D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10-4E79-884E-F2E154B81D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910-4E79-884E-F2E154B81D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Фінанси!$B$26:$B$27</c:f>
              <c:strCache>
                <c:ptCount val="2"/>
                <c:pt idx="0">
                  <c:v>Використано </c:v>
                </c:pt>
                <c:pt idx="1">
                  <c:v>Залишилось</c:v>
                </c:pt>
              </c:strCache>
            </c:strRef>
          </c:cat>
          <c:val>
            <c:numRef>
              <c:f>Фінанси!$D$26:$D$27</c:f>
              <c:numCache>
                <c:formatCode>0%</c:formatCode>
                <c:ptCount val="2"/>
                <c:pt idx="0">
                  <c:v>0.24138767492076618</c:v>
                </c:pt>
                <c:pt idx="1">
                  <c:v>0.75861232507923382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B-4C73-A560-7DE617FA31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Використання</a:t>
            </a:r>
            <a:r>
              <a:rPr lang="uk-UA" baseline="0"/>
              <a:t> коштів державного бюджету на потреби ІТ у 2024 році, тис.грн. </a:t>
            </a:r>
          </a:p>
          <a:p>
            <a:pPr>
              <a:defRPr/>
            </a:pPr>
            <a:r>
              <a:rPr lang="uk-UA" baseline="0"/>
              <a:t>(станом на ___)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Фінанси!$B$25:$B$27</c:f>
              <c:strCache>
                <c:ptCount val="3"/>
                <c:pt idx="0">
                  <c:v>Заплановано</c:v>
                </c:pt>
                <c:pt idx="1">
                  <c:v>Використано </c:v>
                </c:pt>
                <c:pt idx="2">
                  <c:v>Залишилось</c:v>
                </c:pt>
              </c:strCache>
            </c:strRef>
          </c:cat>
          <c:val>
            <c:numRef>
              <c:f>Фінанси!$C$25:$C$27</c:f>
              <c:numCache>
                <c:formatCode>0.0</c:formatCode>
                <c:ptCount val="3"/>
                <c:pt idx="0">
                  <c:v>25147.100000000002</c:v>
                </c:pt>
                <c:pt idx="1">
                  <c:v>6070.2</c:v>
                </c:pt>
                <c:pt idx="2">
                  <c:v>19076.900000000001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6-4A3B-A56F-D52E3E9A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5561647"/>
        <c:axId val="775566927"/>
      </c:barChart>
      <c:catAx>
        <c:axId val="77556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75566927"/>
        <c:crosses val="autoZero"/>
        <c:auto val="1"/>
        <c:lblAlgn val="ctr"/>
        <c:lblOffset val="100"/>
        <c:noMultiLvlLbl val="0"/>
      </c:catAx>
      <c:valAx>
        <c:axId val="77556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7556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b="1"/>
              <a:t>Розмір/використання бюджетного призначення, тис.грн</a:t>
            </a:r>
          </a:p>
        </c:rich>
      </c:tx>
      <c:layout>
        <c:manualLayout>
          <c:xMode val="edge"/>
          <c:yMode val="edge"/>
          <c:x val="0.17222222222222222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'Бюджет та закупівлі'!$C$2</c:f>
              <c:strCache>
                <c:ptCount val="1"/>
                <c:pt idx="0">
                  <c:v>Залишок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'Бюджет та закупівлі'!$B$3:$B$6</c:f>
              <c:strCache>
                <c:ptCount val="4"/>
                <c:pt idx="0">
                  <c:v>Всього</c:v>
                </c:pt>
                <c:pt idx="1">
                  <c:v>140001</c:v>
                </c:pt>
                <c:pt idx="2">
                  <c:v>140002</c:v>
                </c:pt>
                <c:pt idx="3">
                  <c:v>140003</c:v>
                </c:pt>
              </c:strCache>
            </c:strRef>
          </c:cat>
          <c:val>
            <c:numRef>
              <c:f>'Бюджет та закупівлі'!$C$3:$C$6</c:f>
              <c:numCache>
                <c:formatCode>General</c:formatCode>
                <c:ptCount val="4"/>
                <c:pt idx="0">
                  <c:v>9006.4000000000015</c:v>
                </c:pt>
                <c:pt idx="1">
                  <c:v>970.69999999999982</c:v>
                </c:pt>
                <c:pt idx="2">
                  <c:v>5916.3000000000029</c:v>
                </c:pt>
                <c:pt idx="3">
                  <c:v>2119.4000000000005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71-4961-9A34-7EE13D66E754}"/>
            </c:ext>
          </c:extLst>
        </c:ser>
        <c:ser>
          <c:idx val="3"/>
          <c:order val="3"/>
          <c:tx>
            <c:strRef>
              <c:f>'Бюджет та закупівлі'!$E$2</c:f>
              <c:strCache>
                <c:ptCount val="1"/>
                <c:pt idx="0">
                  <c:v>Використано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'Бюджет та закупівлі'!$B$3:$B$6</c:f>
              <c:strCache>
                <c:ptCount val="4"/>
                <c:pt idx="0">
                  <c:v>Всього</c:v>
                </c:pt>
                <c:pt idx="1">
                  <c:v>140001</c:v>
                </c:pt>
                <c:pt idx="2">
                  <c:v>140002</c:v>
                </c:pt>
                <c:pt idx="3">
                  <c:v>140003</c:v>
                </c:pt>
              </c:strCache>
            </c:strRef>
          </c:cat>
          <c:val>
            <c:numRef>
              <c:f>'Бюджет та закупівлі'!$E$3:$E$6</c:f>
              <c:numCache>
                <c:formatCode>General</c:formatCode>
                <c:ptCount val="4"/>
                <c:pt idx="0">
                  <c:v>35669.599999999999</c:v>
                </c:pt>
                <c:pt idx="1">
                  <c:v>7922.7</c:v>
                </c:pt>
                <c:pt idx="2">
                  <c:v>21450.6</c:v>
                </c:pt>
                <c:pt idx="3">
                  <c:v>6296.3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71-4961-9A34-7EE13D66E7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0155840"/>
        <c:axId val="1730164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'Бюджет та закупівлі'!$B$2</c15:sqref>
                        </c15:formulaRef>
                      </c:ext>
                    </c:extLst>
                    <c:strCache>
                      <c:ptCount val="1"/>
                      <c:pt idx="0">
                        <c:v>Бюджетна програма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UA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'Бюджет та закупівлі'!$B$3:$B$6</c15:sqref>
                        </c15:formulaRef>
                      </c:ext>
                    </c:extLst>
                    <c:strCache>
                      <c:ptCount val="4"/>
                      <c:pt idx="0">
                        <c:v>Всього</c:v>
                      </c:pt>
                      <c:pt idx="1">
                        <c:v>140001</c:v>
                      </c:pt>
                      <c:pt idx="2">
                        <c:v>140002</c:v>
                      </c:pt>
                      <c:pt idx="3">
                        <c:v>140003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'Бюджет та закупівлі'!$B$3:$B$6</c15:sqref>
                        </c15:formulaRef>
                      </c:ext>
                    </c:extLst>
                    <c:numCache>
                      <c:formatCode>@</c:formatCode>
                      <c:ptCount val="4"/>
                      <c:pt idx="0" formatCode="General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71-4961-9A34-7EE13D66E7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'Бюджет та закупівлі'!$D$2</c15:sqref>
                        </c15:formulaRef>
                      </c:ext>
                    </c:extLst>
                    <c:strCache>
                      <c:ptCount val="1"/>
                      <c:pt idx="0">
                        <c:v>Розмір бюджетного призначення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UA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'Бюджет та закупівлі'!$B$3:$B$6</c15:sqref>
                        </c15:formulaRef>
                      </c:ext>
                    </c:extLst>
                    <c:strCache>
                      <c:ptCount val="4"/>
                      <c:pt idx="0">
                        <c:v>Всього</c:v>
                      </c:pt>
                      <c:pt idx="1">
                        <c:v>140001</c:v>
                      </c:pt>
                      <c:pt idx="2">
                        <c:v>140002</c:v>
                      </c:pt>
                      <c:pt idx="3">
                        <c:v>140003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'Бюджет та закупівлі'!$D$3:$D$6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44676</c:v>
                      </c:pt>
                      <c:pt idx="1">
                        <c:v>8893.4</c:v>
                      </c:pt>
                      <c:pt idx="2">
                        <c:v>27366.9</c:v>
                      </c:pt>
                      <c:pt idx="3">
                        <c:v>8415.7000000000007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71-4961-9A34-7EE13D66E754}"/>
                  </c:ext>
                </c:extLst>
              </c15:ser>
            </c15:filteredBarSeries>
          </c:ext>
        </c:extLst>
      </c:barChart>
      <c:catAx>
        <c:axId val="1730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30164960"/>
        <c:crosses val="autoZero"/>
        <c:auto val="1"/>
        <c:lblAlgn val="ctr"/>
        <c:lblOffset val="100"/>
        <c:noMultiLvlLbl val="0"/>
      </c:catAx>
      <c:valAx>
        <c:axId val="173016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01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b="1"/>
              <a:t>Закупівлі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0.10462452093446634"/>
          <c:y val="0.15937248408556795"/>
          <c:w val="0.82876679806437281"/>
          <c:h val="0.57818796576672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'Бюджет та закупівлі'!$C$20</c:f>
              <c:strCache>
                <c:ptCount val="1"/>
                <c:pt idx="0">
                  <c:v>Сума, тис.грн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1-4A72-A78E-6E4A4940A65B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1-4A72-A78E-6E4A4940A65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01-4A72-A78E-6E4A4940A65B}"/>
              </c:ext>
            </c:extLst>
          </c:dPt>
          <c:dLbls>
            <c:dLbl>
              <c:idx val="0"/>
              <c:layout>
                <c:manualLayout>
                  <c:x val="2.5473282683824912E-17"/>
                  <c:y val="9.3517330952187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01-4A72-A78E-6E4A4940A65B}"/>
                </c:ext>
              </c:extLst>
            </c:dLbl>
            <c:dLbl>
              <c:idx val="1"/>
              <c:layout>
                <c:manualLayout>
                  <c:x val="0"/>
                  <c:y val="8.861000622344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A72-A78E-6E4A4940A65B}"/>
                </c:ext>
              </c:extLst>
            </c:dLbl>
            <c:dLbl>
              <c:idx val="2"/>
              <c:layout>
                <c:manualLayout>
                  <c:x val="-2.7789356676393962E-3"/>
                  <c:y val="8.79238033390155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01-4A72-A78E-6E4A4940A6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'Бюджет та закупівлі'!$B$21:$B$24</c15:sqref>
                  </c15:fullRef>
                </c:ext>
              </c:extLst>
              <c:f>'Бюджет та закупівлі'!$B$22:$B$24</c:f>
              <c:strCache>
                <c:ptCount val="3"/>
                <c:pt idx="0">
                  <c:v>Укладено договорів</c:v>
                </c:pt>
                <c:pt idx="1">
                  <c:v>В роботі</c:v>
                </c:pt>
                <c:pt idx="2">
                  <c:v>Залишилось до опрацювання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'Бюджет та закупівлі'!$C$21:$C$24</c15:sqref>
                  </c15:fullRef>
                </c:ext>
              </c:extLst>
              <c:f>'Бюджет та закупівлі'!$C$22:$C$24</c:f>
              <c:numCache>
                <c:formatCode>General</c:formatCode>
                <c:ptCount val="3"/>
                <c:pt idx="0">
                  <c:v>35669.599999999999</c:v>
                </c:pt>
                <c:pt idx="1" formatCode="0.0">
                  <c:v>9003.6000000000022</c:v>
                </c:pt>
                <c:pt idx="2" formatCode="0.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A-4693-A0C1-356429165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25408"/>
        <c:axId val="1956928768"/>
      </c:barChart>
      <c:lineChart>
        <c:grouping val="standard"/>
        <c:varyColors val="0"/>
        <c:ser>
          <c:idx val="1"/>
          <c:order val="1"/>
          <c:tx>
            <c:strRef>
              <c:f>'Бюджет та закупівлі'!$D$20</c:f>
              <c:strCache>
                <c:ptCount val="1"/>
                <c:pt idx="0">
                  <c:v>Кількість договорів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'Бюджет та закупівлі'!$B$21:$B$24</c15:sqref>
                  </c15:fullRef>
                </c:ext>
              </c:extLst>
              <c:f>'Бюджет та закупівлі'!$B$22:$B$24</c:f>
              <c:strCache>
                <c:ptCount val="3"/>
                <c:pt idx="0">
                  <c:v>Укладено договорів</c:v>
                </c:pt>
                <c:pt idx="1">
                  <c:v>В роботі</c:v>
                </c:pt>
                <c:pt idx="2">
                  <c:v>Залишилось до опрацювання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'Бюджет та закупівлі'!$D$21:$D$24</c15:sqref>
                  </c15:fullRef>
                </c:ext>
              </c:extLst>
              <c:f>'Бюджет та закупівлі'!$D$22:$D$24</c:f>
              <c:numCache>
                <c:formatCode>General</c:formatCode>
                <c:ptCount val="3"/>
                <c:pt idx="0">
                  <c:v>23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A-4693-A0C1-356429165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37631"/>
        <c:axId val="243139071"/>
      </c:lineChart>
      <c:catAx>
        <c:axId val="19569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56928768"/>
        <c:crosses val="autoZero"/>
        <c:auto val="1"/>
        <c:lblAlgn val="ctr"/>
        <c:lblOffset val="100"/>
        <c:noMultiLvlLbl val="0"/>
      </c:catAx>
      <c:valAx>
        <c:axId val="19569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56925408"/>
        <c:crosses val="autoZero"/>
        <c:crossBetween val="between"/>
      </c:valAx>
      <c:valAx>
        <c:axId val="243139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43137631"/>
        <c:crosses val="max"/>
        <c:crossBetween val="between"/>
      </c:valAx>
      <c:catAx>
        <c:axId val="24313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139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b="1"/>
              <a:t>Капітальні видатки 1401030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'Бюджет та закупівлі'!$C$37</c:f>
              <c:strCache>
                <c:ptCount val="1"/>
                <c:pt idx="0">
                  <c:v>Потреба, дол. США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'Бюджет та закупівлі'!$B$38:$B$40</c:f>
              <c:strCache>
                <c:ptCount val="3"/>
                <c:pt idx="0">
                  <c:v>Всього</c:v>
                </c:pt>
                <c:pt idx="1">
                  <c:v>Погоджено розподіл</c:v>
                </c:pt>
                <c:pt idx="2">
                  <c:v>Потреба відсутня</c:v>
                </c:pt>
              </c:strCache>
            </c:strRef>
          </c:cat>
          <c:val>
            <c:numRef>
              <c:f>'Бюджет та закупівлі'!$C$38:$C$40</c:f>
              <c:numCache>
                <c:formatCode>General</c:formatCode>
                <c:ptCount val="3"/>
                <c:pt idx="0" formatCode="0">
                  <c:v>157100</c:v>
                </c:pt>
                <c:pt idx="1">
                  <c:v>157100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5-406D-A973-BA71306AB51B}"/>
            </c:ext>
          </c:extLst>
        </c:ser>
        <c:ser>
          <c:idx val="1"/>
          <c:order val="1"/>
          <c:tx>
            <c:strRef>
              <c:f>'Бюджет та закупівлі'!$D$37</c:f>
              <c:strCache>
                <c:ptCount val="1"/>
                <c:pt idx="0">
                  <c:v>Економія, дол. США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'Бюджет та закупівлі'!$B$38:$B$40</c:f>
              <c:strCache>
                <c:ptCount val="3"/>
                <c:pt idx="0">
                  <c:v>Всього</c:v>
                </c:pt>
                <c:pt idx="1">
                  <c:v>Погоджено розподіл</c:v>
                </c:pt>
                <c:pt idx="2">
                  <c:v>Потреба відсутня</c:v>
                </c:pt>
              </c:strCache>
            </c:strRef>
          </c:cat>
          <c:val>
            <c:numRef>
              <c:f>'Бюджет та закупівлі'!$D$38:$D$40</c:f>
              <c:numCache>
                <c:formatCode>General</c:formatCode>
                <c:ptCount val="3"/>
                <c:pt idx="0" formatCode="0">
                  <c:v>390525</c:v>
                </c:pt>
                <c:pt idx="1">
                  <c:v>269615</c:v>
                </c:pt>
                <c:pt idx="2" formatCode="0">
                  <c:v>120910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5-406D-A973-BA71306AB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883279"/>
        <c:axId val="96884239"/>
      </c:barChart>
      <c:lineChart>
        <c:grouping val="stacked"/>
        <c:varyColors val="0"/>
        <c:ser>
          <c:idx val="2"/>
          <c:order val="2"/>
          <c:tx>
            <c:strRef>
              <c:f>'Бюджет та закупівлі'!$E$37</c:f>
              <c:strCache>
                <c:ptCount val="1"/>
                <c:pt idx="0">
                  <c:v>Кількість ЗДУ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'Бюджет та закупівлі'!$B$38:$B$40</c:f>
              <c:strCache>
                <c:ptCount val="3"/>
                <c:pt idx="0">
                  <c:v>Всього</c:v>
                </c:pt>
                <c:pt idx="1">
                  <c:v>Погоджено розподіл</c:v>
                </c:pt>
                <c:pt idx="2">
                  <c:v>Потреба відсутня</c:v>
                </c:pt>
              </c:strCache>
            </c:strRef>
          </c:cat>
          <c:val>
            <c:numRef>
              <c:f>'Бюджет та закупівлі'!$E$38:$E$40</c:f>
              <c:numCache>
                <c:formatCode>General</c:formatCode>
                <c:ptCount val="3"/>
                <c:pt idx="0">
                  <c:v>85</c:v>
                </c:pt>
                <c:pt idx="1">
                  <c:v>53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06D-A973-BA71306AB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891439"/>
        <c:axId val="96877999"/>
      </c:lineChart>
      <c:catAx>
        <c:axId val="968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6884239"/>
        <c:crosses val="autoZero"/>
        <c:auto val="1"/>
        <c:lblAlgn val="ctr"/>
        <c:lblOffset val="100"/>
        <c:noMultiLvlLbl val="0"/>
      </c:catAx>
      <c:valAx>
        <c:axId val="968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6883279"/>
        <c:crosses val="autoZero"/>
        <c:crossBetween val="between"/>
      </c:valAx>
      <c:valAx>
        <c:axId val="96877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6891439"/>
        <c:crosses val="max"/>
        <c:crossBetween val="between"/>
      </c:valAx>
      <c:catAx>
        <c:axId val="9689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8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175"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rgbClr val="4CDEF6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BF-4AF7-AEA1-4A29A4AD47F7}"/>
              </c:ext>
            </c:extLst>
          </c:dPt>
          <c:dPt>
            <c:idx val="1"/>
            <c:bubble3D val="0"/>
            <c:spPr>
              <a:solidFill>
                <a:srgbClr val="4CDEF6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0BF-4AF7-AEA1-4A29A4AD47F7}"/>
              </c:ext>
            </c:extLst>
          </c:dPt>
          <c:dPt>
            <c:idx val="2"/>
            <c:bubble3D val="0"/>
            <c:spPr>
              <a:solidFill>
                <a:srgbClr val="4CDEF6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0BF-4AF7-AEA1-4A29A4AD47F7}"/>
              </c:ext>
            </c:extLst>
          </c:dPt>
          <c:dPt>
            <c:idx val="3"/>
            <c:bubble3D val="0"/>
            <c:spPr>
              <a:solidFill>
                <a:srgbClr val="4CDEF6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0BF-4AF7-AEA1-4A29A4AD47F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0BF-4AF7-AEA1-4A29A4AD47F7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0BF-4AF7-AEA1-4A29A4AD47F7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0BF-4AF7-AEA1-4A29A4AD47F7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0BF-4AF7-AEA1-4A29A4AD47F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089-48A9-9DE5-B1065D2896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'МТД та благодійна допомога'!$B$2:$B$10</c:f>
              <c:strCache>
                <c:ptCount val="9"/>
                <c:pt idx="0">
                  <c:v>Донор1</c:v>
                </c:pt>
                <c:pt idx="1">
                  <c:v>Донор2</c:v>
                </c:pt>
                <c:pt idx="2">
                  <c:v>Донор3</c:v>
                </c:pt>
                <c:pt idx="3">
                  <c:v>Донор4</c:v>
                </c:pt>
                <c:pt idx="4">
                  <c:v>Донор5</c:v>
                </c:pt>
                <c:pt idx="5">
                  <c:v>Донор6</c:v>
                </c:pt>
                <c:pt idx="6">
                  <c:v>Донор7</c:v>
                </c:pt>
                <c:pt idx="7">
                  <c:v>Донор8</c:v>
                </c:pt>
                <c:pt idx="8">
                  <c:v>Донор9</c:v>
                </c:pt>
              </c:strCache>
            </c:strRef>
          </c:cat>
          <c:val>
            <c:numRef>
              <c:f>'МТД та благодійна допомога'!$C$2:$C$10</c:f>
              <c:numCache>
                <c:formatCode>General</c:formatCode>
                <c:ptCount val="9"/>
                <c:pt idx="0">
                  <c:v>32327.94</c:v>
                </c:pt>
                <c:pt idx="1">
                  <c:v>5865.1</c:v>
                </c:pt>
                <c:pt idx="2">
                  <c:v>11526.5</c:v>
                </c:pt>
                <c:pt idx="3">
                  <c:v>67897.7</c:v>
                </c:pt>
                <c:pt idx="4">
                  <c:v>2001</c:v>
                </c:pt>
                <c:pt idx="5">
                  <c:v>3009.85</c:v>
                </c:pt>
                <c:pt idx="6">
                  <c:v>2700.67</c:v>
                </c:pt>
                <c:pt idx="7">
                  <c:v>1911.4</c:v>
                </c:pt>
                <c:pt idx="8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F-4AF7-AEA1-4A29A4AD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rgbClr val="4CDEF6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CD-464E-A845-CC7A4ADD9226}"/>
              </c:ext>
            </c:extLst>
          </c:dPt>
          <c:dPt>
            <c:idx val="1"/>
            <c:bubble3D val="0"/>
            <c:spPr>
              <a:solidFill>
                <a:srgbClr val="4CDEF6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CD-464E-A845-CC7A4ADD922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CD-464E-A845-CC7A4ADD922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CD-464E-A845-CC7A4ADD922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'МТД та благодійна допомога'!$B$16:$B$19</c:f>
              <c:strCache>
                <c:ptCount val="4"/>
                <c:pt idx="0">
                  <c:v>ПЗ</c:v>
                </c:pt>
                <c:pt idx="1">
                  <c:v>Техніка</c:v>
                </c:pt>
                <c:pt idx="2">
                  <c:v>ПЗ</c:v>
                </c:pt>
                <c:pt idx="3">
                  <c:v>Техніка</c:v>
                </c:pt>
              </c:strCache>
            </c:strRef>
          </c:cat>
          <c:val>
            <c:numRef>
              <c:f>'МТД та благодійна допомога'!$C$16:$C$19</c:f>
              <c:numCache>
                <c:formatCode>0.0</c:formatCode>
                <c:ptCount val="4"/>
                <c:pt idx="0">
                  <c:v>97285.89</c:v>
                </c:pt>
                <c:pt idx="1">
                  <c:v>26299.35</c:v>
                </c:pt>
                <c:pt idx="2">
                  <c:v>2700.67</c:v>
                </c:pt>
                <c:pt idx="3">
                  <c:v>9462.25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CD-464E-A845-CC7A4ADD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100" b="1"/>
              <a:t>Заплановане</a:t>
            </a:r>
            <a:r>
              <a:rPr lang="uk-UA" sz="1100" b="1" baseline="0"/>
              <a:t> фінансування по МТД у 2024 році, тис.євро</a:t>
            </a:r>
            <a:endParaRPr lang="uk-UA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CDE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'МТД та благодійна допомога'!$B$35:$B$39</c:f>
              <c:strCache>
                <c:ptCount val="5"/>
                <c:pt idx="0">
                  <c:v>Модернізація софт1</c:v>
                </c:pt>
                <c:pt idx="1">
                  <c:v>Модернізація софт2</c:v>
                </c:pt>
                <c:pt idx="2">
                  <c:v>Модернізація софт3</c:v>
                </c:pt>
                <c:pt idx="3">
                  <c:v>Модернізація софт4</c:v>
                </c:pt>
                <c:pt idx="4">
                  <c:v>Модернізація софт5</c:v>
                </c:pt>
              </c:strCache>
            </c:strRef>
          </c:cat>
          <c:val>
            <c:numRef>
              <c:f>'МТД та благодійна допомога'!$C$35:$C$39</c:f>
              <c:numCache>
                <c:formatCode>General</c:formatCode>
                <c:ptCount val="5"/>
                <c:pt idx="0">
                  <c:v>250</c:v>
                </c:pt>
                <c:pt idx="1">
                  <c:v>450</c:v>
                </c:pt>
                <c:pt idx="2">
                  <c:v>700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3-4582-8953-F81F7FD8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7038624"/>
        <c:axId val="1021162735"/>
      </c:barChart>
      <c:catAx>
        <c:axId val="16470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21162735"/>
        <c:crosses val="autoZero"/>
        <c:auto val="1"/>
        <c:lblAlgn val="ctr"/>
        <c:lblOffset val="100"/>
        <c:noMultiLvlLbl val="0"/>
      </c:catAx>
      <c:valAx>
        <c:axId val="10211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470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Отримане комп'ютерне та периферійне обладнання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'МТД та благодійна допомога'!$C$48</c:f>
              <c:strCache>
                <c:ptCount val="1"/>
                <c:pt idx="0">
                  <c:v>одиниць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'МТД та благодійна допомога'!$B$49:$B$55</c:f>
              <c:strCache>
                <c:ptCount val="7"/>
                <c:pt idx="0">
                  <c:v>ПК HP</c:v>
                </c:pt>
                <c:pt idx="1">
                  <c:v>Монітори HP</c:v>
                </c:pt>
                <c:pt idx="2">
                  <c:v>Ноутбуки HP</c:v>
                </c:pt>
                <c:pt idx="3">
                  <c:v>БФП</c:v>
                </c:pt>
                <c:pt idx="4">
                  <c:v>ПК Dell</c:v>
                </c:pt>
                <c:pt idx="5">
                  <c:v>БФП HP Color </c:v>
                </c:pt>
                <c:pt idx="6">
                  <c:v>Ноутбуки Mechrevo</c:v>
                </c:pt>
              </c:strCache>
            </c:strRef>
          </c:cat>
          <c:val>
            <c:numRef>
              <c:f>'МТД та благодійна допомога'!$C$49:$C$55</c:f>
              <c:numCache>
                <c:formatCode>General</c:formatCode>
                <c:ptCount val="7"/>
                <c:pt idx="0">
                  <c:v>109</c:v>
                </c:pt>
                <c:pt idx="1">
                  <c:v>118</c:v>
                </c:pt>
                <c:pt idx="2">
                  <c:v>50</c:v>
                </c:pt>
                <c:pt idx="3">
                  <c:v>103</c:v>
                </c:pt>
                <c:pt idx="4">
                  <c:v>50</c:v>
                </c:pt>
                <c:pt idx="5">
                  <c:v>10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A-4F84-906B-C7549FB89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47038624"/>
        <c:axId val="1021162735"/>
      </c:barChart>
      <c:catAx>
        <c:axId val="16470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21162735"/>
        <c:crosses val="autoZero"/>
        <c:auto val="1"/>
        <c:lblAlgn val="ctr"/>
        <c:lblOffset val="100"/>
        <c:noMultiLvlLbl val="0"/>
      </c:catAx>
      <c:valAx>
        <c:axId val="10211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470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Договірна робота УЦТ</a:t>
            </a:r>
            <a:r>
              <a:rPr lang="uk-UA" baseline="0"/>
              <a:t> у 2024 році (станом на 24.04.2024)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'Договори,техніка'!$G$5</c:f>
              <c:strCache>
                <c:ptCount val="1"/>
                <c:pt idx="0">
                  <c:v>Укладено договорів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9D-4EFA-90BA-7B976E5811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Кількість договорів, од.</c:v>
              </c:pt>
            </c:strLit>
          </c:cat>
          <c:val>
            <c:numRef>
              <c:f>'Договори,техніка'!$H$5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4-4A60-8C50-14EC93FD6BD5}"/>
            </c:ext>
          </c:extLst>
        </c:ser>
        <c:ser>
          <c:idx val="1"/>
          <c:order val="1"/>
          <c:tx>
            <c:strRef>
              <c:f>'Договори,техніка'!$G$6</c:f>
              <c:strCache>
                <c:ptCount val="1"/>
                <c:pt idx="0">
                  <c:v>В роботі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Кількість договорів, од.</c:v>
              </c:pt>
            </c:strLit>
          </c:cat>
          <c:val>
            <c:numRef>
              <c:f>'Договори,техніка'!$H$6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4-4A60-8C50-14EC93FD6BD5}"/>
            </c:ext>
          </c:extLst>
        </c:ser>
        <c:ser>
          <c:idx val="2"/>
          <c:order val="2"/>
          <c:tx>
            <c:strRef>
              <c:f>'Договори,техніка'!$G$7</c:f>
              <c:strCache>
                <c:ptCount val="1"/>
                <c:pt idx="0">
                  <c:v>Залишилось до опрацювання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Кількість договорів, од.</c:v>
              </c:pt>
            </c:strLit>
          </c:cat>
          <c:val>
            <c:numRef>
              <c:f>'Договори,техніка'!$H$7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4-4A60-8C50-14EC93FD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7706175"/>
        <c:axId val="1397725375"/>
      </c:barChart>
      <c:catAx>
        <c:axId val="13977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97725375"/>
        <c:crosses val="autoZero"/>
        <c:auto val="1"/>
        <c:lblAlgn val="ctr"/>
        <c:lblOffset val="100"/>
        <c:noMultiLvlLbl val="0"/>
      </c:catAx>
      <c:valAx>
        <c:axId val="139772537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77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09090909090909"/>
          <c:y val="0.29921746047503839"/>
          <c:w val="0.32922496756870911"/>
          <c:h val="0.1923090382932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Отримане комп'ютерне та периферійне обладнання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'МТД та благодійна допомога'!$C$48</c:f>
              <c:strCache>
                <c:ptCount val="1"/>
                <c:pt idx="0">
                  <c:v>одиниць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'МТД та благодійна допомога'!$B$60:$B$63</c:f>
              <c:strCache>
                <c:ptCount val="4"/>
                <c:pt idx="0">
                  <c:v>Монітори</c:v>
                </c:pt>
                <c:pt idx="1">
                  <c:v>БФП</c:v>
                </c:pt>
                <c:pt idx="2">
                  <c:v>Ноутбуки</c:v>
                </c:pt>
                <c:pt idx="3">
                  <c:v>АРМ</c:v>
                </c:pt>
              </c:strCache>
            </c:strRef>
          </c:cat>
          <c:val>
            <c:numRef>
              <c:f>'МТД та благодійна допомога'!$C$60:$C$63</c:f>
              <c:numCache>
                <c:formatCode>General</c:formatCode>
                <c:ptCount val="4"/>
                <c:pt idx="0">
                  <c:v>9</c:v>
                </c:pt>
                <c:pt idx="1">
                  <c:v>113</c:v>
                </c:pt>
                <c:pt idx="2">
                  <c:v>241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7A-4FD9-A947-581AA3A7D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47038624"/>
        <c:axId val="1021162735"/>
      </c:barChart>
      <c:catAx>
        <c:axId val="16470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21162735"/>
        <c:crosses val="autoZero"/>
        <c:auto val="1"/>
        <c:lblAlgn val="ctr"/>
        <c:lblOffset val="100"/>
        <c:noMultiLvlLbl val="0"/>
      </c:catAx>
      <c:valAx>
        <c:axId val="10211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470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DF66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05-4012-ADAF-2AA86DB7B32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405-4012-ADAF-2AA86DB7B3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'Програмні шифратори'!$E$4:$E$5</c:f>
              <c:strCache>
                <c:ptCount val="2"/>
                <c:pt idx="0">
                  <c:v>Запроваджено</c:v>
                </c:pt>
                <c:pt idx="1">
                  <c:v>В роботі</c:v>
                </c:pt>
              </c:strCache>
            </c:strRef>
          </c:cat>
          <c:val>
            <c:numRef>
              <c:f>'Програмні шифратори'!$F$4:$F$5</c:f>
              <c:numCache>
                <c:formatCode>General</c:formatCode>
                <c:ptCount val="2"/>
                <c:pt idx="0">
                  <c:v>22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5-4012-ADAF-2AA86DB7B3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baseline="0"/>
              <a:t>Помісячний графік кількості виданих КЕП</a:t>
            </a:r>
            <a:endParaRPr lang="uk-U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КЕП!$C$2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КЕП!$C$6:$C$34</c:f>
              <c:numCache>
                <c:formatCode>General</c:formatCode>
                <c:ptCount val="29"/>
                <c:pt idx="8">
                  <c:v>4</c:v>
                </c:pt>
                <c:pt idx="10">
                  <c:v>5</c:v>
                </c:pt>
                <c:pt idx="14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0-4766-BEAB-CE563508C6E9}"/>
            </c:ext>
          </c:extLst>
        </c:ser>
        <c:ser>
          <c:idx val="1"/>
          <c:order val="1"/>
          <c:tx>
            <c:strRef>
              <c:f>КЕП!$D$2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КЕП!$D$6:$D$34</c:f>
              <c:numCache>
                <c:formatCode>General</c:formatCode>
                <c:ptCount val="29"/>
                <c:pt idx="4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0-4766-BEAB-CE563508C6E9}"/>
            </c:ext>
          </c:extLst>
        </c:ser>
        <c:ser>
          <c:idx val="2"/>
          <c:order val="2"/>
          <c:tx>
            <c:strRef>
              <c:f>КЕП!$E$2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КЕП!$E$6:$E$34</c:f>
              <c:numCache>
                <c:formatCode>General</c:formatCode>
                <c:ptCount val="29"/>
                <c:pt idx="4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42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0-4766-BEAB-CE563508C6E9}"/>
            </c:ext>
          </c:extLst>
        </c:ser>
        <c:ser>
          <c:idx val="3"/>
          <c:order val="3"/>
          <c:tx>
            <c:strRef>
              <c:f>КЕП!$F$2</c:f>
              <c:strCache>
                <c:ptCount val="1"/>
                <c:pt idx="0">
                  <c:v>Система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КЕП!$F$6:$F$34</c:f>
              <c:numCache>
                <c:formatCode>General</c:formatCode>
                <c:ptCount val="29"/>
                <c:pt idx="0">
                  <c:v>16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21</c:v>
                </c:pt>
                <c:pt idx="10">
                  <c:v>21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0-4766-BEAB-CE563508C6E9}"/>
            </c:ext>
          </c:extLst>
        </c:ser>
        <c:ser>
          <c:idx val="4"/>
          <c:order val="4"/>
          <c:tx>
            <c:strRef>
              <c:f>КЕП!$G$2</c:f>
              <c:strCache>
                <c:ptCount val="1"/>
                <c:pt idx="0">
                  <c:v>Система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КЕП!$G$6:$G$34</c:f>
              <c:numCache>
                <c:formatCode>General</c:formatCode>
                <c:ptCount val="29"/>
                <c:pt idx="4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0-4766-BEAB-CE563508C6E9}"/>
            </c:ext>
          </c:extLst>
        </c:ser>
        <c:ser>
          <c:idx val="5"/>
          <c:order val="5"/>
          <c:tx>
            <c:strRef>
              <c:f>КЕП!$H$2</c:f>
              <c:strCache>
                <c:ptCount val="1"/>
                <c:pt idx="0">
                  <c:v>Система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КЕП!$H$6:$H$34</c:f>
              <c:numCache>
                <c:formatCode>General</c:formatCode>
                <c:ptCount val="29"/>
                <c:pt idx="4">
                  <c:v>15</c:v>
                </c:pt>
                <c:pt idx="5">
                  <c:v>2</c:v>
                </c:pt>
                <c:pt idx="7">
                  <c:v>3</c:v>
                </c:pt>
                <c:pt idx="8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70-4766-BEAB-CE563508C6E9}"/>
            </c:ext>
          </c:extLst>
        </c:ser>
        <c:ser>
          <c:idx val="6"/>
          <c:order val="6"/>
          <c:tx>
            <c:strRef>
              <c:f>КЕП!$I$2</c:f>
              <c:strCache>
                <c:ptCount val="1"/>
                <c:pt idx="0">
                  <c:v>Інші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КЕП!$B$6:$B$34</c:f>
              <c:numCache>
                <c:formatCode>mmm\-yy</c:formatCode>
                <c:ptCount val="29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</c:numCache>
            </c:numRef>
          </c:cat>
          <c:val>
            <c:numRef>
              <c:f>КЕП!$I$6:$I$34</c:f>
              <c:numCache>
                <c:formatCode>General</c:formatCode>
                <c:ptCount val="29"/>
                <c:pt idx="9">
                  <c:v>1</c:v>
                </c:pt>
                <c:pt idx="10">
                  <c:v>7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70-4766-BEAB-CE563508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449999"/>
        <c:axId val="300445199"/>
        <c:axId val="0"/>
      </c:bar3DChart>
      <c:dateAx>
        <c:axId val="3004499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445199"/>
        <c:crosses val="autoZero"/>
        <c:auto val="1"/>
        <c:lblOffset val="100"/>
        <c:baseTimeUnit val="months"/>
      </c:dateAx>
      <c:valAx>
        <c:axId val="300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4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/>
              <a:t>Порівняльна кількість</a:t>
            </a:r>
            <a:r>
              <a:rPr lang="uk-UA" sz="1200" baseline="0"/>
              <a:t> виданих КЕП за 2023 та 2024 роки</a:t>
            </a:r>
            <a:endParaRPr lang="uk-U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КЕП!$C$2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КЕП!$C$4:$C$5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739-93CC-18DFECC1DBF7}"/>
            </c:ext>
          </c:extLst>
        </c:ser>
        <c:ser>
          <c:idx val="1"/>
          <c:order val="1"/>
          <c:tx>
            <c:strRef>
              <c:f>КЕП!$D$2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КЕП!$D$4:$D$5</c:f>
              <c:numCache>
                <c:formatCode>General</c:formatCode>
                <c:ptCount val="2"/>
                <c:pt idx="0">
                  <c:v>13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A-4739-93CC-18DFECC1DBF7}"/>
            </c:ext>
          </c:extLst>
        </c:ser>
        <c:ser>
          <c:idx val="2"/>
          <c:order val="2"/>
          <c:tx>
            <c:strRef>
              <c:f>КЕП!$E$2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КЕП!$E$4:$E$5</c:f>
              <c:numCache>
                <c:formatCode>General</c:formatCode>
                <c:ptCount val="2"/>
                <c:pt idx="0">
                  <c:v>22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A-4739-93CC-18DFECC1DBF7}"/>
            </c:ext>
          </c:extLst>
        </c:ser>
        <c:ser>
          <c:idx val="3"/>
          <c:order val="3"/>
          <c:tx>
            <c:strRef>
              <c:f>КЕП!$F$2</c:f>
              <c:strCache>
                <c:ptCount val="1"/>
                <c:pt idx="0">
                  <c:v>Система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КЕП!$F$4:$F$5</c:f>
              <c:numCache>
                <c:formatCode>General</c:formatCode>
                <c:ptCount val="2"/>
                <c:pt idx="0">
                  <c:v>94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A-4739-93CC-18DFECC1DBF7}"/>
            </c:ext>
          </c:extLst>
        </c:ser>
        <c:ser>
          <c:idx val="4"/>
          <c:order val="4"/>
          <c:tx>
            <c:strRef>
              <c:f>КЕП!$G$2</c:f>
              <c:strCache>
                <c:ptCount val="1"/>
                <c:pt idx="0">
                  <c:v>Система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КЕП!$G$4:$G$5</c:f>
              <c:numCache>
                <c:formatCode>General</c:formatCode>
                <c:ptCount val="2"/>
                <c:pt idx="0">
                  <c:v>22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A-4739-93CC-18DFECC1DBF7}"/>
            </c:ext>
          </c:extLst>
        </c:ser>
        <c:ser>
          <c:idx val="5"/>
          <c:order val="5"/>
          <c:tx>
            <c:strRef>
              <c:f>КЕП!$H$2</c:f>
              <c:strCache>
                <c:ptCount val="1"/>
                <c:pt idx="0">
                  <c:v>Система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КЕП!$H$4:$H$5</c:f>
              <c:numCache>
                <c:formatCode>General</c:formatCode>
                <c:ptCount val="2"/>
                <c:pt idx="0">
                  <c:v>24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A-4739-93CC-18DFECC1DBF7}"/>
            </c:ext>
          </c:extLst>
        </c:ser>
        <c:ser>
          <c:idx val="6"/>
          <c:order val="6"/>
          <c:tx>
            <c:strRef>
              <c:f>КЕП!$I$2</c:f>
              <c:strCache>
                <c:ptCount val="1"/>
                <c:pt idx="0">
                  <c:v>Інші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КЕП!$B$4:$B$5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КЕП!$I$4:$I$5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A-4739-93CC-18DFECC1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449999"/>
        <c:axId val="300445199"/>
        <c:axId val="0"/>
      </c:bar3DChart>
      <c:catAx>
        <c:axId val="30044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445199"/>
        <c:crosses val="autoZero"/>
        <c:auto val="1"/>
        <c:lblAlgn val="ctr"/>
        <c:lblOffset val="100"/>
        <c:noMultiLvlLbl val="0"/>
      </c:catAx>
      <c:valAx>
        <c:axId val="300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4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/>
              <a:t>Кількість виданих</a:t>
            </a:r>
            <a:r>
              <a:rPr lang="uk-UA" sz="1200" baseline="0"/>
              <a:t> КЕП за 2023-2024 роки в розрізі напрямів використання</a:t>
            </a:r>
            <a:endParaRPr lang="uk-U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КЕП!$B$4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КЕП!$C$2:$I$2</c:f>
              <c:strCache>
                <c:ptCount val="7"/>
                <c:pt idx="0">
                  <c:v>HR</c:v>
                </c:pt>
                <c:pt idx="1">
                  <c:v>Система 1</c:v>
                </c:pt>
                <c:pt idx="2">
                  <c:v>Система 2</c:v>
                </c:pt>
                <c:pt idx="3">
                  <c:v>Система 3</c:v>
                </c:pt>
                <c:pt idx="4">
                  <c:v>Система 4</c:v>
                </c:pt>
                <c:pt idx="5">
                  <c:v>Система 5</c:v>
                </c:pt>
                <c:pt idx="6">
                  <c:v>Інші</c:v>
                </c:pt>
              </c:strCache>
            </c:strRef>
          </c:cat>
          <c:val>
            <c:numRef>
              <c:f>КЕП!$C$4:$I$4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22</c:v>
                </c:pt>
                <c:pt idx="3">
                  <c:v>94</c:v>
                </c:pt>
                <c:pt idx="4">
                  <c:v>22</c:v>
                </c:pt>
                <c:pt idx="5">
                  <c:v>24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2-47D2-A0CB-A021FFA8A3B6}"/>
            </c:ext>
          </c:extLst>
        </c:ser>
        <c:ser>
          <c:idx val="1"/>
          <c:order val="1"/>
          <c:tx>
            <c:strRef>
              <c:f>КЕП!$B$5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КЕП!$C$2:$I$2</c:f>
              <c:strCache>
                <c:ptCount val="7"/>
                <c:pt idx="0">
                  <c:v>HR</c:v>
                </c:pt>
                <c:pt idx="1">
                  <c:v>Система 1</c:v>
                </c:pt>
                <c:pt idx="2">
                  <c:v>Система 2</c:v>
                </c:pt>
                <c:pt idx="3">
                  <c:v>Система 3</c:v>
                </c:pt>
                <c:pt idx="4">
                  <c:v>Система 4</c:v>
                </c:pt>
                <c:pt idx="5">
                  <c:v>Система 5</c:v>
                </c:pt>
                <c:pt idx="6">
                  <c:v>Інші</c:v>
                </c:pt>
              </c:strCache>
            </c:strRef>
          </c:cat>
          <c:val>
            <c:numRef>
              <c:f>КЕП!$C$5:$I$5</c:f>
              <c:numCache>
                <c:formatCode>General</c:formatCode>
                <c:ptCount val="7"/>
                <c:pt idx="0">
                  <c:v>5</c:v>
                </c:pt>
                <c:pt idx="1">
                  <c:v>70</c:v>
                </c:pt>
                <c:pt idx="2">
                  <c:v>53</c:v>
                </c:pt>
                <c:pt idx="3">
                  <c:v>43</c:v>
                </c:pt>
                <c:pt idx="4">
                  <c:v>55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4AF9-8B45-88D237CABF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449999"/>
        <c:axId val="300445199"/>
      </c:barChart>
      <c:catAx>
        <c:axId val="30044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445199"/>
        <c:crosses val="autoZero"/>
        <c:auto val="1"/>
        <c:lblAlgn val="ctr"/>
        <c:lblOffset val="100"/>
        <c:noMultiLvlLbl val="0"/>
      </c:catAx>
      <c:valAx>
        <c:axId val="3004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004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DF66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89-467B-83CB-CC433439BFC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89-467B-83CB-CC433439BF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КЕП!$D$56:$D$57</c:f>
              <c:strCache>
                <c:ptCount val="2"/>
                <c:pt idx="0">
                  <c:v>Отримано КЕП</c:v>
                </c:pt>
                <c:pt idx="1">
                  <c:v>Відсутні документи</c:v>
                </c:pt>
              </c:strCache>
            </c:strRef>
          </c:cat>
          <c:val>
            <c:numRef>
              <c:f>КЕП!$E$56:$E$57</c:f>
              <c:numCache>
                <c:formatCode>General</c:formatCode>
                <c:ptCount val="2"/>
                <c:pt idx="0">
                  <c:v>57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9-467B-83CB-CC433439BF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200" b="1"/>
              <a:t>Єдиний</a:t>
            </a:r>
            <a:r>
              <a:rPr lang="uk-UA" sz="1200" b="1" baseline="0"/>
              <a:t> формат облікових записів електронної пошти</a:t>
            </a:r>
            <a:endParaRPr lang="uk-UA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'Електронна пошта'!$D$3</c:f>
              <c:strCache>
                <c:ptCount val="1"/>
                <c:pt idx="0">
                  <c:v>Переведено в єдиний формат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'Електронна пошта'!$B$4:$B$5</c:f>
              <c:strCache>
                <c:ptCount val="2"/>
                <c:pt idx="0">
                  <c:v>ЦА</c:v>
                </c:pt>
                <c:pt idx="1">
                  <c:v>ЗДУ</c:v>
                </c:pt>
              </c:strCache>
            </c:strRef>
          </c:cat>
          <c:val>
            <c:numRef>
              <c:f>'Електронна пошта'!$D$4:$D$5</c:f>
              <c:numCache>
                <c:formatCode>General</c:formatCode>
                <c:ptCount val="2"/>
                <c:pt idx="0">
                  <c:v>27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D-43EC-9898-EF2FAC225782}"/>
            </c:ext>
          </c:extLst>
        </c:ser>
        <c:ser>
          <c:idx val="2"/>
          <c:order val="2"/>
          <c:tx>
            <c:strRef>
              <c:f>'Електронна пошта'!$E$3</c:f>
              <c:strCache>
                <c:ptCount val="1"/>
                <c:pt idx="0">
                  <c:v>В роботі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'Електронна пошта'!$B$4:$B$5</c:f>
              <c:strCache>
                <c:ptCount val="2"/>
                <c:pt idx="0">
                  <c:v>ЦА</c:v>
                </c:pt>
                <c:pt idx="1">
                  <c:v>ЗДУ</c:v>
                </c:pt>
              </c:strCache>
            </c:strRef>
          </c:cat>
          <c:val>
            <c:numRef>
              <c:f>'Електронна пошта'!$E$4:$E$5</c:f>
              <c:numCache>
                <c:formatCode>General</c:formatCode>
                <c:ptCount val="2"/>
                <c:pt idx="0">
                  <c:v>3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D-43EC-9898-EF2FAC22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293103"/>
        <c:axId val="913012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'Електронна пошта'!$C$3</c15:sqref>
                        </c15:formulaRef>
                      </c:ext>
                    </c:extLst>
                    <c:strCache>
                      <c:ptCount val="1"/>
                      <c:pt idx="0">
                        <c:v>Всього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'Електронна пошта'!$B$4:$B$5</c15:sqref>
                        </c15:formulaRef>
                      </c:ext>
                    </c:extLst>
                    <c:strCache>
                      <c:ptCount val="2"/>
                      <c:pt idx="0">
                        <c:v>ЦА</c:v>
                      </c:pt>
                      <c:pt idx="1">
                        <c:v>ЗДУ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'Електронна пошта'!$C$4:$C$5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49D-43EC-9898-EF2FAC225782}"/>
                  </c:ext>
                </c:extLst>
              </c15:ser>
            </c15:filteredBarSeries>
          </c:ext>
        </c:extLst>
      </c:bar3DChart>
      <c:catAx>
        <c:axId val="912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1301263"/>
        <c:crosses val="autoZero"/>
        <c:auto val="1"/>
        <c:lblAlgn val="ctr"/>
        <c:lblOffset val="100"/>
        <c:noMultiLvlLbl val="0"/>
      </c:catAx>
      <c:valAx>
        <c:axId val="913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12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SharedMailbox</a:t>
            </a:r>
            <a:endParaRPr lang="uk-UA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'Електронна пошта'!$D$20</c:f>
              <c:strCache>
                <c:ptCount val="1"/>
                <c:pt idx="0">
                  <c:v>Переведено в SharedMailbox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'Електронна пошта'!$B$21:$B$22</c:f>
              <c:strCache>
                <c:ptCount val="2"/>
                <c:pt idx="0">
                  <c:v>ЦА</c:v>
                </c:pt>
                <c:pt idx="1">
                  <c:v>ЗДУ</c:v>
                </c:pt>
              </c:strCache>
            </c:strRef>
          </c:cat>
          <c:val>
            <c:numRef>
              <c:f>'Електронна пошта'!$D$21:$D$22</c:f>
              <c:numCache>
                <c:formatCode>General</c:formatCode>
                <c:ptCount val="2"/>
                <c:pt idx="0">
                  <c:v>95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C-4A11-8CD5-9BECBB4CE97C}"/>
            </c:ext>
          </c:extLst>
        </c:ser>
        <c:ser>
          <c:idx val="2"/>
          <c:order val="2"/>
          <c:tx>
            <c:strRef>
              <c:f>'Електронна пошта'!$E$20</c:f>
              <c:strCache>
                <c:ptCount val="1"/>
                <c:pt idx="0">
                  <c:v>В роботі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'Електронна пошта'!$B$21:$B$22</c:f>
              <c:strCache>
                <c:ptCount val="2"/>
                <c:pt idx="0">
                  <c:v>ЦА</c:v>
                </c:pt>
                <c:pt idx="1">
                  <c:v>ЗДУ</c:v>
                </c:pt>
              </c:strCache>
            </c:strRef>
          </c:cat>
          <c:val>
            <c:numRef>
              <c:f>'Електронна пошта'!$E$21:$E$22</c:f>
              <c:numCache>
                <c:formatCode>General</c:formatCode>
                <c:ptCount val="2"/>
                <c:pt idx="0">
                  <c:v>4</c:v>
                </c:pt>
                <c:pt idx="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C-4A11-8CD5-9BECBB4C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293103"/>
        <c:axId val="913012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'Електронна пошта'!$C$20</c15:sqref>
                        </c15:formulaRef>
                      </c:ext>
                    </c:extLst>
                    <c:strCache>
                      <c:ptCount val="1"/>
                      <c:pt idx="0">
                        <c:v>Всього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'Електронна пошта'!$B$21:$B$22</c15:sqref>
                        </c15:formulaRef>
                      </c:ext>
                    </c:extLst>
                    <c:strCache>
                      <c:ptCount val="2"/>
                      <c:pt idx="0">
                        <c:v>ЦА</c:v>
                      </c:pt>
                      <c:pt idx="1">
                        <c:v>ЗДУ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'Електронна пошта'!$C$21:$C$22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99</c:v>
                      </c:pt>
                      <c:pt idx="1">
                        <c:v>246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3C-4A11-8CD5-9BECBB4CE97C}"/>
                  </c:ext>
                </c:extLst>
              </c15:ser>
            </c15:filteredBarSeries>
          </c:ext>
        </c:extLst>
      </c:bar3DChart>
      <c:catAx>
        <c:axId val="912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1301263"/>
        <c:crosses val="autoZero"/>
        <c:auto val="1"/>
        <c:lblAlgn val="ctr"/>
        <c:lblOffset val="100"/>
        <c:noMultiLvlLbl val="0"/>
      </c:catAx>
      <c:valAx>
        <c:axId val="913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12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'Матеріально-техн забезпечення'!$D$3</c:f>
              <c:strCache>
                <c:ptCount val="1"/>
                <c:pt idx="0">
                  <c:v>Видано в ЦА</c:v>
                </c:pt>
              </c:strCache>
            </c:strRef>
          </c:tx>
          <c:spPr>
            <a:solidFill>
              <a:srgbClr val="6DF666"/>
            </a:solidFill>
            <a:ln>
              <a:noFill/>
            </a:ln>
            <a:effectLst/>
            <a:sp3d/>
          </c:spPr>
          <c:invertIfNegative val="0"/>
          <c:cat>
            <c:strRef>
              <c:f>'Матеріально-техн забезпечення'!$B$4:$B$7</c:f>
              <c:strCache>
                <c:ptCount val="4"/>
                <c:pt idx="0">
                  <c:v>Монітори</c:v>
                </c:pt>
                <c:pt idx="1">
                  <c:v>БФП</c:v>
                </c:pt>
                <c:pt idx="2">
                  <c:v>Ноутбуки</c:v>
                </c:pt>
                <c:pt idx="3">
                  <c:v>АРМ</c:v>
                </c:pt>
              </c:strCache>
            </c:strRef>
          </c:cat>
          <c:val>
            <c:numRef>
              <c:f>'Матеріально-техн забезпечення'!$D$4:$D$7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155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3-4E97-B7E3-7EB99DC04942}"/>
            </c:ext>
          </c:extLst>
        </c:ser>
        <c:ser>
          <c:idx val="2"/>
          <c:order val="2"/>
          <c:tx>
            <c:strRef>
              <c:f>'Матеріально-техн забезпечення'!$E$3</c:f>
              <c:strCache>
                <c:ptCount val="1"/>
                <c:pt idx="0">
                  <c:v>Передано в ЗДУ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'Матеріально-техн забезпечення'!$B$4:$B$7</c:f>
              <c:strCache>
                <c:ptCount val="4"/>
                <c:pt idx="0">
                  <c:v>Монітори</c:v>
                </c:pt>
                <c:pt idx="1">
                  <c:v>БФП</c:v>
                </c:pt>
                <c:pt idx="2">
                  <c:v>Ноутбуки</c:v>
                </c:pt>
                <c:pt idx="3">
                  <c:v>АРМ</c:v>
                </c:pt>
              </c:strCache>
            </c:strRef>
          </c:cat>
          <c:val>
            <c:numRef>
              <c:f>'Матеріально-техн забезпечення'!$E$4:$E$7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3-4E97-B7E3-7EB99DC04942}"/>
            </c:ext>
          </c:extLst>
        </c:ser>
        <c:ser>
          <c:idx val="3"/>
          <c:order val="3"/>
          <c:tx>
            <c:strRef>
              <c:f>'Матеріально-техн забезпечення'!$F$3</c:f>
              <c:strCache>
                <c:ptCount val="1"/>
                <c:pt idx="0">
                  <c:v>Залишок</c:v>
                </c:pt>
              </c:strCache>
            </c:strRef>
          </c:tx>
          <c:spPr>
            <a:solidFill>
              <a:srgbClr val="52C5F8"/>
            </a:solidFill>
            <a:ln>
              <a:noFill/>
            </a:ln>
            <a:effectLst/>
            <a:sp3d/>
          </c:spPr>
          <c:invertIfNegative val="0"/>
          <c:cat>
            <c:strRef>
              <c:f>'Матеріально-техн забезпечення'!$B$4:$B$7</c:f>
              <c:strCache>
                <c:ptCount val="4"/>
                <c:pt idx="0">
                  <c:v>Монітори</c:v>
                </c:pt>
                <c:pt idx="1">
                  <c:v>БФП</c:v>
                </c:pt>
                <c:pt idx="2">
                  <c:v>Ноутбуки</c:v>
                </c:pt>
                <c:pt idx="3">
                  <c:v>АРМ</c:v>
                </c:pt>
              </c:strCache>
            </c:strRef>
          </c:cat>
          <c:val>
            <c:numRef>
              <c:f>'Матеріально-техн забезпечення'!$F$4:$F$7</c:f>
              <c:numCache>
                <c:formatCode>General</c:formatCode>
                <c:ptCount val="4"/>
                <c:pt idx="0">
                  <c:v>34</c:v>
                </c:pt>
                <c:pt idx="1">
                  <c:v>80</c:v>
                </c:pt>
                <c:pt idx="2">
                  <c:v>110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3-4E97-B7E3-7EB99DC0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73919"/>
        <c:axId val="171895665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'Матеріально-техн забезпечення'!$C$3</c15:sqref>
                        </c15:formulaRef>
                      </c:ext>
                    </c:extLst>
                    <c:strCache>
                      <c:ptCount val="1"/>
                      <c:pt idx="0">
                        <c:v>Всього, одиниць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'Матеріально-техн забезпечення'!$B$4:$B$7</c15:sqref>
                        </c15:formulaRef>
                      </c:ext>
                    </c:extLst>
                    <c:strCache>
                      <c:ptCount val="4"/>
                      <c:pt idx="0">
                        <c:v>Монітори</c:v>
                      </c:pt>
                      <c:pt idx="1">
                        <c:v>БФП</c:v>
                      </c:pt>
                      <c:pt idx="2">
                        <c:v>Ноутбуки</c:v>
                      </c:pt>
                      <c:pt idx="3">
                        <c:v>АРМ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'Матеріально-техн забезпечення'!$C$4:$C$7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</c:v>
                      </c:pt>
                      <c:pt idx="1">
                        <c:v>98</c:v>
                      </c:pt>
                      <c:pt idx="2">
                        <c:v>270</c:v>
                      </c:pt>
                      <c:pt idx="3">
                        <c:v>170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43-4E97-B7E3-7EB99DC04942}"/>
                  </c:ext>
                </c:extLst>
              </c15:ser>
            </c15:filteredBarSeries>
          </c:ext>
        </c:extLst>
      </c:bar3DChart>
      <c:catAx>
        <c:axId val="960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18956655"/>
        <c:crosses val="autoZero"/>
        <c:auto val="1"/>
        <c:lblAlgn val="ctr"/>
        <c:lblOffset val="100"/>
        <c:noMultiLvlLbl val="0"/>
      </c:catAx>
      <c:valAx>
        <c:axId val="171895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0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DF66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1E-4E66-A394-2A93FCC4E68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1E-4E66-A394-2A93FCC4E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Реєєстр!$C$4:$C$5</c:f>
              <c:strCache>
                <c:ptCount val="2"/>
                <c:pt idx="0">
                  <c:v>Підключено</c:v>
                </c:pt>
                <c:pt idx="1">
                  <c:v>В роботі</c:v>
                </c:pt>
              </c:strCache>
            </c:strRef>
          </c:cat>
          <c:val>
            <c:numRef>
              <c:f>Реєєстр!$D$4:$D$5</c:f>
              <c:numCache>
                <c:formatCode>General</c:formatCode>
                <c:ptCount val="2"/>
                <c:pt idx="0">
                  <c:v>76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E-4E66-A394-2A93FCC4E6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Отримано техніки за рахунок благодійної</a:t>
            </a:r>
            <a:r>
              <a:rPr lang="uk-UA" baseline="0"/>
              <a:t> допомоги, од.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'Договори,техніка'!$Q$12</c:f>
              <c:strCache>
                <c:ptCount val="1"/>
                <c:pt idx="0">
                  <c:v>Видано в 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317066071173927E-2"/>
                      <c:h val="4.14523910652247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7DD-462A-B616-021EB4F1C6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'Договори,техніка'!$O$13:$O$14</c:f>
              <c:strCache>
                <c:ptCount val="2"/>
                <c:pt idx="0">
                  <c:v>БФП HP </c:v>
                </c:pt>
                <c:pt idx="1">
                  <c:v>Ноутбуки Mechrevo</c:v>
                </c:pt>
              </c:strCache>
            </c:strRef>
          </c:cat>
          <c:val>
            <c:numRef>
              <c:f>'Договори,техніка'!$Q$13:$Q$14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D-462A-B616-021EB4F1C65E}"/>
            </c:ext>
          </c:extLst>
        </c:ser>
        <c:ser>
          <c:idx val="1"/>
          <c:order val="1"/>
          <c:tx>
            <c:strRef>
              <c:f>'Договори,техніка'!$R$12</c:f>
              <c:strCache>
                <c:ptCount val="1"/>
                <c:pt idx="0">
                  <c:v>Передано в ЗДУ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'Договори,техніка'!$O$13:$O$14</c:f>
              <c:strCache>
                <c:ptCount val="2"/>
                <c:pt idx="0">
                  <c:v>БФП HP </c:v>
                </c:pt>
                <c:pt idx="1">
                  <c:v>Ноутбуки Mechrevo</c:v>
                </c:pt>
              </c:strCache>
            </c:strRef>
          </c:cat>
          <c:val>
            <c:numRef>
              <c:f>'Договори,техніка'!$R$13:$R$14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D-462A-B616-021EB4F1C65E}"/>
            </c:ext>
          </c:extLst>
        </c:ser>
        <c:ser>
          <c:idx val="2"/>
          <c:order val="2"/>
          <c:tx>
            <c:strRef>
              <c:f>'Договори,техніка'!$S$12</c:f>
              <c:strCache>
                <c:ptCount val="1"/>
                <c:pt idx="0">
                  <c:v>Залишок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606724873239728E-2"/>
                  <c:y val="-5.53250345781466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DD-462A-B616-021EB4F1C6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'Договори,техніка'!$O$13:$O$14</c:f>
              <c:strCache>
                <c:ptCount val="2"/>
                <c:pt idx="0">
                  <c:v>БФП HP </c:v>
                </c:pt>
                <c:pt idx="1">
                  <c:v>Ноутбуки Mechrevo</c:v>
                </c:pt>
              </c:strCache>
            </c:strRef>
          </c:cat>
          <c:val>
            <c:numRef>
              <c:f>'Договори,техніка'!$S$13:$S$14</c:f>
              <c:numCache>
                <c:formatCode>General</c:formatCode>
                <c:ptCount val="2"/>
                <c:pt idx="0">
                  <c:v>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D-462A-B616-021EB4F1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853871"/>
        <c:axId val="179856271"/>
        <c:axId val="0"/>
      </c:bar3DChart>
      <c:catAx>
        <c:axId val="1798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9856271"/>
        <c:crosses val="autoZero"/>
        <c:auto val="1"/>
        <c:lblAlgn val="ctr"/>
        <c:lblOffset val="100"/>
        <c:noMultiLvlLbl val="0"/>
      </c:catAx>
      <c:valAx>
        <c:axId val="1798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98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Договірна</a:t>
            </a:r>
            <a:r>
              <a:rPr lang="uk-UA" baseline="0"/>
              <a:t> робота УЦТ у 2024 році (станом на 24.04.2024)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'Договори,техніка'!$H$3</c:f>
              <c:strCache>
                <c:ptCount val="1"/>
                <c:pt idx="0">
                  <c:v>Кількість, од.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'Договори,техніка'!$G$5:$G$7</c:f>
              <c:strCache>
                <c:ptCount val="3"/>
                <c:pt idx="0">
                  <c:v>Укладено договорів</c:v>
                </c:pt>
                <c:pt idx="1">
                  <c:v>В роботі</c:v>
                </c:pt>
                <c:pt idx="2">
                  <c:v>Залишилось до опрацювання</c:v>
                </c:pt>
              </c:strCache>
            </c:strRef>
          </c:cat>
          <c:val>
            <c:numRef>
              <c:f>'Договори,техніка'!$H$5:$H$7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9-473E-ABF0-A2C31725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5561360"/>
        <c:axId val="735538800"/>
      </c:barChart>
      <c:lineChart>
        <c:grouping val="stacked"/>
        <c:varyColors val="0"/>
        <c:ser>
          <c:idx val="1"/>
          <c:order val="1"/>
          <c:tx>
            <c:strRef>
              <c:f>'Договори,техніка'!$I$3</c:f>
              <c:strCache>
                <c:ptCount val="1"/>
                <c:pt idx="0">
                  <c:v>Сума, тис.грн.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713717693836977E-2"/>
                  <c:y val="-5.3913936246362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A9-473E-ABF0-A2C3172511B4}"/>
                </c:ext>
              </c:extLst>
            </c:dLbl>
            <c:dLbl>
              <c:idx val="1"/>
              <c:layout>
                <c:manualLayout>
                  <c:x val="-6.0967528164347203E-2"/>
                  <c:y val="-3.7325032785943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A9-473E-ABF0-A2C317251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'Договори,техніка'!$G$5:$G$7</c:f>
              <c:strCache>
                <c:ptCount val="3"/>
                <c:pt idx="0">
                  <c:v>Укладено договорів</c:v>
                </c:pt>
                <c:pt idx="1">
                  <c:v>В роботі</c:v>
                </c:pt>
                <c:pt idx="2">
                  <c:v>Залишилось до опрацювання</c:v>
                </c:pt>
              </c:strCache>
            </c:strRef>
          </c:cat>
          <c:val>
            <c:numRef>
              <c:f>'Договори,техніка'!$I$5:$I$7</c:f>
              <c:numCache>
                <c:formatCode>0.0</c:formatCode>
                <c:ptCount val="3"/>
                <c:pt idx="0">
                  <c:v>6070.2650000000003</c:v>
                </c:pt>
                <c:pt idx="1">
                  <c:v>9344.14</c:v>
                </c:pt>
                <c:pt idx="2">
                  <c:v>19076.834999999999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73E-ABF0-A2C31725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58960"/>
        <c:axId val="735542160"/>
      </c:lineChart>
      <c:catAx>
        <c:axId val="7355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5538800"/>
        <c:crosses val="autoZero"/>
        <c:auto val="1"/>
        <c:lblAlgn val="ctr"/>
        <c:lblOffset val="100"/>
        <c:noMultiLvlLbl val="0"/>
      </c:catAx>
      <c:valAx>
        <c:axId val="7355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5561360"/>
        <c:crosses val="autoZero"/>
        <c:crossBetween val="between"/>
      </c:valAx>
      <c:valAx>
        <c:axId val="73554216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5558960"/>
        <c:crosses val="max"/>
        <c:crossBetween val="between"/>
      </c:valAx>
      <c:catAx>
        <c:axId val="73555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54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chemeClr val="tx1"/>
                </a:solidFill>
              </a:rPr>
              <a:t>Забезпечення</a:t>
            </a:r>
            <a:r>
              <a:rPr lang="uk-UA" baseline="0">
                <a:solidFill>
                  <a:schemeClr val="tx1"/>
                </a:solidFill>
              </a:rPr>
              <a:t> МЗС комп'ютерною та оргтехнікою за рахунок МТД та благодійної допомоги, од.</a:t>
            </a:r>
            <a:endParaRPr lang="uk-U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'Договори,техніка'!$Q$47</c:f>
              <c:strCache>
                <c:ptCount val="1"/>
                <c:pt idx="0">
                  <c:v>Видано в 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'Договори,техніка'!$O$48:$O$53</c:f>
              <c:strCache>
                <c:ptCount val="6"/>
                <c:pt idx="0">
                  <c:v>БФП Xerox  </c:v>
                </c:pt>
                <c:pt idx="1">
                  <c:v>Ноутбуки HP </c:v>
                </c:pt>
                <c:pt idx="2">
                  <c:v>ПК Dell </c:v>
                </c:pt>
                <c:pt idx="4">
                  <c:v>БФП HP </c:v>
                </c:pt>
                <c:pt idx="5">
                  <c:v>Ноутбуки Mechrevo</c:v>
                </c:pt>
              </c:strCache>
            </c:strRef>
          </c:cat>
          <c:val>
            <c:numRef>
              <c:f>'Договори,техніка'!$Q$48:$Q$53</c:f>
              <c:numCache>
                <c:formatCode>General</c:formatCode>
                <c:ptCount val="6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4">
                  <c:v>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47CA-9BDE-5467492ABADE}"/>
            </c:ext>
          </c:extLst>
        </c:ser>
        <c:ser>
          <c:idx val="1"/>
          <c:order val="1"/>
          <c:tx>
            <c:strRef>
              <c:f>'Договори,техніка'!$R$47</c:f>
              <c:strCache>
                <c:ptCount val="1"/>
                <c:pt idx="0">
                  <c:v>Передано в ЗДУ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'Договори,техніка'!$O$48:$O$53</c:f>
              <c:strCache>
                <c:ptCount val="6"/>
                <c:pt idx="0">
                  <c:v>БФП Xerox  </c:v>
                </c:pt>
                <c:pt idx="1">
                  <c:v>Ноутбуки HP </c:v>
                </c:pt>
                <c:pt idx="2">
                  <c:v>ПК Dell </c:v>
                </c:pt>
                <c:pt idx="4">
                  <c:v>БФП HP </c:v>
                </c:pt>
                <c:pt idx="5">
                  <c:v>Ноутбуки Mechrevo</c:v>
                </c:pt>
              </c:strCache>
            </c:strRef>
          </c:cat>
          <c:val>
            <c:numRef>
              <c:f>'Договори,техніка'!$R$48:$R$53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7CA-9BDE-5467492ABADE}"/>
            </c:ext>
          </c:extLst>
        </c:ser>
        <c:ser>
          <c:idx val="2"/>
          <c:order val="2"/>
          <c:tx>
            <c:strRef>
              <c:f>'Договори,техніка'!$S$47</c:f>
              <c:strCache>
                <c:ptCount val="1"/>
                <c:pt idx="0">
                  <c:v>Залишок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'Договори,техніка'!$O$48:$O$53</c:f>
              <c:strCache>
                <c:ptCount val="6"/>
                <c:pt idx="0">
                  <c:v>БФП Xerox  </c:v>
                </c:pt>
                <c:pt idx="1">
                  <c:v>Ноутбуки HP </c:v>
                </c:pt>
                <c:pt idx="2">
                  <c:v>ПК Dell </c:v>
                </c:pt>
                <c:pt idx="4">
                  <c:v>БФП HP </c:v>
                </c:pt>
                <c:pt idx="5">
                  <c:v>Ноутбуки Mechrevo</c:v>
                </c:pt>
              </c:strCache>
            </c:strRef>
          </c:cat>
          <c:val>
            <c:numRef>
              <c:f>'Договори,техніка'!$S$48:$S$53</c:f>
              <c:numCache>
                <c:formatCode>General</c:formatCode>
                <c:ptCount val="6"/>
                <c:pt idx="0">
                  <c:v>34</c:v>
                </c:pt>
                <c:pt idx="1">
                  <c:v>18</c:v>
                </c:pt>
                <c:pt idx="2">
                  <c:v>18</c:v>
                </c:pt>
                <c:pt idx="4">
                  <c:v>8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8-47CA-9BDE-5467492A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5837679"/>
        <c:axId val="1845825199"/>
      </c:barChart>
      <c:catAx>
        <c:axId val="18458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45825199"/>
        <c:crosses val="autoZero"/>
        <c:auto val="1"/>
        <c:lblAlgn val="ctr"/>
        <c:lblOffset val="100"/>
        <c:noMultiLvlLbl val="0"/>
      </c:catAx>
      <c:valAx>
        <c:axId val="18458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458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Постачання</a:t>
            </a:r>
            <a:r>
              <a:rPr lang="uk-UA" baseline="0"/>
              <a:t> комп'ютерної та оргтехніки у 2024 році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'Програмно-матеріальне забезпеч.'!$D$3</c:f>
              <c:strCache>
                <c:ptCount val="1"/>
                <c:pt idx="0">
                  <c:v>Кількість, од.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3333442694663144E-2"/>
                  <c:y val="-5.78705526392534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666666666666652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476-4052-AEE7-828269DAFAC8}"/>
                </c:ext>
              </c:extLst>
            </c:dLbl>
            <c:dLbl>
              <c:idx val="1"/>
              <c:layout>
                <c:manualLayout>
                  <c:x val="0.05"/>
                  <c:y val="-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76-4052-AEE7-828269DAFAC8}"/>
                </c:ext>
              </c:extLst>
            </c:dLbl>
            <c:dLbl>
              <c:idx val="2"/>
              <c:layout>
                <c:manualLayout>
                  <c:x val="1.3888888888888888E-2"/>
                  <c:y val="-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76-4052-AEE7-828269DAFAC8}"/>
                </c:ext>
              </c:extLst>
            </c:dLbl>
            <c:dLbl>
              <c:idx val="3"/>
              <c:layout>
                <c:manualLayout>
                  <c:x val="-2.7777777777777779E-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76-4052-AEE7-828269DAFAC8}"/>
                </c:ext>
              </c:extLst>
            </c:dLbl>
            <c:dLbl>
              <c:idx val="4"/>
              <c:layout>
                <c:manualLayout>
                  <c:x val="-2.7777777777777779E-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76-4052-AEE7-828269DAFAC8}"/>
                </c:ext>
              </c:extLst>
            </c:dLbl>
            <c:dLbl>
              <c:idx val="5"/>
              <c:layout>
                <c:manualLayout>
                  <c:x val="-1.6666666666666767E-2"/>
                  <c:y val="-0.268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76-4052-AEE7-828269DAF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'Програмно-матеріальне забезпеч.'!$C$5:$C$11</c:f>
              <c:strCache>
                <c:ptCount val="6"/>
                <c:pt idx="0">
                  <c:v>ПК Dell </c:v>
                </c:pt>
                <c:pt idx="1">
                  <c:v>БФП HP Color </c:v>
                </c:pt>
                <c:pt idx="2">
                  <c:v>Ноутбуки Mechrevo</c:v>
                </c:pt>
                <c:pt idx="3">
                  <c:v>БФП Xerox </c:v>
                </c:pt>
                <c:pt idx="4">
                  <c:v>Ноутбуки HP</c:v>
                </c:pt>
                <c:pt idx="5">
                  <c:v>ПК + монітори НР</c:v>
                </c:pt>
              </c:strCache>
            </c:strRef>
          </c:cat>
          <c:val>
            <c:numRef>
              <c:f>'Програмно-матеріальне забезпеч.'!$D$5:$D$11</c:f>
              <c:numCache>
                <c:formatCode>General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</c:v>
                </c:pt>
                <c:pt idx="4">
                  <c:v>48</c:v>
                </c:pt>
                <c:pt idx="5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052-AEE7-828269DA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51151"/>
        <c:axId val="640658351"/>
      </c:areaChart>
      <c:barChart>
        <c:barDir val="col"/>
        <c:grouping val="clustered"/>
        <c:varyColors val="0"/>
        <c:ser>
          <c:idx val="1"/>
          <c:order val="1"/>
          <c:tx>
            <c:strRef>
              <c:f>'Програмно-матеріальне забезпеч.'!$E$3</c:f>
              <c:strCache>
                <c:ptCount val="1"/>
                <c:pt idx="0">
                  <c:v>Вартість, тис.грн.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A9E-BEFC-F6CC1EFF2CB2}"/>
                </c:ext>
              </c:extLst>
            </c:dLbl>
            <c:dLbl>
              <c:idx val="1"/>
              <c:layout>
                <c:manualLayout>
                  <c:x val="0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69-4A9E-BEFC-F6CC1EFF2CB2}"/>
                </c:ext>
              </c:extLst>
            </c:dLbl>
            <c:dLbl>
              <c:idx val="2"/>
              <c:layout>
                <c:manualLayout>
                  <c:x val="-2.7777777777778234E-3"/>
                  <c:y val="9.027777777777779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541776027996502E-2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069-4A9E-BEFC-F6CC1EFF2CB2}"/>
                </c:ext>
              </c:extLst>
            </c:dLbl>
            <c:dLbl>
              <c:idx val="3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69-4A9E-BEFC-F6CC1EFF2CB2}"/>
                </c:ext>
              </c:extLst>
            </c:dLbl>
            <c:dLbl>
              <c:idx val="4"/>
              <c:layout>
                <c:manualLayout>
                  <c:x val="2.7777777777777779E-3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69-4A9E-BEFC-F6CC1EFF2CB2}"/>
                </c:ext>
              </c:extLst>
            </c:dLbl>
            <c:dLbl>
              <c:idx val="5"/>
              <c:layout>
                <c:manualLayout>
                  <c:x val="0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69-4A9E-BEFC-F6CC1EFF2CB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'Програмно-матеріальне забезпеч.'!$C$5:$C$11</c:f>
              <c:strCache>
                <c:ptCount val="6"/>
                <c:pt idx="0">
                  <c:v>ПК Dell </c:v>
                </c:pt>
                <c:pt idx="1">
                  <c:v>БФП HP Color </c:v>
                </c:pt>
                <c:pt idx="2">
                  <c:v>Ноутбуки Mechrevo</c:v>
                </c:pt>
                <c:pt idx="3">
                  <c:v>БФП Xerox </c:v>
                </c:pt>
                <c:pt idx="4">
                  <c:v>Ноутбуки HP</c:v>
                </c:pt>
                <c:pt idx="5">
                  <c:v>ПК + монітори НР</c:v>
                </c:pt>
              </c:strCache>
            </c:strRef>
          </c:cat>
          <c:val>
            <c:numRef>
              <c:f>'Програмно-матеріальне забезпеч.'!$E$5:$E$11</c:f>
              <c:numCache>
                <c:formatCode>0.0</c:formatCode>
                <c:ptCount val="6"/>
                <c:pt idx="0">
                  <c:v>9318.2729999999992</c:v>
                </c:pt>
                <c:pt idx="1">
                  <c:v>1840</c:v>
                </c:pt>
                <c:pt idx="2">
                  <c:v>3009.85</c:v>
                </c:pt>
                <c:pt idx="3">
                  <c:v>980.59500000000003</c:v>
                </c:pt>
                <c:pt idx="4">
                  <c:v>930.80499999999995</c:v>
                </c:pt>
                <c:pt idx="5">
                  <c:v>5865.1490000000003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6-4052-AEE7-828269DA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80655"/>
        <c:axId val="643782575"/>
      </c:barChart>
      <c:catAx>
        <c:axId val="6437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43782575"/>
        <c:crosses val="autoZero"/>
        <c:auto val="1"/>
        <c:lblAlgn val="ctr"/>
        <c:lblOffset val="100"/>
        <c:noMultiLvlLbl val="0"/>
      </c:catAx>
      <c:valAx>
        <c:axId val="6437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43780655"/>
        <c:crosses val="autoZero"/>
        <c:crossBetween val="between"/>
      </c:valAx>
      <c:valAx>
        <c:axId val="640658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40651151"/>
        <c:crosses val="max"/>
        <c:crossBetween val="between"/>
      </c:valAx>
      <c:catAx>
        <c:axId val="64065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658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chemeClr val="tx1"/>
                </a:solidFill>
              </a:rPr>
              <a:t>Забезпечення</a:t>
            </a:r>
            <a:r>
              <a:rPr lang="uk-UA" baseline="0">
                <a:solidFill>
                  <a:schemeClr val="tx1"/>
                </a:solidFill>
              </a:rPr>
              <a:t> МЗС комп'ютерною, оргтехнікою та ПЗ в розрізі джерел надходження, тис.грн.</a:t>
            </a:r>
            <a:endParaRPr lang="uk-U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'Програмно-матеріальне забезпеч.'!$E$24</c:f>
              <c:strCache>
                <c:ptCount val="1"/>
                <c:pt idx="0">
                  <c:v>Техніка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'Програмно-матеріальне забезпеч.'!$C$25:$C$26</c:f>
              <c:strCache>
                <c:ptCount val="2"/>
                <c:pt idx="0">
                  <c:v>МТД</c:v>
                </c:pt>
                <c:pt idx="1">
                  <c:v>Благодійна допомога</c:v>
                </c:pt>
              </c:strCache>
            </c:strRef>
          </c:cat>
          <c:val>
            <c:numRef>
              <c:f>'Програмно-матеріальне забезпеч.'!$E$25:$E$26</c:f>
              <c:numCache>
                <c:formatCode>General</c:formatCode>
                <c:ptCount val="2"/>
                <c:pt idx="0">
                  <c:v>15183.4</c:v>
                </c:pt>
                <c:pt idx="1">
                  <c:v>6761.3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2-4A6B-8A92-0431A1C71665}"/>
            </c:ext>
          </c:extLst>
        </c:ser>
        <c:ser>
          <c:idx val="1"/>
          <c:order val="1"/>
          <c:tx>
            <c:strRef>
              <c:f>'Програмно-матеріальне забезпеч.'!$F$24</c:f>
              <c:strCache>
                <c:ptCount val="1"/>
                <c:pt idx="0">
                  <c:v>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'Програмно-матеріальне забезпеч.'!$C$25:$C$26</c:f>
              <c:strCache>
                <c:ptCount val="2"/>
                <c:pt idx="0">
                  <c:v>МТД</c:v>
                </c:pt>
                <c:pt idx="1">
                  <c:v>Благодійна допомога</c:v>
                </c:pt>
              </c:strCache>
            </c:strRef>
          </c:cat>
          <c:val>
            <c:numRef>
              <c:f>'Програмно-матеріальне забезпеч.'!$F$25:$F$26</c:f>
              <c:numCache>
                <c:formatCode>General</c:formatCode>
                <c:ptCount val="2"/>
                <c:pt idx="0">
                  <c:v>32327.9</c:v>
                </c:pt>
                <c:pt idx="1">
                  <c:v>3816.8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2-4A6B-8A92-0431A1C7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931504"/>
        <c:axId val="1664902224"/>
      </c:barChart>
      <c:catAx>
        <c:axId val="166493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64902224"/>
        <c:crosses val="autoZero"/>
        <c:auto val="1"/>
        <c:lblAlgn val="ctr"/>
        <c:lblOffset val="100"/>
        <c:noMultiLvlLbl val="0"/>
      </c:catAx>
      <c:valAx>
        <c:axId val="1664902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649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cap="none" baseline="0">
                <a:solidFill>
                  <a:schemeClr val="tx1"/>
                </a:solidFill>
              </a:rPr>
              <a:t>Фінансування ІТ-потреб МЗС, тис. грн.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A34-4314-846C-210FF073B0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A34-4314-846C-210FF073B0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A34-4314-846C-210FF073B01B}"/>
              </c:ext>
            </c:extLst>
          </c:dPt>
          <c:dLbls>
            <c:dLbl>
              <c:idx val="0"/>
              <c:layout>
                <c:manualLayout>
                  <c:x val="-0.22682736406828069"/>
                  <c:y val="-0.13188437904816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34-4314-846C-210FF073B0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34-4314-846C-210FF073B0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34-4314-846C-210FF073B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'Програмно-матеріальне забезпеч.'!$C$25:$C$27</c:f>
              <c:strCache>
                <c:ptCount val="3"/>
                <c:pt idx="0">
                  <c:v>МТД</c:v>
                </c:pt>
                <c:pt idx="1">
                  <c:v>Благодійна допомога</c:v>
                </c:pt>
                <c:pt idx="2">
                  <c:v>Державний бюджет</c:v>
                </c:pt>
              </c:strCache>
            </c:strRef>
          </c:cat>
          <c:val>
            <c:numRef>
              <c:f>'Програмно-матеріальне забезпеч.'!$D$25:$D$27</c:f>
              <c:numCache>
                <c:formatCode>General</c:formatCode>
                <c:ptCount val="3"/>
                <c:pt idx="0">
                  <c:v>47511.3</c:v>
                </c:pt>
                <c:pt idx="1">
                  <c:v>10578.1</c:v>
                </c:pt>
                <c:pt idx="2">
                  <c:v>25167.1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4-4314-846C-210FF073B0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50379969319985"/>
          <c:y val="0.39344385879080479"/>
          <c:w val="0.30154851719768211"/>
          <c:h val="0.256449215829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D-482A-BACB-3230316CD6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D-482A-BACB-3230316CD6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D-482A-BACB-3230316CD6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D-482A-BACB-3230316CD6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Фінанси!$B$17:$B$21</c15:sqref>
                  </c15:fullRef>
                </c:ext>
              </c:extLst>
              <c:f>Фінанси!$B$17:$B$20</c:f>
              <c:strCache>
                <c:ptCount val="4"/>
                <c:pt idx="0">
                  <c:v>Спеціальний фонд</c:v>
                </c:pt>
                <c:pt idx="1">
                  <c:v>1401010</c:v>
                </c:pt>
                <c:pt idx="2">
                  <c:v>1401030</c:v>
                </c:pt>
                <c:pt idx="3">
                  <c:v>1401130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Фінанси!$C$17:$C$21</c15:sqref>
                  </c15:fullRef>
                </c:ext>
              </c:extLst>
              <c:f>Фінанси!$C$17:$C$20</c:f>
              <c:numCache>
                <c:formatCode>#,##0.00</c:formatCode>
                <c:ptCount val="4"/>
                <c:pt idx="0">
                  <c:v>20</c:v>
                </c:pt>
                <c:pt idx="1">
                  <c:v>8873.4</c:v>
                </c:pt>
                <c:pt idx="2" formatCode="#,##0">
                  <c:v>7858</c:v>
                </c:pt>
                <c:pt idx="3">
                  <c:v>8415.7000000000007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579-4770-A0EB-5D476400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1028701</xdr:colOff>
      <xdr:row>18</xdr:row>
      <xdr:rowOff>101600</xdr:rowOff>
    </xdr:from>
    <xdr:to>
      <xdr:col>17</xdr:col>
      <xdr:colOff>952501</xdr:colOff>
      <xdr:row>42</xdr:row>
      <xdr:rowOff>114300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2D98CF4-9772-0EDE-F15E-281F92018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23</xdr:row>
      <xdr:rowOff>57150</xdr:rowOff>
    </xdr:from>
    <xdr:to>
      <xdr:col>6</xdr:col>
      <xdr:colOff>1009650</xdr:colOff>
      <xdr:row>41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F83A745-FB1B-E486-1C85-74A998B3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1190624</xdr:colOff>
      <xdr:row>18</xdr:row>
      <xdr:rowOff>228601</xdr:rowOff>
    </xdr:from>
    <xdr:to>
      <xdr:col>24</xdr:col>
      <xdr:colOff>914400</xdr:colOff>
      <xdr:row>39</xdr:row>
      <xdr:rowOff>142875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DBE7968-F9FF-9676-AA83-68CA68F21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7</xdr:row>
      <xdr:rowOff>95250</xdr:rowOff>
    </xdr:from>
    <xdr:to>
      <xdr:col>11</xdr:col>
      <xdr:colOff>819150</xdr:colOff>
      <xdr:row>23</xdr:row>
      <xdr:rowOff>80963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E26FE6FF-727E-ECC8-41B6-E050E266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904876</xdr:colOff>
      <xdr:row>42</xdr:row>
      <xdr:rowOff>171450</xdr:rowOff>
    </xdr:from>
    <xdr:to>
      <xdr:col>13</xdr:col>
      <xdr:colOff>180976</xdr:colOff>
      <xdr:row>63</xdr:row>
      <xdr:rowOff>128588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50C5AA65-6069-4371-C072-C3DA6E6D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</xdr:colOff>
      <xdr:row>6</xdr:row>
      <xdr:rowOff>22860</xdr:rowOff>
    </xdr:from>
    <xdr:to>
      <xdr:col>6</xdr:col>
      <xdr:colOff>575310</xdr:colOff>
      <xdr:row>16</xdr:row>
      <xdr:rowOff>76200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62BC7CC-57C3-408B-9B3E-C20063B93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0</xdr:row>
      <xdr:rowOff>102870</xdr:rowOff>
    </xdr:from>
    <xdr:to>
      <xdr:col>17</xdr:col>
      <xdr:colOff>53340</xdr:colOff>
      <xdr:row>15</xdr:row>
      <xdr:rowOff>80010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3D97D4B4-6DA3-6C53-A891-39C97AFFA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17</xdr:row>
      <xdr:rowOff>140970</xdr:rowOff>
    </xdr:from>
    <xdr:to>
      <xdr:col>16</xdr:col>
      <xdr:colOff>548640</xdr:colOff>
      <xdr:row>34</xdr:row>
      <xdr:rowOff>137160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17282DC-949B-A69C-B2B1-7381CD8D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35</xdr:row>
      <xdr:rowOff>129540</xdr:rowOff>
    </xdr:from>
    <xdr:to>
      <xdr:col>17</xdr:col>
      <xdr:colOff>487680</xdr:colOff>
      <xdr:row>53</xdr:row>
      <xdr:rowOff>87630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6989DEB1-79C6-3362-3E34-FC7E3F01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7</xdr:row>
      <xdr:rowOff>34290</xdr:rowOff>
    </xdr:from>
    <xdr:to>
      <xdr:col>9</xdr:col>
      <xdr:colOff>251460</xdr:colOff>
      <xdr:row>22</xdr:row>
      <xdr:rowOff>34290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46B8E4F-9680-8BBD-6BFD-B55FCAE6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754380</xdr:colOff>
      <xdr:row>7</xdr:row>
      <xdr:rowOff>80010</xdr:rowOff>
    </xdr:from>
    <xdr:to>
      <xdr:col>15</xdr:col>
      <xdr:colOff>137160</xdr:colOff>
      <xdr:row>22</xdr:row>
      <xdr:rowOff>80010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8D468ECD-5569-D138-A0E1-D07D7637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28</xdr:row>
      <xdr:rowOff>80010</xdr:rowOff>
    </xdr:from>
    <xdr:to>
      <xdr:col>5</xdr:col>
      <xdr:colOff>1028700</xdr:colOff>
      <xdr:row>43</xdr:row>
      <xdr:rowOff>80010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A214B08-6C51-409A-A91A-F19B4316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259080</xdr:colOff>
      <xdr:row>25</xdr:row>
      <xdr:rowOff>87630</xdr:rowOff>
    </xdr:from>
    <xdr:to>
      <xdr:col>11</xdr:col>
      <xdr:colOff>426720</xdr:colOff>
      <xdr:row>40</xdr:row>
      <xdr:rowOff>121920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ED118BB-6960-4F37-BDDC-BB06161C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10477</xdr:rowOff>
    </xdr:from>
    <xdr:to>
      <xdr:col>12</xdr:col>
      <xdr:colOff>415290</xdr:colOff>
      <xdr:row>15</xdr:row>
      <xdr:rowOff>37147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ECF6972-C338-5FBE-792D-A5C9183F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</xdr:colOff>
      <xdr:row>16</xdr:row>
      <xdr:rowOff>160972</xdr:rowOff>
    </xdr:from>
    <xdr:to>
      <xdr:col>12</xdr:col>
      <xdr:colOff>415290</xdr:colOff>
      <xdr:row>32</xdr:row>
      <xdr:rowOff>6667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E563CEAB-8F13-35AD-69F7-E5CCEA8E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35</xdr:row>
      <xdr:rowOff>4763</xdr:rowOff>
    </xdr:from>
    <xdr:to>
      <xdr:col>12</xdr:col>
      <xdr:colOff>419100</xdr:colOff>
      <xdr:row>50</xdr:row>
      <xdr:rowOff>33338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2AFADEF3-2C8C-647D-8E3E-56AF4F28A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171450</xdr:rowOff>
    </xdr:from>
    <xdr:to>
      <xdr:col>14</xdr:col>
      <xdr:colOff>590550</xdr:colOff>
      <xdr:row>13</xdr:row>
      <xdr:rowOff>115252</xdr:rowOff>
    </xdr:to>
    <xdr:graphicFrame macro="">
      <xdr:nvGraphicFramePr>
        <xdr:cNvPr id="7" name="Діаграма 1">
          <a:extLst>
            <a:ext uri="{FF2B5EF4-FFF2-40B4-BE49-F238E27FC236}">
              <a16:creationId xmlns:a16="http://schemas.microsoft.com/office/drawing/2014/main" id="{9900F890-6C40-41BC-8934-270524447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14</xdr:col>
      <xdr:colOff>581025</xdr:colOff>
      <xdr:row>31</xdr:row>
      <xdr:rowOff>126682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76368DDF-C3C4-470D-B3E2-BD7240345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569595</xdr:colOff>
      <xdr:row>34</xdr:row>
      <xdr:rowOff>10477</xdr:rowOff>
    </xdr:from>
    <xdr:to>
      <xdr:col>15</xdr:col>
      <xdr:colOff>47625</xdr:colOff>
      <xdr:row>45</xdr:row>
      <xdr:rowOff>21907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B709AF8A-6B8A-DCD4-63D3-5ACF95454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16</xdr:col>
      <xdr:colOff>311467</xdr:colOff>
      <xdr:row>58</xdr:row>
      <xdr:rowOff>71438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51A8FE2-6532-4634-BEE9-DB07968F7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16</xdr:col>
      <xdr:colOff>313372</xdr:colOff>
      <xdr:row>72</xdr:row>
      <xdr:rowOff>81439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CC0C4C5-8992-4B73-A011-512E65B7C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167640</xdr:rowOff>
    </xdr:from>
    <xdr:to>
      <xdr:col>8</xdr:col>
      <xdr:colOff>552450</xdr:colOff>
      <xdr:row>18</xdr:row>
      <xdr:rowOff>38100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F89E18F-DDA1-DC4D-6C47-2AE1EBC9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11430</xdr:rowOff>
    </xdr:from>
    <xdr:to>
      <xdr:col>21</xdr:col>
      <xdr:colOff>38100</xdr:colOff>
      <xdr:row>18</xdr:row>
      <xdr:rowOff>22860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2D9535D-F032-213E-61A9-30207F98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22860</xdr:colOff>
      <xdr:row>36</xdr:row>
      <xdr:rowOff>11430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39E585C-5B7A-4802-B968-18C3C5B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37</xdr:row>
      <xdr:rowOff>15240</xdr:rowOff>
    </xdr:from>
    <xdr:to>
      <xdr:col>21</xdr:col>
      <xdr:colOff>15240</xdr:colOff>
      <xdr:row>53</xdr:row>
      <xdr:rowOff>26670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7FE4CD4-BB5E-4CBB-83AD-40DBABCA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594360</xdr:colOff>
      <xdr:row>57</xdr:row>
      <xdr:rowOff>171450</xdr:rowOff>
    </xdr:from>
    <xdr:to>
      <xdr:col>8</xdr:col>
      <xdr:colOff>0</xdr:colOff>
      <xdr:row>68</xdr:row>
      <xdr:rowOff>38100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A703E940-CBB9-4491-9685-002E762BD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3810</xdr:rowOff>
    </xdr:from>
    <xdr:to>
      <xdr:col>13</xdr:col>
      <xdr:colOff>152400</xdr:colOff>
      <xdr:row>17</xdr:row>
      <xdr:rowOff>3810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1C34231-2E60-8A86-E406-429CC2305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18</xdr:row>
      <xdr:rowOff>175260</xdr:rowOff>
    </xdr:from>
    <xdr:to>
      <xdr:col>13</xdr:col>
      <xdr:colOff>160020</xdr:colOff>
      <xdr:row>33</xdr:row>
      <xdr:rowOff>175260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58D28E8F-854C-4012-83B9-63CAA40B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2857</xdr:rowOff>
    </xdr:from>
    <xdr:to>
      <xdr:col>14</xdr:col>
      <xdr:colOff>321945</xdr:colOff>
      <xdr:row>14</xdr:row>
      <xdr:rowOff>20002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95368AF7-0CAC-9DB8-7C0A-EDBE283FE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ksana Glechyk" id="{43EC1802-4976-4B69-946C-B05EE7202AC2}" userId="S::oksana.glechyk@mfa.gov.ua::c57eb279-f9e4-4b4b-99e4-488873c2a6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9-04T07:22:08.33" personId="{43EC1802-4976-4B69-946C-B05EE7202AC2}" id="{CB588D37-1F28-4734-95CE-1054A1BFC735}">
    <text>В цій сумі є 14 млн. на закупівлю серверів. Кошти і сама закупівля йшла не через Графік закупівель. Кошти були виділено окремо.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2B24-C1C2-45E3-A3FE-0D9691A7F9AB}">
  <dimension ref="B2:Y53"/>
  <sheetViews>
    <sheetView topLeftCell="G26" zoomScale="80" zoomScaleNormal="80" workbookViewId="0">
      <selection activeCell="P62" sqref="P62"/>
    </sheetView>
  </sheetViews>
  <sheetFormatPr baseColWidth="10" defaultColWidth="8.83203125" defaultRowHeight="15" x14ac:dyDescent="0.2"/>
  <cols>
    <col min="2" max="2" width="19.1640625" customWidth="1"/>
    <col min="4" max="4" width="10.33203125" customWidth="1"/>
    <col min="7" max="7" width="21" customWidth="1"/>
    <col min="11" max="11" width="18.83203125" customWidth="1"/>
    <col min="12" max="12" width="18.33203125" customWidth="1"/>
    <col min="15" max="15" width="26.1640625" customWidth="1"/>
    <col min="16" max="16" width="16.83203125" customWidth="1"/>
    <col min="17" max="17" width="13.1640625" customWidth="1"/>
    <col min="18" max="18" width="18.5" customWidth="1"/>
    <col min="25" max="25" width="21.33203125" customWidth="1"/>
    <col min="26" max="26" width="8.6640625" customWidth="1"/>
    <col min="27" max="27" width="23.83203125" customWidth="1"/>
    <col min="28" max="28" width="15.5" customWidth="1"/>
  </cols>
  <sheetData>
    <row r="2" spans="7:25" x14ac:dyDescent="0.2">
      <c r="L2" s="1" t="s">
        <v>0</v>
      </c>
      <c r="P2" s="1" t="s">
        <v>1</v>
      </c>
    </row>
    <row r="3" spans="7:25" ht="46.25" customHeight="1" x14ac:dyDescent="0.2">
      <c r="H3" t="s">
        <v>2</v>
      </c>
      <c r="I3" t="s">
        <v>3</v>
      </c>
      <c r="O3" s="5"/>
      <c r="P3" t="s">
        <v>4</v>
      </c>
      <c r="Q3" t="s">
        <v>5</v>
      </c>
      <c r="R3" t="s">
        <v>6</v>
      </c>
      <c r="S3" t="s">
        <v>7</v>
      </c>
      <c r="Y3" s="5"/>
    </row>
    <row r="4" spans="7:25" ht="31.25" customHeight="1" x14ac:dyDescent="0.2">
      <c r="G4" t="s">
        <v>8</v>
      </c>
      <c r="H4" s="17">
        <v>30</v>
      </c>
      <c r="I4" s="10">
        <v>25147.1</v>
      </c>
      <c r="O4" t="s">
        <v>9</v>
      </c>
      <c r="P4">
        <v>50</v>
      </c>
      <c r="Q4" s="8">
        <v>12</v>
      </c>
      <c r="R4" s="8">
        <v>4</v>
      </c>
      <c r="S4" s="8">
        <f>P4-Q4-R4</f>
        <v>34</v>
      </c>
      <c r="Y4" s="5"/>
    </row>
    <row r="5" spans="7:25" x14ac:dyDescent="0.2">
      <c r="G5" t="s">
        <v>10</v>
      </c>
      <c r="H5" s="17">
        <v>14</v>
      </c>
      <c r="I5" s="10">
        <v>6070.2650000000003</v>
      </c>
      <c r="O5" t="s">
        <v>11</v>
      </c>
      <c r="P5">
        <v>48</v>
      </c>
      <c r="Q5" s="8">
        <v>20</v>
      </c>
      <c r="R5" s="8">
        <v>10</v>
      </c>
      <c r="S5" s="8">
        <f t="shared" ref="S5:S6" si="0">P5-Q5-R5</f>
        <v>18</v>
      </c>
      <c r="Y5" s="5"/>
    </row>
    <row r="6" spans="7:25" x14ac:dyDescent="0.2">
      <c r="G6" t="s">
        <v>12</v>
      </c>
      <c r="H6" s="17">
        <v>10</v>
      </c>
      <c r="I6" s="10">
        <v>9344.14</v>
      </c>
      <c r="O6" t="s">
        <v>13</v>
      </c>
      <c r="P6">
        <v>50</v>
      </c>
      <c r="Q6" s="8">
        <v>30</v>
      </c>
      <c r="R6" s="8">
        <v>2</v>
      </c>
      <c r="S6" s="8">
        <f t="shared" si="0"/>
        <v>18</v>
      </c>
      <c r="Y6" s="5"/>
    </row>
    <row r="7" spans="7:25" x14ac:dyDescent="0.2">
      <c r="G7" t="s">
        <v>14</v>
      </c>
      <c r="H7" s="17">
        <f>H4-H5-H6</f>
        <v>6</v>
      </c>
      <c r="I7" s="10">
        <f>I4-I5</f>
        <v>19076.834999999999</v>
      </c>
      <c r="Q7" s="8"/>
      <c r="R7" s="8"/>
      <c r="Y7" s="5"/>
    </row>
    <row r="8" spans="7:25" x14ac:dyDescent="0.2">
      <c r="Q8" s="8"/>
      <c r="R8" s="8"/>
      <c r="Y8" s="5"/>
    </row>
    <row r="9" spans="7:25" x14ac:dyDescent="0.2">
      <c r="Q9" s="8"/>
      <c r="R9" s="8"/>
    </row>
    <row r="10" spans="7:25" x14ac:dyDescent="0.2">
      <c r="Q10" s="8"/>
      <c r="R10" s="8"/>
    </row>
    <row r="11" spans="7:25" x14ac:dyDescent="0.2">
      <c r="P11" s="1" t="s">
        <v>15</v>
      </c>
      <c r="Q11" s="8"/>
      <c r="R11" s="8"/>
    </row>
    <row r="12" spans="7:25" x14ac:dyDescent="0.2">
      <c r="P12" t="s">
        <v>4</v>
      </c>
      <c r="Q12" t="s">
        <v>5</v>
      </c>
      <c r="R12" t="s">
        <v>6</v>
      </c>
      <c r="S12" t="s">
        <v>7</v>
      </c>
    </row>
    <row r="13" spans="7:25" x14ac:dyDescent="0.2">
      <c r="O13" t="s">
        <v>16</v>
      </c>
      <c r="P13">
        <v>10</v>
      </c>
      <c r="Q13" s="8">
        <v>2</v>
      </c>
      <c r="R13" s="8">
        <v>0</v>
      </c>
      <c r="S13" s="8">
        <v>8</v>
      </c>
    </row>
    <row r="14" spans="7:25" x14ac:dyDescent="0.2">
      <c r="O14" t="s">
        <v>17</v>
      </c>
      <c r="P14">
        <v>100</v>
      </c>
      <c r="Q14" s="8">
        <v>20</v>
      </c>
      <c r="R14" s="8">
        <v>10</v>
      </c>
      <c r="S14" s="8">
        <v>70</v>
      </c>
    </row>
    <row r="19" spans="2:3" ht="32" x14ac:dyDescent="0.2">
      <c r="B19" s="5" t="s">
        <v>18</v>
      </c>
      <c r="C19" s="8">
        <v>15</v>
      </c>
    </row>
    <row r="20" spans="2:3" x14ac:dyDescent="0.2">
      <c r="B20" t="s">
        <v>19</v>
      </c>
      <c r="C20" s="8">
        <v>10</v>
      </c>
    </row>
    <row r="23" spans="2:3" x14ac:dyDescent="0.2">
      <c r="B23" s="5"/>
    </row>
    <row r="24" spans="2:3" x14ac:dyDescent="0.2">
      <c r="B24" s="5"/>
    </row>
    <row r="47" spans="15:19" x14ac:dyDescent="0.2">
      <c r="O47" s="5"/>
      <c r="P47" t="s">
        <v>4</v>
      </c>
      <c r="Q47" t="s">
        <v>5</v>
      </c>
      <c r="R47" t="s">
        <v>6</v>
      </c>
      <c r="S47" t="s">
        <v>7</v>
      </c>
    </row>
    <row r="48" spans="15:19" x14ac:dyDescent="0.2">
      <c r="O48" t="s">
        <v>9</v>
      </c>
      <c r="P48">
        <v>50</v>
      </c>
      <c r="Q48" s="8">
        <v>12</v>
      </c>
      <c r="R48" s="8">
        <v>4</v>
      </c>
      <c r="S48" s="8">
        <f>P48-Q48-R48</f>
        <v>34</v>
      </c>
    </row>
    <row r="49" spans="15:19" x14ac:dyDescent="0.2">
      <c r="O49" t="s">
        <v>11</v>
      </c>
      <c r="P49">
        <v>48</v>
      </c>
      <c r="Q49" s="8">
        <v>20</v>
      </c>
      <c r="R49" s="8">
        <v>10</v>
      </c>
      <c r="S49" s="8">
        <f t="shared" ref="S49:S50" si="1">P49-Q49-R49</f>
        <v>18</v>
      </c>
    </row>
    <row r="50" spans="15:19" x14ac:dyDescent="0.2">
      <c r="O50" t="s">
        <v>13</v>
      </c>
      <c r="P50">
        <v>50</v>
      </c>
      <c r="Q50" s="8">
        <v>30</v>
      </c>
      <c r="R50" s="8">
        <v>2</v>
      </c>
      <c r="S50" s="8">
        <f t="shared" si="1"/>
        <v>18</v>
      </c>
    </row>
    <row r="52" spans="15:19" x14ac:dyDescent="0.2">
      <c r="O52" t="s">
        <v>16</v>
      </c>
      <c r="P52">
        <v>10</v>
      </c>
      <c r="Q52" s="8">
        <v>2</v>
      </c>
      <c r="R52" s="8">
        <v>0</v>
      </c>
      <c r="S52" s="8">
        <v>8</v>
      </c>
    </row>
    <row r="53" spans="15:19" x14ac:dyDescent="0.2">
      <c r="O53" t="s">
        <v>17</v>
      </c>
      <c r="P53">
        <v>100</v>
      </c>
      <c r="Q53" s="8">
        <v>20</v>
      </c>
      <c r="R53" s="8">
        <v>10</v>
      </c>
      <c r="S53" s="8">
        <v>70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5899-B5BB-471B-8A5A-40FDAC4D35F8}">
  <dimension ref="A3:D99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8.83203125" style="29"/>
    <col min="2" max="2" width="8.83203125" style="28"/>
    <col min="3" max="3" width="12.33203125" style="28" customWidth="1"/>
    <col min="4" max="16384" width="8.83203125" style="28"/>
  </cols>
  <sheetData>
    <row r="3" spans="3:4" x14ac:dyDescent="0.2">
      <c r="C3" s="28" t="s">
        <v>99</v>
      </c>
      <c r="D3" s="28">
        <v>120</v>
      </c>
    </row>
    <row r="4" spans="3:4" x14ac:dyDescent="0.2">
      <c r="C4" s="52" t="s">
        <v>363</v>
      </c>
      <c r="D4" s="28">
        <v>76</v>
      </c>
    </row>
    <row r="5" spans="3:4" x14ac:dyDescent="0.2">
      <c r="C5" s="28" t="s">
        <v>12</v>
      </c>
      <c r="D5" s="28">
        <f>D3-D4</f>
        <v>44</v>
      </c>
    </row>
    <row r="99" spans="1:1" s="30" customFormat="1" x14ac:dyDescent="0.2">
      <c r="A99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C95A-A37F-40AC-B560-A28073BABD3B}">
  <dimension ref="B2:I27"/>
  <sheetViews>
    <sheetView workbookViewId="0">
      <selection activeCell="P62" sqref="P62"/>
    </sheetView>
  </sheetViews>
  <sheetFormatPr baseColWidth="10" defaultColWidth="8.83203125" defaultRowHeight="15" x14ac:dyDescent="0.2"/>
  <cols>
    <col min="2" max="2" width="16.6640625" customWidth="1"/>
    <col min="3" max="3" width="24.5" customWidth="1"/>
    <col min="4" max="4" width="10.1640625" customWidth="1"/>
    <col min="5" max="5" width="16" customWidth="1"/>
    <col min="6" max="6" width="11.1640625" customWidth="1"/>
    <col min="7" max="7" width="16.33203125" customWidth="1"/>
    <col min="8" max="8" width="13.6640625" customWidth="1"/>
  </cols>
  <sheetData>
    <row r="2" spans="2:9" x14ac:dyDescent="0.2">
      <c r="D2" s="1" t="s">
        <v>20</v>
      </c>
      <c r="F2" s="1" t="s">
        <v>21</v>
      </c>
      <c r="H2" s="1" t="s">
        <v>22</v>
      </c>
    </row>
    <row r="3" spans="2:9" x14ac:dyDescent="0.2">
      <c r="D3" t="s">
        <v>2</v>
      </c>
      <c r="E3" t="s">
        <v>23</v>
      </c>
      <c r="F3" t="s">
        <v>2</v>
      </c>
      <c r="G3" t="s">
        <v>23</v>
      </c>
      <c r="H3" t="s">
        <v>2</v>
      </c>
      <c r="I3" t="s">
        <v>23</v>
      </c>
    </row>
    <row r="4" spans="2:9" ht="29" customHeight="1" x14ac:dyDescent="0.2">
      <c r="C4" s="6" t="s">
        <v>24</v>
      </c>
      <c r="E4" s="10"/>
      <c r="G4" s="10"/>
    </row>
    <row r="5" spans="2:9" ht="16.25" customHeight="1" x14ac:dyDescent="0.2">
      <c r="B5" t="s">
        <v>25</v>
      </c>
      <c r="C5" s="5" t="s">
        <v>13</v>
      </c>
      <c r="D5">
        <v>50</v>
      </c>
      <c r="E5" s="11">
        <v>9318.2729999999992</v>
      </c>
      <c r="G5" s="10"/>
    </row>
    <row r="6" spans="2:9" ht="29" hidden="1" customHeight="1" x14ac:dyDescent="0.2">
      <c r="B6" t="s">
        <v>25</v>
      </c>
      <c r="C6" s="5" t="s">
        <v>26</v>
      </c>
      <c r="E6" s="10"/>
      <c r="G6" s="10"/>
    </row>
    <row r="7" spans="2:9" x14ac:dyDescent="0.2">
      <c r="B7" t="s">
        <v>27</v>
      </c>
      <c r="C7" t="s">
        <v>28</v>
      </c>
      <c r="D7" s="12">
        <v>10</v>
      </c>
      <c r="E7" s="13">
        <v>1840</v>
      </c>
      <c r="F7">
        <v>10</v>
      </c>
      <c r="G7" s="10">
        <v>1840</v>
      </c>
    </row>
    <row r="8" spans="2:9" x14ac:dyDescent="0.2">
      <c r="B8" t="s">
        <v>29</v>
      </c>
      <c r="C8" t="s">
        <v>17</v>
      </c>
      <c r="D8" s="12">
        <v>100</v>
      </c>
      <c r="E8" s="13">
        <v>3009.85</v>
      </c>
      <c r="F8">
        <v>100</v>
      </c>
      <c r="G8" s="10">
        <v>3009.85</v>
      </c>
    </row>
    <row r="9" spans="2:9" ht="16" x14ac:dyDescent="0.2">
      <c r="B9" t="s">
        <v>30</v>
      </c>
      <c r="C9" s="5" t="s">
        <v>31</v>
      </c>
      <c r="D9" s="12">
        <v>50</v>
      </c>
      <c r="E9" s="13">
        <v>980.59500000000003</v>
      </c>
      <c r="F9">
        <v>50</v>
      </c>
      <c r="G9" s="10">
        <v>980.59500000000003</v>
      </c>
    </row>
    <row r="10" spans="2:9" ht="16" x14ac:dyDescent="0.2">
      <c r="B10" t="s">
        <v>30</v>
      </c>
      <c r="C10" s="5" t="s">
        <v>32</v>
      </c>
      <c r="D10" s="12">
        <v>48</v>
      </c>
      <c r="E10" s="13">
        <v>930.80499999999995</v>
      </c>
      <c r="F10">
        <v>48</v>
      </c>
      <c r="G10" s="10">
        <v>930.80499999999995</v>
      </c>
    </row>
    <row r="11" spans="2:9" ht="16" x14ac:dyDescent="0.2">
      <c r="B11" t="s">
        <v>33</v>
      </c>
      <c r="C11" s="5" t="s">
        <v>34</v>
      </c>
      <c r="D11">
        <v>228</v>
      </c>
      <c r="E11" s="11">
        <v>5865.1490000000003</v>
      </c>
      <c r="G11" s="10"/>
    </row>
    <row r="12" spans="2:9" ht="16" x14ac:dyDescent="0.2">
      <c r="B12" t="s">
        <v>33</v>
      </c>
      <c r="C12" s="5" t="s">
        <v>35</v>
      </c>
      <c r="E12" s="10"/>
      <c r="G12" s="10"/>
    </row>
    <row r="13" spans="2:9" x14ac:dyDescent="0.2">
      <c r="E13" s="15">
        <v>15183.4</v>
      </c>
      <c r="G13" s="14">
        <f>SUM(G7:G12)</f>
        <v>6761.2500000000009</v>
      </c>
    </row>
    <row r="14" spans="2:9" x14ac:dyDescent="0.2">
      <c r="C14" s="1" t="s">
        <v>36</v>
      </c>
      <c r="E14" s="10"/>
    </row>
    <row r="15" spans="2:9" x14ac:dyDescent="0.2">
      <c r="B15" t="s">
        <v>37</v>
      </c>
      <c r="C15" s="50" t="s">
        <v>38</v>
      </c>
      <c r="E15" s="10">
        <v>13579.72</v>
      </c>
    </row>
    <row r="16" spans="2:9" x14ac:dyDescent="0.2">
      <c r="B16" t="s">
        <v>37</v>
      </c>
      <c r="C16" s="50" t="s">
        <v>39</v>
      </c>
      <c r="E16" s="10">
        <v>18748.223000000002</v>
      </c>
    </row>
    <row r="17" spans="2:7" x14ac:dyDescent="0.2">
      <c r="B17" t="s">
        <v>40</v>
      </c>
      <c r="C17" t="s">
        <v>41</v>
      </c>
      <c r="F17">
        <v>1719</v>
      </c>
      <c r="G17" s="10">
        <v>3816.826</v>
      </c>
    </row>
    <row r="18" spans="2:7" x14ac:dyDescent="0.2">
      <c r="B18" t="s">
        <v>42</v>
      </c>
      <c r="C18" s="8" t="s">
        <v>43</v>
      </c>
    </row>
    <row r="19" spans="2:7" x14ac:dyDescent="0.2">
      <c r="B19" t="s">
        <v>42</v>
      </c>
      <c r="C19" s="8" t="s">
        <v>44</v>
      </c>
    </row>
    <row r="20" spans="2:7" x14ac:dyDescent="0.2">
      <c r="E20" s="1">
        <v>47511.3</v>
      </c>
    </row>
    <row r="24" spans="2:7" x14ac:dyDescent="0.2">
      <c r="E24" t="s">
        <v>45</v>
      </c>
      <c r="F24" t="s">
        <v>46</v>
      </c>
    </row>
    <row r="25" spans="2:7" x14ac:dyDescent="0.2">
      <c r="C25" t="s">
        <v>20</v>
      </c>
      <c r="D25">
        <v>47511.3</v>
      </c>
      <c r="E25">
        <v>15183.4</v>
      </c>
      <c r="F25">
        <v>32327.9</v>
      </c>
    </row>
    <row r="26" spans="2:7" x14ac:dyDescent="0.2">
      <c r="C26" t="s">
        <v>21</v>
      </c>
      <c r="D26">
        <v>10578.1</v>
      </c>
      <c r="E26">
        <v>6761.3</v>
      </c>
      <c r="F26">
        <v>3816.8</v>
      </c>
    </row>
    <row r="27" spans="2:7" x14ac:dyDescent="0.2">
      <c r="C27" t="s">
        <v>22</v>
      </c>
      <c r="D27">
        <v>25167.1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CA10-3A83-488F-85F6-CE90CBCADB91}">
  <dimension ref="B1:N28"/>
  <sheetViews>
    <sheetView workbookViewId="0">
      <selection activeCell="P62" sqref="P62"/>
    </sheetView>
  </sheetViews>
  <sheetFormatPr baseColWidth="10" defaultColWidth="8.83203125" defaultRowHeight="15" x14ac:dyDescent="0.2"/>
  <cols>
    <col min="2" max="2" width="23.83203125" customWidth="1"/>
    <col min="3" max="3" width="16.6640625" customWidth="1"/>
    <col min="4" max="4" width="11.6640625" customWidth="1"/>
    <col min="5" max="5" width="16.6640625" customWidth="1"/>
    <col min="6" max="6" width="17" customWidth="1"/>
    <col min="7" max="7" width="10.5" customWidth="1"/>
    <col min="8" max="8" width="12.83203125" customWidth="1"/>
    <col min="9" max="9" width="12.33203125" customWidth="1"/>
    <col min="10" max="10" width="12.83203125" customWidth="1"/>
    <col min="11" max="11" width="16.5" customWidth="1"/>
    <col min="12" max="12" width="14.33203125" customWidth="1"/>
    <col min="13" max="13" width="10.6640625" customWidth="1"/>
    <col min="14" max="14" width="12.33203125" customWidth="1"/>
  </cols>
  <sheetData>
    <row r="1" spans="2:14" x14ac:dyDescent="0.2">
      <c r="B1" s="1" t="s">
        <v>47</v>
      </c>
      <c r="C1" s="9">
        <f ca="1">TODAY()</f>
        <v>45557</v>
      </c>
      <c r="F1" t="s">
        <v>48</v>
      </c>
    </row>
    <row r="2" spans="2:14" x14ac:dyDescent="0.2">
      <c r="F2" t="s">
        <v>49</v>
      </c>
      <c r="I2" t="s">
        <v>50</v>
      </c>
      <c r="L2" t="s">
        <v>51</v>
      </c>
    </row>
    <row r="3" spans="2:14" x14ac:dyDescent="0.2">
      <c r="C3" t="s">
        <v>52</v>
      </c>
      <c r="F3" s="51">
        <v>1401010</v>
      </c>
      <c r="G3" s="51">
        <v>1401030</v>
      </c>
      <c r="H3" s="51">
        <v>1401130</v>
      </c>
      <c r="I3" s="51">
        <v>1401010</v>
      </c>
      <c r="J3" s="51">
        <v>1401030</v>
      </c>
      <c r="K3" s="51">
        <v>1401130</v>
      </c>
      <c r="L3" s="51">
        <v>1401010</v>
      </c>
      <c r="M3" s="51">
        <v>1401030</v>
      </c>
      <c r="N3" s="51">
        <v>1401130</v>
      </c>
    </row>
    <row r="4" spans="2:14" x14ac:dyDescent="0.2">
      <c r="B4">
        <v>1401010</v>
      </c>
      <c r="C4" s="2">
        <v>8873.4</v>
      </c>
      <c r="E4" t="s">
        <v>53</v>
      </c>
      <c r="F4" s="7">
        <v>8873.4</v>
      </c>
      <c r="G4" s="7">
        <v>7858</v>
      </c>
      <c r="H4" s="7">
        <v>8415.7000000000007</v>
      </c>
      <c r="I4" s="7">
        <v>5348.33</v>
      </c>
      <c r="J4" s="7"/>
      <c r="K4" s="18" t="s">
        <v>54</v>
      </c>
      <c r="L4" s="7"/>
      <c r="M4" s="7"/>
      <c r="N4" s="7"/>
    </row>
    <row r="5" spans="2:14" x14ac:dyDescent="0.2">
      <c r="B5">
        <v>1401030</v>
      </c>
      <c r="C5" s="3">
        <v>7858</v>
      </c>
    </row>
    <row r="6" spans="2:14" x14ac:dyDescent="0.2">
      <c r="B6">
        <v>1401130</v>
      </c>
      <c r="C6" s="2">
        <v>8415.7000000000007</v>
      </c>
    </row>
    <row r="7" spans="2:14" x14ac:dyDescent="0.2">
      <c r="B7" t="s">
        <v>53</v>
      </c>
      <c r="C7" s="2">
        <f>SUM(C4:C6)</f>
        <v>25147.100000000002</v>
      </c>
    </row>
    <row r="8" spans="2:14" x14ac:dyDescent="0.2">
      <c r="B8" t="s">
        <v>55</v>
      </c>
      <c r="C8" s="2">
        <v>20</v>
      </c>
    </row>
    <row r="9" spans="2:14" x14ac:dyDescent="0.2">
      <c r="B9" t="s">
        <v>56</v>
      </c>
      <c r="C9" s="2">
        <f>C7+C8</f>
        <v>25167.100000000002</v>
      </c>
    </row>
    <row r="11" spans="2:14" x14ac:dyDescent="0.2">
      <c r="B11" t="s">
        <v>57</v>
      </c>
      <c r="C11">
        <v>6070.2650000000003</v>
      </c>
    </row>
    <row r="16" spans="2:14" x14ac:dyDescent="0.2">
      <c r="C16" s="2"/>
    </row>
    <row r="17" spans="2:4" x14ac:dyDescent="0.2">
      <c r="B17" t="s">
        <v>55</v>
      </c>
      <c r="C17" s="2">
        <v>20</v>
      </c>
    </row>
    <row r="18" spans="2:4" x14ac:dyDescent="0.2">
      <c r="B18">
        <v>1401010</v>
      </c>
      <c r="C18" s="2">
        <v>8873.4</v>
      </c>
    </row>
    <row r="19" spans="2:4" x14ac:dyDescent="0.2">
      <c r="B19">
        <v>1401030</v>
      </c>
      <c r="C19" s="3">
        <v>7858</v>
      </c>
    </row>
    <row r="20" spans="2:4" x14ac:dyDescent="0.2">
      <c r="B20">
        <v>1401130</v>
      </c>
      <c r="C20" s="2">
        <v>8415.7000000000007</v>
      </c>
    </row>
    <row r="21" spans="2:4" x14ac:dyDescent="0.2">
      <c r="B21" t="s">
        <v>53</v>
      </c>
      <c r="C21" s="16">
        <f>SUM(C18:C20)</f>
        <v>25147.100000000002</v>
      </c>
    </row>
    <row r="22" spans="2:4" x14ac:dyDescent="0.2">
      <c r="C22" s="2"/>
    </row>
    <row r="23" spans="2:4" x14ac:dyDescent="0.2">
      <c r="C23" s="16"/>
    </row>
    <row r="24" spans="2:4" x14ac:dyDescent="0.2">
      <c r="C24" t="s">
        <v>48</v>
      </c>
      <c r="D24" t="s">
        <v>58</v>
      </c>
    </row>
    <row r="25" spans="2:4" x14ac:dyDescent="0.2">
      <c r="B25" t="s">
        <v>59</v>
      </c>
      <c r="C25" s="10">
        <f>6070.2+19076.9</f>
        <v>25147.100000000002</v>
      </c>
    </row>
    <row r="26" spans="2:4" x14ac:dyDescent="0.2">
      <c r="B26" t="s">
        <v>60</v>
      </c>
      <c r="C26" s="10">
        <v>6070.2</v>
      </c>
      <c r="D26" s="19">
        <f>C26/C25</f>
        <v>0.24138767492076618</v>
      </c>
    </row>
    <row r="27" spans="2:4" x14ac:dyDescent="0.2">
      <c r="B27" t="s">
        <v>61</v>
      </c>
      <c r="C27" s="10">
        <v>19076.900000000001</v>
      </c>
      <c r="D27" s="19">
        <f>C27/C25</f>
        <v>0.75861232507923382</v>
      </c>
    </row>
    <row r="28" spans="2:4" x14ac:dyDescent="0.2">
      <c r="C28" s="10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954E-DD3E-4BFB-B6C3-4571BDB4DCE5}">
  <dimension ref="B2:G46"/>
  <sheetViews>
    <sheetView topLeftCell="A9" zoomScale="110" zoomScaleNormal="110" workbookViewId="0">
      <selection activeCell="E3" sqref="E3"/>
    </sheetView>
  </sheetViews>
  <sheetFormatPr baseColWidth="10" defaultColWidth="8.83203125" defaultRowHeight="15" x14ac:dyDescent="0.2"/>
  <cols>
    <col min="2" max="2" width="25.83203125" customWidth="1"/>
    <col min="3" max="4" width="22.6640625" customWidth="1"/>
    <col min="5" max="5" width="16.33203125" customWidth="1"/>
    <col min="7" max="7" width="16.33203125" customWidth="1"/>
  </cols>
  <sheetData>
    <row r="2" spans="2:5" s="20" customFormat="1" ht="32" x14ac:dyDescent="0.2">
      <c r="B2" s="23" t="s">
        <v>62</v>
      </c>
      <c r="C2" s="23" t="s">
        <v>7</v>
      </c>
      <c r="D2" s="23" t="s">
        <v>63</v>
      </c>
      <c r="E2" s="23" t="s">
        <v>64</v>
      </c>
    </row>
    <row r="3" spans="2:5" s="20" customFormat="1" ht="16" x14ac:dyDescent="0.2">
      <c r="B3" s="21" t="s">
        <v>56</v>
      </c>
      <c r="C3" s="21">
        <f>D3-E3</f>
        <v>9006.4000000000015</v>
      </c>
      <c r="D3" s="21">
        <f>SUM(D4:D6)</f>
        <v>44676</v>
      </c>
      <c r="E3" s="21">
        <f>SUM(E4:E6)</f>
        <v>35669.599999999999</v>
      </c>
    </row>
    <row r="4" spans="2:5" x14ac:dyDescent="0.2">
      <c r="B4" s="24" t="s">
        <v>364</v>
      </c>
      <c r="C4" s="21">
        <f>D4-E4</f>
        <v>970.69999999999982</v>
      </c>
      <c r="D4" s="22">
        <v>8893.4</v>
      </c>
      <c r="E4" s="22">
        <v>7922.7</v>
      </c>
    </row>
    <row r="5" spans="2:5" x14ac:dyDescent="0.2">
      <c r="B5" s="24" t="s">
        <v>365</v>
      </c>
      <c r="C5" s="21">
        <f>D5-E5</f>
        <v>5916.3000000000029</v>
      </c>
      <c r="D5" s="22">
        <v>27366.9</v>
      </c>
      <c r="E5" s="22">
        <v>21450.6</v>
      </c>
    </row>
    <row r="6" spans="2:5" x14ac:dyDescent="0.2">
      <c r="B6" s="24" t="s">
        <v>366</v>
      </c>
      <c r="C6" s="21">
        <f>D6-E6</f>
        <v>2119.4000000000005</v>
      </c>
      <c r="D6" s="22">
        <v>8415.7000000000007</v>
      </c>
      <c r="E6" s="22">
        <v>6296.3</v>
      </c>
    </row>
    <row r="20" spans="2:7" ht="16" x14ac:dyDescent="0.2">
      <c r="B20" s="23" t="s">
        <v>65</v>
      </c>
      <c r="C20" s="23" t="s">
        <v>66</v>
      </c>
      <c r="D20" s="23" t="s">
        <v>67</v>
      </c>
    </row>
    <row r="21" spans="2:7" x14ac:dyDescent="0.2">
      <c r="B21" s="24" t="s">
        <v>59</v>
      </c>
      <c r="C21" s="21">
        <f>SUM(D3)</f>
        <v>44676</v>
      </c>
      <c r="D21" s="21">
        <v>30</v>
      </c>
    </row>
    <row r="22" spans="2:7" x14ac:dyDescent="0.2">
      <c r="B22" s="22" t="s">
        <v>10</v>
      </c>
      <c r="C22" s="22">
        <f>SUM(E4:E6)</f>
        <v>35669.599999999999</v>
      </c>
      <c r="D22" s="22">
        <v>23</v>
      </c>
    </row>
    <row r="23" spans="2:7" x14ac:dyDescent="0.2">
      <c r="B23" s="24" t="s">
        <v>12</v>
      </c>
      <c r="C23" s="25">
        <f>C21-C22-C24</f>
        <v>9003.6000000000022</v>
      </c>
      <c r="D23" s="22">
        <v>6</v>
      </c>
    </row>
    <row r="24" spans="2:7" x14ac:dyDescent="0.2">
      <c r="B24" s="22" t="s">
        <v>14</v>
      </c>
      <c r="C24" s="25">
        <v>2.8</v>
      </c>
      <c r="D24" s="22">
        <v>1</v>
      </c>
    </row>
    <row r="30" spans="2:7" x14ac:dyDescent="0.2">
      <c r="C30" s="17"/>
      <c r="D30" s="17"/>
      <c r="G30" s="10"/>
    </row>
    <row r="31" spans="2:7" x14ac:dyDescent="0.2">
      <c r="C31" s="17"/>
      <c r="D31" s="17"/>
      <c r="G31" s="10"/>
    </row>
    <row r="32" spans="2:7" x14ac:dyDescent="0.2">
      <c r="C32" s="17"/>
      <c r="D32" s="17"/>
      <c r="G32" s="10"/>
    </row>
    <row r="33" spans="2:7" x14ac:dyDescent="0.2">
      <c r="C33" s="17"/>
      <c r="D33" s="17"/>
      <c r="G33" s="10"/>
    </row>
    <row r="37" spans="2:7" ht="16" x14ac:dyDescent="0.2">
      <c r="B37" s="23" t="s">
        <v>68</v>
      </c>
      <c r="C37" s="23" t="s">
        <v>69</v>
      </c>
      <c r="D37" s="23" t="s">
        <v>70</v>
      </c>
      <c r="E37" s="23" t="s">
        <v>71</v>
      </c>
    </row>
    <row r="38" spans="2:7" x14ac:dyDescent="0.2">
      <c r="B38" s="24" t="s">
        <v>56</v>
      </c>
      <c r="C38" s="33">
        <f>C39+C41</f>
        <v>157100</v>
      </c>
      <c r="D38" s="33">
        <f>D39+D40</f>
        <v>390525</v>
      </c>
      <c r="E38" s="21">
        <v>85</v>
      </c>
      <c r="F38" s="20"/>
    </row>
    <row r="39" spans="2:7" x14ac:dyDescent="0.2">
      <c r="B39" s="22" t="s">
        <v>72</v>
      </c>
      <c r="C39" s="22">
        <v>157100</v>
      </c>
      <c r="D39" s="22">
        <v>269615</v>
      </c>
      <c r="E39" s="22">
        <v>53</v>
      </c>
    </row>
    <row r="40" spans="2:7" x14ac:dyDescent="0.2">
      <c r="B40" s="24" t="s">
        <v>73</v>
      </c>
      <c r="C40" s="32"/>
      <c r="D40" s="32">
        <v>120910</v>
      </c>
      <c r="E40" s="22">
        <v>32</v>
      </c>
    </row>
    <row r="41" spans="2:7" x14ac:dyDescent="0.2">
      <c r="B41" s="22" t="s">
        <v>12</v>
      </c>
      <c r="C41" s="32"/>
      <c r="D41" s="32"/>
      <c r="E41" s="22">
        <v>0</v>
      </c>
    </row>
    <row r="44" spans="2:7" x14ac:dyDescent="0.2">
      <c r="D44" s="34"/>
    </row>
    <row r="46" spans="2:7" x14ac:dyDescent="0.2">
      <c r="C46" s="3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A9D0-FDDA-4938-9CB9-C3072EA7C259}">
  <dimension ref="A2:E63"/>
  <sheetViews>
    <sheetView topLeftCell="A31" zoomScaleNormal="100" workbookViewId="0">
      <selection activeCell="C9" sqref="C9"/>
    </sheetView>
  </sheetViews>
  <sheetFormatPr baseColWidth="10" defaultColWidth="8.83203125" defaultRowHeight="15" x14ac:dyDescent="0.2"/>
  <cols>
    <col min="2" max="2" width="22.5" customWidth="1"/>
    <col min="3" max="4" width="22.6640625" customWidth="1"/>
    <col min="5" max="5" width="16.33203125" customWidth="1"/>
  </cols>
  <sheetData>
    <row r="2" spans="2:5" s="20" customFormat="1" ht="16" x14ac:dyDescent="0.2">
      <c r="B2" s="21" t="s">
        <v>367</v>
      </c>
      <c r="C2" s="21">
        <v>32327.94</v>
      </c>
      <c r="D2" s="21" t="s">
        <v>74</v>
      </c>
      <c r="E2" s="21" t="s">
        <v>20</v>
      </c>
    </row>
    <row r="3" spans="2:5" ht="16" x14ac:dyDescent="0.2">
      <c r="B3" s="21" t="s">
        <v>368</v>
      </c>
      <c r="C3" s="22">
        <v>5865.1</v>
      </c>
      <c r="D3" s="21" t="s">
        <v>75</v>
      </c>
      <c r="E3" s="21" t="s">
        <v>20</v>
      </c>
    </row>
    <row r="4" spans="2:5" ht="16" x14ac:dyDescent="0.2">
      <c r="B4" s="21" t="s">
        <v>369</v>
      </c>
      <c r="C4" s="22">
        <v>11526.5</v>
      </c>
      <c r="D4" s="21" t="s">
        <v>76</v>
      </c>
      <c r="E4" s="21" t="s">
        <v>20</v>
      </c>
    </row>
    <row r="5" spans="2:5" ht="16" x14ac:dyDescent="0.2">
      <c r="B5" s="21" t="s">
        <v>370</v>
      </c>
      <c r="C5" s="22">
        <v>67897.7</v>
      </c>
      <c r="D5" s="21" t="s">
        <v>77</v>
      </c>
      <c r="E5" s="21" t="s">
        <v>20</v>
      </c>
    </row>
    <row r="6" spans="2:5" ht="32" x14ac:dyDescent="0.2">
      <c r="B6" s="21" t="s">
        <v>371</v>
      </c>
      <c r="C6" s="22">
        <v>2001</v>
      </c>
      <c r="D6" s="22" t="s">
        <v>78</v>
      </c>
      <c r="E6" s="21" t="s">
        <v>21</v>
      </c>
    </row>
    <row r="7" spans="2:5" ht="32" x14ac:dyDescent="0.2">
      <c r="B7" s="21" t="s">
        <v>372</v>
      </c>
      <c r="C7" s="22">
        <v>3009.85</v>
      </c>
      <c r="D7" s="22" t="s">
        <v>79</v>
      </c>
      <c r="E7" s="21" t="s">
        <v>21</v>
      </c>
    </row>
    <row r="8" spans="2:5" ht="32" x14ac:dyDescent="0.2">
      <c r="B8" s="21" t="s">
        <v>373</v>
      </c>
      <c r="C8" s="22">
        <v>2700.67</v>
      </c>
      <c r="D8" s="22" t="s">
        <v>80</v>
      </c>
      <c r="E8" s="21" t="s">
        <v>21</v>
      </c>
    </row>
    <row r="9" spans="2:5" ht="32" x14ac:dyDescent="0.2">
      <c r="B9" s="21" t="s">
        <v>374</v>
      </c>
      <c r="C9" s="22">
        <v>1911.4</v>
      </c>
      <c r="D9" s="22" t="s">
        <v>78</v>
      </c>
      <c r="E9" s="21" t="s">
        <v>21</v>
      </c>
    </row>
    <row r="10" spans="2:5" ht="32" x14ac:dyDescent="0.2">
      <c r="B10" s="21" t="s">
        <v>375</v>
      </c>
      <c r="C10" s="22">
        <v>2540</v>
      </c>
      <c r="D10" s="22" t="s">
        <v>79</v>
      </c>
      <c r="E10" s="21" t="s">
        <v>21</v>
      </c>
    </row>
    <row r="12" spans="2:5" ht="16" x14ac:dyDescent="0.2">
      <c r="B12" s="21" t="s">
        <v>20</v>
      </c>
      <c r="C12" s="22">
        <f>SUM(C2:C5)</f>
        <v>117617.23999999999</v>
      </c>
    </row>
    <row r="13" spans="2:5" ht="16" x14ac:dyDescent="0.2">
      <c r="B13" s="21" t="s">
        <v>21</v>
      </c>
      <c r="C13" s="22">
        <f>SUM(C6:C10)</f>
        <v>12162.92</v>
      </c>
    </row>
    <row r="16" spans="2:5" x14ac:dyDescent="0.2">
      <c r="B16" s="22" t="s">
        <v>74</v>
      </c>
      <c r="C16" s="25">
        <f>C2+64957.95</f>
        <v>97285.89</v>
      </c>
      <c r="D16" s="22" t="s">
        <v>20</v>
      </c>
    </row>
    <row r="17" spans="2:5" x14ac:dyDescent="0.2">
      <c r="B17" s="22" t="s">
        <v>45</v>
      </c>
      <c r="C17" s="25">
        <f>C3+C4+8907.75</f>
        <v>26299.35</v>
      </c>
      <c r="D17" s="22" t="s">
        <v>20</v>
      </c>
    </row>
    <row r="18" spans="2:5" ht="16" x14ac:dyDescent="0.2">
      <c r="B18" s="22" t="s">
        <v>74</v>
      </c>
      <c r="C18" s="25">
        <f>C8</f>
        <v>2700.67</v>
      </c>
      <c r="D18" s="21" t="s">
        <v>21</v>
      </c>
    </row>
    <row r="19" spans="2:5" ht="16" x14ac:dyDescent="0.2">
      <c r="B19" s="22" t="s">
        <v>45</v>
      </c>
      <c r="C19" s="25">
        <f>C6+C7+C9+C10</f>
        <v>9462.25</v>
      </c>
      <c r="D19" s="21" t="s">
        <v>21</v>
      </c>
    </row>
    <row r="21" spans="2:5" x14ac:dyDescent="0.2">
      <c r="D21" s="17"/>
      <c r="E21" s="10"/>
    </row>
    <row r="22" spans="2:5" x14ac:dyDescent="0.2">
      <c r="D22" s="17"/>
      <c r="E22" s="10"/>
    </row>
    <row r="23" spans="2:5" x14ac:dyDescent="0.2">
      <c r="D23" s="17"/>
      <c r="E23" s="10"/>
    </row>
    <row r="24" spans="2:5" x14ac:dyDescent="0.2">
      <c r="D24" s="17"/>
      <c r="E24" s="10"/>
    </row>
    <row r="34" spans="2:3" ht="32" x14ac:dyDescent="0.2">
      <c r="B34" s="26" t="s">
        <v>81</v>
      </c>
      <c r="C34" s="27" t="s">
        <v>82</v>
      </c>
    </row>
    <row r="35" spans="2:3" ht="16" x14ac:dyDescent="0.2">
      <c r="B35" s="4" t="s">
        <v>376</v>
      </c>
      <c r="C35" s="22">
        <v>250</v>
      </c>
    </row>
    <row r="36" spans="2:3" ht="16" x14ac:dyDescent="0.2">
      <c r="B36" s="4" t="s">
        <v>377</v>
      </c>
      <c r="C36" s="22">
        <v>450</v>
      </c>
    </row>
    <row r="37" spans="2:3" ht="16" x14ac:dyDescent="0.2">
      <c r="B37" s="4" t="s">
        <v>378</v>
      </c>
      <c r="C37" s="22">
        <v>700</v>
      </c>
    </row>
    <row r="38" spans="2:3" ht="16" x14ac:dyDescent="0.2">
      <c r="B38" s="4" t="s">
        <v>379</v>
      </c>
      <c r="C38" s="22">
        <v>200</v>
      </c>
    </row>
    <row r="39" spans="2:3" ht="16" x14ac:dyDescent="0.2">
      <c r="B39" s="4" t="s">
        <v>380</v>
      </c>
      <c r="C39" s="22">
        <v>275</v>
      </c>
    </row>
    <row r="48" spans="2:3" ht="48" x14ac:dyDescent="0.2">
      <c r="B48" s="26" t="s">
        <v>83</v>
      </c>
      <c r="C48" s="27" t="s">
        <v>84</v>
      </c>
    </row>
    <row r="49" spans="1:5" ht="16" x14ac:dyDescent="0.2">
      <c r="A49" t="s">
        <v>85</v>
      </c>
      <c r="B49" s="4" t="s">
        <v>86</v>
      </c>
      <c r="C49" s="22">
        <v>109</v>
      </c>
    </row>
    <row r="50" spans="1:5" ht="16" x14ac:dyDescent="0.2">
      <c r="A50" t="s">
        <v>85</v>
      </c>
      <c r="B50" s="4" t="s">
        <v>87</v>
      </c>
      <c r="C50" s="22">
        <v>118</v>
      </c>
    </row>
    <row r="51" spans="1:5" ht="16" x14ac:dyDescent="0.2">
      <c r="A51" t="s">
        <v>88</v>
      </c>
      <c r="B51" s="4" t="s">
        <v>32</v>
      </c>
      <c r="C51" s="22">
        <v>50</v>
      </c>
    </row>
    <row r="52" spans="1:5" ht="16" x14ac:dyDescent="0.2">
      <c r="A52" t="s">
        <v>88</v>
      </c>
      <c r="B52" s="4" t="s">
        <v>78</v>
      </c>
      <c r="C52" s="22">
        <v>103</v>
      </c>
      <c r="E52" s="5"/>
    </row>
    <row r="53" spans="1:5" ht="16" x14ac:dyDescent="0.2">
      <c r="A53" t="s">
        <v>85</v>
      </c>
      <c r="B53" s="4" t="s">
        <v>89</v>
      </c>
      <c r="C53" s="22">
        <v>50</v>
      </c>
    </row>
    <row r="54" spans="1:5" ht="16" x14ac:dyDescent="0.2">
      <c r="A54" t="s">
        <v>90</v>
      </c>
      <c r="B54" s="4" t="s">
        <v>28</v>
      </c>
      <c r="C54" s="22">
        <v>10</v>
      </c>
    </row>
    <row r="55" spans="1:5" x14ac:dyDescent="0.2">
      <c r="A55" t="s">
        <v>90</v>
      </c>
      <c r="B55" s="22" t="s">
        <v>17</v>
      </c>
      <c r="C55" s="22">
        <v>100</v>
      </c>
    </row>
    <row r="56" spans="1:5" x14ac:dyDescent="0.2">
      <c r="A56" t="s">
        <v>90</v>
      </c>
      <c r="B56" s="42" t="s">
        <v>91</v>
      </c>
      <c r="C56" s="42">
        <v>91</v>
      </c>
    </row>
    <row r="57" spans="1:5" x14ac:dyDescent="0.2">
      <c r="B57" s="47"/>
      <c r="C57" s="46"/>
    </row>
    <row r="59" spans="1:5" ht="48" x14ac:dyDescent="0.2">
      <c r="B59" s="26" t="s">
        <v>83</v>
      </c>
      <c r="C59" s="27" t="s">
        <v>84</v>
      </c>
    </row>
    <row r="60" spans="1:5" ht="16" x14ac:dyDescent="0.2">
      <c r="B60" s="4" t="s">
        <v>92</v>
      </c>
      <c r="C60" s="22">
        <v>9</v>
      </c>
    </row>
    <row r="61" spans="1:5" ht="16" x14ac:dyDescent="0.2">
      <c r="B61" s="4" t="s">
        <v>78</v>
      </c>
      <c r="C61" s="22">
        <f>C52+C54</f>
        <v>113</v>
      </c>
    </row>
    <row r="62" spans="1:5" ht="16" x14ac:dyDescent="0.2">
      <c r="B62" s="4" t="s">
        <v>79</v>
      </c>
      <c r="C62" s="22">
        <v>241</v>
      </c>
    </row>
    <row r="63" spans="1:5" ht="16" x14ac:dyDescent="0.2">
      <c r="B63" s="4" t="s">
        <v>93</v>
      </c>
      <c r="C63" s="22">
        <f>C49+C53</f>
        <v>159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2F72-5B55-4609-93CB-670FEC01770A}">
  <dimension ref="A1:F125"/>
  <sheetViews>
    <sheetView workbookViewId="0">
      <selection activeCell="C27" sqref="C24:C27"/>
    </sheetView>
  </sheetViews>
  <sheetFormatPr baseColWidth="10" defaultColWidth="8.83203125" defaultRowHeight="15" x14ac:dyDescent="0.2"/>
  <cols>
    <col min="1" max="1" width="70.1640625" style="28" customWidth="1"/>
    <col min="2" max="2" width="71.1640625" style="28" hidden="1" customWidth="1"/>
    <col min="3" max="3" width="8.83203125" style="29"/>
    <col min="4" max="4" width="8.83203125" style="28"/>
    <col min="5" max="5" width="12.33203125" style="28" customWidth="1"/>
    <col min="6" max="16384" width="8.83203125" style="28"/>
  </cols>
  <sheetData>
    <row r="1" spans="1:6" x14ac:dyDescent="0.2">
      <c r="A1" s="28" t="s">
        <v>94</v>
      </c>
      <c r="B1" s="28" t="s">
        <v>95</v>
      </c>
      <c r="C1" s="29" t="s">
        <v>96</v>
      </c>
    </row>
    <row r="2" spans="1:6" x14ac:dyDescent="0.2">
      <c r="A2" s="28" t="s">
        <v>97</v>
      </c>
      <c r="B2" s="28" t="s">
        <v>95</v>
      </c>
    </row>
    <row r="3" spans="1:6" x14ac:dyDescent="0.2">
      <c r="A3" s="28" t="s">
        <v>98</v>
      </c>
      <c r="B3" s="28" t="s">
        <v>95</v>
      </c>
      <c r="E3" s="28" t="s">
        <v>99</v>
      </c>
      <c r="F3" s="28">
        <v>120</v>
      </c>
    </row>
    <row r="4" spans="1:6" x14ac:dyDescent="0.2">
      <c r="A4" s="28" t="s">
        <v>100</v>
      </c>
      <c r="B4" s="28" t="s">
        <v>95</v>
      </c>
      <c r="E4" s="28" t="s">
        <v>102</v>
      </c>
      <c r="F4" s="28">
        <v>22</v>
      </c>
    </row>
    <row r="5" spans="1:6" x14ac:dyDescent="0.2">
      <c r="A5" s="28" t="s">
        <v>103</v>
      </c>
      <c r="B5" s="28" t="s">
        <v>95</v>
      </c>
      <c r="E5" s="28" t="s">
        <v>12</v>
      </c>
      <c r="F5" s="28">
        <f>F3-F4</f>
        <v>98</v>
      </c>
    </row>
    <row r="6" spans="1:6" x14ac:dyDescent="0.2">
      <c r="A6" s="28" t="s">
        <v>105</v>
      </c>
      <c r="B6" s="28" t="s">
        <v>95</v>
      </c>
    </row>
    <row r="7" spans="1:6" x14ac:dyDescent="0.2">
      <c r="A7" s="28" t="s">
        <v>106</v>
      </c>
      <c r="B7" s="28" t="s">
        <v>95</v>
      </c>
    </row>
    <row r="8" spans="1:6" x14ac:dyDescent="0.2">
      <c r="A8" s="28" t="s">
        <v>107</v>
      </c>
      <c r="B8" s="28" t="s">
        <v>95</v>
      </c>
    </row>
    <row r="9" spans="1:6" x14ac:dyDescent="0.2">
      <c r="A9" s="28" t="s">
        <v>108</v>
      </c>
      <c r="B9" s="28" t="s">
        <v>95</v>
      </c>
    </row>
    <row r="10" spans="1:6" x14ac:dyDescent="0.2">
      <c r="A10" s="28" t="s">
        <v>109</v>
      </c>
      <c r="B10" s="28" t="s">
        <v>95</v>
      </c>
    </row>
    <row r="11" spans="1:6" x14ac:dyDescent="0.2">
      <c r="A11" s="28" t="s">
        <v>110</v>
      </c>
      <c r="B11" s="28" t="s">
        <v>95</v>
      </c>
    </row>
    <row r="12" spans="1:6" x14ac:dyDescent="0.2">
      <c r="A12" s="28" t="s">
        <v>111</v>
      </c>
      <c r="B12" s="28" t="s">
        <v>95</v>
      </c>
    </row>
    <row r="13" spans="1:6" x14ac:dyDescent="0.2">
      <c r="A13" s="28" t="s">
        <v>112</v>
      </c>
      <c r="B13" s="28" t="s">
        <v>95</v>
      </c>
    </row>
    <row r="14" spans="1:6" x14ac:dyDescent="0.2">
      <c r="A14" s="28" t="s">
        <v>113</v>
      </c>
      <c r="B14" s="28" t="s">
        <v>95</v>
      </c>
    </row>
    <row r="15" spans="1:6" x14ac:dyDescent="0.2">
      <c r="A15" s="28" t="s">
        <v>114</v>
      </c>
      <c r="B15" s="28" t="s">
        <v>95</v>
      </c>
    </row>
    <row r="16" spans="1:6" x14ac:dyDescent="0.2">
      <c r="A16" s="28" t="s">
        <v>115</v>
      </c>
      <c r="B16" s="28" t="s">
        <v>95</v>
      </c>
    </row>
    <row r="17" spans="1:3" x14ac:dyDescent="0.2">
      <c r="A17" s="28" t="s">
        <v>116</v>
      </c>
      <c r="B17" s="28" t="s">
        <v>95</v>
      </c>
      <c r="C17" s="29" t="s">
        <v>96</v>
      </c>
    </row>
    <row r="18" spans="1:3" x14ac:dyDescent="0.2">
      <c r="A18" s="28" t="s">
        <v>117</v>
      </c>
      <c r="B18" s="28" t="s">
        <v>95</v>
      </c>
    </row>
    <row r="19" spans="1:3" x14ac:dyDescent="0.2">
      <c r="A19" s="28" t="s">
        <v>119</v>
      </c>
      <c r="B19" s="28" t="s">
        <v>95</v>
      </c>
    </row>
    <row r="20" spans="1:3" x14ac:dyDescent="0.2">
      <c r="A20" s="28" t="s">
        <v>120</v>
      </c>
      <c r="B20" s="28" t="s">
        <v>95</v>
      </c>
    </row>
    <row r="21" spans="1:3" x14ac:dyDescent="0.2">
      <c r="A21" s="28" t="s">
        <v>122</v>
      </c>
      <c r="B21" s="28" t="s">
        <v>95</v>
      </c>
    </row>
    <row r="22" spans="1:3" x14ac:dyDescent="0.2">
      <c r="A22" s="28" t="s">
        <v>123</v>
      </c>
      <c r="B22" s="28" t="s">
        <v>95</v>
      </c>
    </row>
    <row r="23" spans="1:3" x14ac:dyDescent="0.2">
      <c r="A23" s="28" t="s">
        <v>125</v>
      </c>
      <c r="B23" s="28" t="s">
        <v>95</v>
      </c>
    </row>
    <row r="24" spans="1:3" x14ac:dyDescent="0.2">
      <c r="A24" s="28" t="s">
        <v>126</v>
      </c>
      <c r="B24" s="28" t="s">
        <v>95</v>
      </c>
      <c r="C24" s="29" t="s">
        <v>96</v>
      </c>
    </row>
    <row r="25" spans="1:3" x14ac:dyDescent="0.2">
      <c r="A25" s="28" t="s">
        <v>127</v>
      </c>
      <c r="B25" s="28" t="s">
        <v>95</v>
      </c>
      <c r="C25" s="29" t="s">
        <v>96</v>
      </c>
    </row>
    <row r="26" spans="1:3" x14ac:dyDescent="0.2">
      <c r="A26" s="28" t="s">
        <v>128</v>
      </c>
      <c r="B26" s="28" t="s">
        <v>95</v>
      </c>
      <c r="C26" s="29" t="s">
        <v>96</v>
      </c>
    </row>
    <row r="27" spans="1:3" x14ac:dyDescent="0.2">
      <c r="A27" s="28" t="s">
        <v>129</v>
      </c>
      <c r="B27" s="28" t="s">
        <v>95</v>
      </c>
      <c r="C27" s="29" t="s">
        <v>96</v>
      </c>
    </row>
    <row r="28" spans="1:3" x14ac:dyDescent="0.2">
      <c r="A28" s="28" t="s">
        <v>130</v>
      </c>
      <c r="B28" s="28" t="s">
        <v>95</v>
      </c>
    </row>
    <row r="29" spans="1:3" x14ac:dyDescent="0.2">
      <c r="A29" s="28" t="s">
        <v>131</v>
      </c>
      <c r="B29" s="28" t="s">
        <v>95</v>
      </c>
    </row>
    <row r="30" spans="1:3" x14ac:dyDescent="0.2">
      <c r="A30" s="28" t="s">
        <v>132</v>
      </c>
      <c r="B30" s="28" t="s">
        <v>95</v>
      </c>
    </row>
    <row r="31" spans="1:3" x14ac:dyDescent="0.2">
      <c r="A31" s="28" t="s">
        <v>133</v>
      </c>
      <c r="B31" s="28" t="s">
        <v>95</v>
      </c>
    </row>
    <row r="32" spans="1:3" x14ac:dyDescent="0.2">
      <c r="A32" s="28" t="s">
        <v>134</v>
      </c>
      <c r="B32" s="28" t="s">
        <v>95</v>
      </c>
    </row>
    <row r="33" spans="1:3" x14ac:dyDescent="0.2">
      <c r="A33" s="28" t="s">
        <v>136</v>
      </c>
      <c r="B33" s="28" t="s">
        <v>95</v>
      </c>
    </row>
    <row r="34" spans="1:3" x14ac:dyDescent="0.2">
      <c r="A34" s="28" t="s">
        <v>138</v>
      </c>
      <c r="B34" s="28" t="s">
        <v>95</v>
      </c>
    </row>
    <row r="35" spans="1:3" x14ac:dyDescent="0.2">
      <c r="A35" s="28" t="s">
        <v>139</v>
      </c>
      <c r="B35" s="28" t="s">
        <v>95</v>
      </c>
      <c r="C35" s="29" t="s">
        <v>96</v>
      </c>
    </row>
    <row r="36" spans="1:3" x14ac:dyDescent="0.2">
      <c r="A36" s="28" t="s">
        <v>141</v>
      </c>
      <c r="B36" s="28" t="s">
        <v>95</v>
      </c>
      <c r="C36" s="29" t="s">
        <v>96</v>
      </c>
    </row>
    <row r="37" spans="1:3" x14ac:dyDescent="0.2">
      <c r="A37" s="28" t="s">
        <v>142</v>
      </c>
      <c r="B37" s="28" t="s">
        <v>95</v>
      </c>
      <c r="C37" s="29" t="s">
        <v>96</v>
      </c>
    </row>
    <row r="38" spans="1:3" x14ac:dyDescent="0.2">
      <c r="A38" s="28" t="s">
        <v>143</v>
      </c>
      <c r="B38" s="28" t="s">
        <v>95</v>
      </c>
      <c r="C38" s="29" t="s">
        <v>96</v>
      </c>
    </row>
    <row r="39" spans="1:3" x14ac:dyDescent="0.2">
      <c r="A39" s="28" t="s">
        <v>145</v>
      </c>
      <c r="B39" s="28" t="s">
        <v>95</v>
      </c>
    </row>
    <row r="40" spans="1:3" x14ac:dyDescent="0.2">
      <c r="A40" s="28" t="s">
        <v>146</v>
      </c>
      <c r="B40" s="28" t="s">
        <v>95</v>
      </c>
    </row>
    <row r="41" spans="1:3" x14ac:dyDescent="0.2">
      <c r="A41" s="28" t="s">
        <v>147</v>
      </c>
      <c r="B41" s="28" t="s">
        <v>95</v>
      </c>
    </row>
    <row r="42" spans="1:3" x14ac:dyDescent="0.2">
      <c r="A42" s="28" t="s">
        <v>148</v>
      </c>
      <c r="B42" s="28" t="s">
        <v>95</v>
      </c>
    </row>
    <row r="43" spans="1:3" x14ac:dyDescent="0.2">
      <c r="A43" s="28" t="s">
        <v>149</v>
      </c>
      <c r="B43" s="28" t="s">
        <v>95</v>
      </c>
    </row>
    <row r="44" spans="1:3" x14ac:dyDescent="0.2">
      <c r="A44" s="28" t="s">
        <v>150</v>
      </c>
      <c r="B44" s="28" t="s">
        <v>95</v>
      </c>
    </row>
    <row r="45" spans="1:3" x14ac:dyDescent="0.2">
      <c r="A45" s="28" t="s">
        <v>151</v>
      </c>
      <c r="B45" s="28" t="s">
        <v>95</v>
      </c>
    </row>
    <row r="46" spans="1:3" x14ac:dyDescent="0.2">
      <c r="A46" s="28" t="s">
        <v>152</v>
      </c>
      <c r="B46" s="28" t="s">
        <v>95</v>
      </c>
    </row>
    <row r="47" spans="1:3" x14ac:dyDescent="0.2">
      <c r="A47" s="28" t="s">
        <v>153</v>
      </c>
      <c r="B47" s="28" t="s">
        <v>95</v>
      </c>
    </row>
    <row r="48" spans="1:3" x14ac:dyDescent="0.2">
      <c r="A48" s="28" t="s">
        <v>154</v>
      </c>
      <c r="B48" s="28" t="s">
        <v>95</v>
      </c>
      <c r="C48" s="29" t="s">
        <v>96</v>
      </c>
    </row>
    <row r="49" spans="1:3" x14ac:dyDescent="0.2">
      <c r="A49" s="28" t="s">
        <v>155</v>
      </c>
      <c r="B49" s="28" t="s">
        <v>95</v>
      </c>
    </row>
    <row r="50" spans="1:3" x14ac:dyDescent="0.2">
      <c r="A50" s="28" t="s">
        <v>156</v>
      </c>
      <c r="B50" s="28" t="s">
        <v>95</v>
      </c>
    </row>
    <row r="51" spans="1:3" x14ac:dyDescent="0.2">
      <c r="A51" s="28" t="s">
        <v>157</v>
      </c>
      <c r="B51" s="28" t="s">
        <v>95</v>
      </c>
    </row>
    <row r="52" spans="1:3" x14ac:dyDescent="0.2">
      <c r="A52" s="28" t="s">
        <v>158</v>
      </c>
      <c r="B52" s="28" t="s">
        <v>95</v>
      </c>
    </row>
    <row r="53" spans="1:3" x14ac:dyDescent="0.2">
      <c r="A53" s="28" t="s">
        <v>159</v>
      </c>
      <c r="B53" s="28" t="s">
        <v>95</v>
      </c>
      <c r="C53" s="29" t="s">
        <v>96</v>
      </c>
    </row>
    <row r="54" spans="1:3" x14ac:dyDescent="0.2">
      <c r="A54" s="28" t="s">
        <v>160</v>
      </c>
      <c r="B54" s="28" t="s">
        <v>95</v>
      </c>
    </row>
    <row r="55" spans="1:3" x14ac:dyDescent="0.2">
      <c r="A55" s="28" t="s">
        <v>161</v>
      </c>
      <c r="B55" s="28" t="s">
        <v>95</v>
      </c>
    </row>
    <row r="56" spans="1:3" x14ac:dyDescent="0.2">
      <c r="A56" s="28" t="s">
        <v>162</v>
      </c>
      <c r="B56" s="28" t="s">
        <v>95</v>
      </c>
    </row>
    <row r="57" spans="1:3" x14ac:dyDescent="0.2">
      <c r="A57" s="28" t="s">
        <v>163</v>
      </c>
      <c r="B57" s="28" t="s">
        <v>95</v>
      </c>
      <c r="C57" s="29" t="s">
        <v>96</v>
      </c>
    </row>
    <row r="58" spans="1:3" x14ac:dyDescent="0.2">
      <c r="A58" s="28" t="s">
        <v>165</v>
      </c>
      <c r="B58" s="28" t="s">
        <v>95</v>
      </c>
    </row>
    <row r="59" spans="1:3" x14ac:dyDescent="0.2">
      <c r="A59" s="28" t="s">
        <v>166</v>
      </c>
      <c r="B59" s="28" t="s">
        <v>95</v>
      </c>
    </row>
    <row r="60" spans="1:3" x14ac:dyDescent="0.2">
      <c r="A60" s="28" t="s">
        <v>167</v>
      </c>
      <c r="B60" s="28" t="s">
        <v>95</v>
      </c>
    </row>
    <row r="61" spans="1:3" x14ac:dyDescent="0.2">
      <c r="A61" s="28" t="s">
        <v>168</v>
      </c>
      <c r="B61" s="28" t="s">
        <v>95</v>
      </c>
      <c r="C61" s="29" t="s">
        <v>96</v>
      </c>
    </row>
    <row r="62" spans="1:3" x14ac:dyDescent="0.2">
      <c r="A62" s="28" t="s">
        <v>169</v>
      </c>
      <c r="B62" s="28" t="s">
        <v>95</v>
      </c>
      <c r="C62" s="29" t="s">
        <v>96</v>
      </c>
    </row>
    <row r="63" spans="1:3" x14ac:dyDescent="0.2">
      <c r="A63" s="28" t="s">
        <v>170</v>
      </c>
      <c r="B63" s="28" t="s">
        <v>95</v>
      </c>
      <c r="C63" s="29" t="s">
        <v>96</v>
      </c>
    </row>
    <row r="64" spans="1:3" x14ac:dyDescent="0.2">
      <c r="A64" s="28" t="s">
        <v>171</v>
      </c>
      <c r="B64" s="28" t="s">
        <v>95</v>
      </c>
      <c r="C64" s="29" t="s">
        <v>96</v>
      </c>
    </row>
    <row r="65" spans="1:3" x14ac:dyDescent="0.2">
      <c r="A65" s="28" t="s">
        <v>172</v>
      </c>
      <c r="B65" s="28" t="s">
        <v>95</v>
      </c>
    </row>
    <row r="66" spans="1:3" x14ac:dyDescent="0.2">
      <c r="A66" s="28" t="s">
        <v>174</v>
      </c>
      <c r="B66" s="28" t="s">
        <v>95</v>
      </c>
    </row>
    <row r="67" spans="1:3" x14ac:dyDescent="0.2">
      <c r="A67" s="28" t="s">
        <v>175</v>
      </c>
      <c r="B67" s="28" t="s">
        <v>95</v>
      </c>
    </row>
    <row r="68" spans="1:3" x14ac:dyDescent="0.2">
      <c r="A68" s="28" t="s">
        <v>176</v>
      </c>
      <c r="B68" s="28" t="s">
        <v>95</v>
      </c>
    </row>
    <row r="69" spans="1:3" x14ac:dyDescent="0.2">
      <c r="A69" s="28" t="s">
        <v>177</v>
      </c>
      <c r="B69" s="28" t="s">
        <v>95</v>
      </c>
    </row>
    <row r="70" spans="1:3" x14ac:dyDescent="0.2">
      <c r="A70" s="28" t="s">
        <v>178</v>
      </c>
      <c r="B70" s="28" t="s">
        <v>95</v>
      </c>
      <c r="C70" s="29" t="s">
        <v>96</v>
      </c>
    </row>
    <row r="71" spans="1:3" x14ac:dyDescent="0.2">
      <c r="A71" s="28" t="s">
        <v>179</v>
      </c>
      <c r="B71" s="28" t="s">
        <v>95</v>
      </c>
    </row>
    <row r="72" spans="1:3" x14ac:dyDescent="0.2">
      <c r="A72" s="28" t="s">
        <v>180</v>
      </c>
      <c r="B72" s="28" t="s">
        <v>95</v>
      </c>
    </row>
    <row r="73" spans="1:3" x14ac:dyDescent="0.2">
      <c r="A73" s="28" t="s">
        <v>181</v>
      </c>
      <c r="B73" s="28" t="s">
        <v>95</v>
      </c>
      <c r="C73" s="29" t="s">
        <v>96</v>
      </c>
    </row>
    <row r="74" spans="1:3" x14ac:dyDescent="0.2">
      <c r="A74" s="28" t="s">
        <v>182</v>
      </c>
      <c r="B74" s="28" t="s">
        <v>95</v>
      </c>
    </row>
    <row r="75" spans="1:3" x14ac:dyDescent="0.2">
      <c r="A75" s="28" t="s">
        <v>183</v>
      </c>
      <c r="B75" s="28" t="s">
        <v>95</v>
      </c>
      <c r="C75" s="29" t="s">
        <v>96</v>
      </c>
    </row>
    <row r="76" spans="1:3" x14ac:dyDescent="0.2">
      <c r="A76" s="28" t="s">
        <v>184</v>
      </c>
      <c r="B76" s="28" t="s">
        <v>95</v>
      </c>
      <c r="C76" s="29" t="s">
        <v>96</v>
      </c>
    </row>
    <row r="77" spans="1:3" x14ac:dyDescent="0.2">
      <c r="A77" s="28" t="s">
        <v>185</v>
      </c>
      <c r="B77" s="28" t="s">
        <v>95</v>
      </c>
    </row>
    <row r="78" spans="1:3" x14ac:dyDescent="0.2">
      <c r="A78" s="28" t="s">
        <v>186</v>
      </c>
      <c r="B78" s="28" t="s">
        <v>95</v>
      </c>
    </row>
    <row r="79" spans="1:3" x14ac:dyDescent="0.2">
      <c r="A79" s="28" t="s">
        <v>187</v>
      </c>
      <c r="B79" s="28" t="s">
        <v>95</v>
      </c>
    </row>
    <row r="80" spans="1:3" x14ac:dyDescent="0.2">
      <c r="A80" s="28" t="s">
        <v>188</v>
      </c>
      <c r="B80" s="28" t="s">
        <v>95</v>
      </c>
      <c r="C80" s="29" t="s">
        <v>96</v>
      </c>
    </row>
    <row r="81" spans="1:3" x14ac:dyDescent="0.2">
      <c r="A81" s="28" t="s">
        <v>189</v>
      </c>
      <c r="B81" s="28" t="s">
        <v>95</v>
      </c>
      <c r="C81" s="29" t="s">
        <v>96</v>
      </c>
    </row>
    <row r="82" spans="1:3" x14ac:dyDescent="0.2">
      <c r="A82" s="28" t="s">
        <v>190</v>
      </c>
      <c r="B82" s="28" t="s">
        <v>95</v>
      </c>
      <c r="C82" s="29" t="s">
        <v>96</v>
      </c>
    </row>
    <row r="83" spans="1:3" x14ac:dyDescent="0.2">
      <c r="A83" s="28" t="s">
        <v>191</v>
      </c>
      <c r="B83" s="28" t="s">
        <v>95</v>
      </c>
    </row>
    <row r="84" spans="1:3" x14ac:dyDescent="0.2">
      <c r="A84" s="28" t="s">
        <v>192</v>
      </c>
      <c r="B84" s="28" t="s">
        <v>95</v>
      </c>
    </row>
    <row r="85" spans="1:3" x14ac:dyDescent="0.2">
      <c r="A85" s="28" t="s">
        <v>193</v>
      </c>
      <c r="B85" s="28" t="s">
        <v>95</v>
      </c>
    </row>
    <row r="86" spans="1:3" x14ac:dyDescent="0.2">
      <c r="A86" s="28" t="s">
        <v>194</v>
      </c>
      <c r="B86" s="28" t="s">
        <v>95</v>
      </c>
    </row>
    <row r="87" spans="1:3" x14ac:dyDescent="0.2">
      <c r="A87" s="28" t="s">
        <v>195</v>
      </c>
      <c r="B87" s="28" t="s">
        <v>95</v>
      </c>
      <c r="C87" s="29" t="s">
        <v>96</v>
      </c>
    </row>
    <row r="88" spans="1:3" x14ac:dyDescent="0.2">
      <c r="A88" s="28" t="s">
        <v>196</v>
      </c>
      <c r="B88" s="28" t="s">
        <v>95</v>
      </c>
      <c r="C88" s="29" t="s">
        <v>96</v>
      </c>
    </row>
    <row r="89" spans="1:3" x14ac:dyDescent="0.2">
      <c r="A89" s="28" t="s">
        <v>197</v>
      </c>
      <c r="B89" s="28" t="s">
        <v>95</v>
      </c>
      <c r="C89" s="29" t="s">
        <v>96</v>
      </c>
    </row>
    <row r="90" spans="1:3" x14ac:dyDescent="0.2">
      <c r="A90" s="28" t="s">
        <v>198</v>
      </c>
      <c r="B90" s="28" t="s">
        <v>95</v>
      </c>
    </row>
    <row r="91" spans="1:3" x14ac:dyDescent="0.2">
      <c r="A91" s="28" t="s">
        <v>199</v>
      </c>
      <c r="B91" s="28" t="s">
        <v>95</v>
      </c>
    </row>
    <row r="92" spans="1:3" x14ac:dyDescent="0.2">
      <c r="A92" s="28" t="s">
        <v>200</v>
      </c>
      <c r="B92" s="28" t="s">
        <v>95</v>
      </c>
    </row>
    <row r="93" spans="1:3" x14ac:dyDescent="0.2">
      <c r="A93" s="28" t="s">
        <v>201</v>
      </c>
      <c r="B93" s="28" t="s">
        <v>95</v>
      </c>
    </row>
    <row r="94" spans="1:3" x14ac:dyDescent="0.2">
      <c r="A94" s="28" t="s">
        <v>202</v>
      </c>
      <c r="B94" s="28" t="s">
        <v>95</v>
      </c>
    </row>
    <row r="95" spans="1:3" x14ac:dyDescent="0.2">
      <c r="A95" s="28" t="s">
        <v>203</v>
      </c>
      <c r="B95" s="28" t="s">
        <v>95</v>
      </c>
    </row>
    <row r="96" spans="1:3" x14ac:dyDescent="0.2">
      <c r="A96" s="28" t="s">
        <v>204</v>
      </c>
      <c r="B96" s="28" t="s">
        <v>95</v>
      </c>
    </row>
    <row r="97" spans="1:3" x14ac:dyDescent="0.2">
      <c r="A97" s="28" t="s">
        <v>205</v>
      </c>
      <c r="B97" s="28" t="s">
        <v>95</v>
      </c>
    </row>
    <row r="98" spans="1:3" x14ac:dyDescent="0.2">
      <c r="A98" s="28" t="s">
        <v>206</v>
      </c>
      <c r="B98" s="28" t="s">
        <v>95</v>
      </c>
    </row>
    <row r="99" spans="1:3" s="30" customFormat="1" x14ac:dyDescent="0.2">
      <c r="A99" s="30" t="s">
        <v>207</v>
      </c>
      <c r="B99" s="30" t="s">
        <v>95</v>
      </c>
      <c r="C99" s="31"/>
    </row>
    <row r="100" spans="1:3" x14ac:dyDescent="0.2">
      <c r="A100" s="28" t="s">
        <v>208</v>
      </c>
      <c r="B100" s="28" t="s">
        <v>95</v>
      </c>
    </row>
    <row r="101" spans="1:3" x14ac:dyDescent="0.2">
      <c r="A101" s="28" t="s">
        <v>209</v>
      </c>
      <c r="B101" s="28" t="s">
        <v>95</v>
      </c>
    </row>
    <row r="102" spans="1:3" x14ac:dyDescent="0.2">
      <c r="A102" s="28" t="s">
        <v>210</v>
      </c>
      <c r="B102" s="28" t="s">
        <v>95</v>
      </c>
    </row>
    <row r="103" spans="1:3" x14ac:dyDescent="0.2">
      <c r="A103" s="28" t="s">
        <v>211</v>
      </c>
      <c r="B103" s="28" t="s">
        <v>95</v>
      </c>
    </row>
    <row r="104" spans="1:3" x14ac:dyDescent="0.2">
      <c r="A104" s="28" t="s">
        <v>212</v>
      </c>
      <c r="B104" s="28" t="s">
        <v>95</v>
      </c>
    </row>
    <row r="105" spans="1:3" x14ac:dyDescent="0.2">
      <c r="A105" s="28" t="s">
        <v>213</v>
      </c>
      <c r="B105" s="28" t="s">
        <v>95</v>
      </c>
    </row>
    <row r="106" spans="1:3" x14ac:dyDescent="0.2">
      <c r="A106" s="28" t="s">
        <v>215</v>
      </c>
      <c r="B106" s="28" t="s">
        <v>95</v>
      </c>
    </row>
    <row r="107" spans="1:3" x14ac:dyDescent="0.2">
      <c r="A107" s="28" t="s">
        <v>216</v>
      </c>
      <c r="B107" s="28" t="s">
        <v>95</v>
      </c>
    </row>
    <row r="108" spans="1:3" x14ac:dyDescent="0.2">
      <c r="A108" s="28" t="s">
        <v>217</v>
      </c>
      <c r="B108" s="28" t="s">
        <v>95</v>
      </c>
      <c r="C108" s="29" t="s">
        <v>96</v>
      </c>
    </row>
    <row r="109" spans="1:3" x14ac:dyDescent="0.2">
      <c r="A109" s="28" t="s">
        <v>218</v>
      </c>
      <c r="B109" s="28" t="s">
        <v>95</v>
      </c>
    </row>
    <row r="110" spans="1:3" x14ac:dyDescent="0.2">
      <c r="A110" s="28" t="s">
        <v>219</v>
      </c>
      <c r="B110" s="28" t="s">
        <v>95</v>
      </c>
    </row>
    <row r="111" spans="1:3" x14ac:dyDescent="0.2">
      <c r="A111" s="28" t="s">
        <v>220</v>
      </c>
    </row>
    <row r="112" spans="1:3" x14ac:dyDescent="0.2">
      <c r="A112" s="28" t="s">
        <v>221</v>
      </c>
      <c r="B112" s="28" t="s">
        <v>95</v>
      </c>
    </row>
    <row r="113" spans="1:3" x14ac:dyDescent="0.2">
      <c r="A113" s="28" t="s">
        <v>222</v>
      </c>
    </row>
    <row r="114" spans="1:3" x14ac:dyDescent="0.2">
      <c r="A114" s="28" t="s">
        <v>223</v>
      </c>
    </row>
    <row r="115" spans="1:3" x14ac:dyDescent="0.2">
      <c r="A115" s="28" t="s">
        <v>224</v>
      </c>
    </row>
    <row r="116" spans="1:3" x14ac:dyDescent="0.2">
      <c r="A116" s="28" t="s">
        <v>225</v>
      </c>
      <c r="B116" s="28" t="s">
        <v>95</v>
      </c>
      <c r="C116" s="29" t="s">
        <v>96</v>
      </c>
    </row>
    <row r="117" spans="1:3" x14ac:dyDescent="0.2">
      <c r="A117" s="28" t="s">
        <v>226</v>
      </c>
      <c r="B117" s="28" t="s">
        <v>95</v>
      </c>
      <c r="C117" s="29" t="s">
        <v>96</v>
      </c>
    </row>
    <row r="118" spans="1:3" x14ac:dyDescent="0.2">
      <c r="A118" s="28" t="s">
        <v>227</v>
      </c>
      <c r="B118" s="28" t="s">
        <v>95</v>
      </c>
      <c r="C118" s="29" t="s">
        <v>96</v>
      </c>
    </row>
    <row r="119" spans="1:3" x14ac:dyDescent="0.2">
      <c r="A119" s="28" t="s">
        <v>228</v>
      </c>
      <c r="B119" s="28" t="s">
        <v>95</v>
      </c>
      <c r="C119" s="29" t="s">
        <v>96</v>
      </c>
    </row>
    <row r="120" spans="1:3" x14ac:dyDescent="0.2">
      <c r="A120" s="28" t="s">
        <v>229</v>
      </c>
      <c r="B120" s="28" t="s">
        <v>95</v>
      </c>
    </row>
    <row r="121" spans="1:3" x14ac:dyDescent="0.2">
      <c r="A121" s="28" t="s">
        <v>230</v>
      </c>
      <c r="B121" s="28" t="s">
        <v>95</v>
      </c>
    </row>
    <row r="125" spans="1:3" x14ac:dyDescent="0.2">
      <c r="A125" s="28" t="s">
        <v>231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3070-4453-4999-844F-EBCDFB388CA4}">
  <dimension ref="A2:J185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16.6640625" customWidth="1"/>
    <col min="2" max="2" width="17" bestFit="1" customWidth="1"/>
    <col min="4" max="4" width="11.5" customWidth="1"/>
    <col min="10" max="10" width="11.33203125" customWidth="1"/>
  </cols>
  <sheetData>
    <row r="2" spans="2:10" ht="32" x14ac:dyDescent="0.2">
      <c r="B2" s="36" t="s">
        <v>232</v>
      </c>
      <c r="C2" s="36" t="s">
        <v>233</v>
      </c>
      <c r="D2" s="36" t="s">
        <v>381</v>
      </c>
      <c r="E2" s="36" t="s">
        <v>382</v>
      </c>
      <c r="F2" s="36" t="s">
        <v>383</v>
      </c>
      <c r="G2" s="36" t="s">
        <v>384</v>
      </c>
      <c r="H2" s="36" t="s">
        <v>385</v>
      </c>
      <c r="I2" s="36" t="s">
        <v>234</v>
      </c>
      <c r="J2" s="36" t="s">
        <v>235</v>
      </c>
    </row>
    <row r="3" spans="2:10" ht="16" x14ac:dyDescent="0.2">
      <c r="B3" s="36" t="s">
        <v>56</v>
      </c>
      <c r="C3" s="36">
        <f>C4+C5</f>
        <v>14</v>
      </c>
      <c r="D3" s="36">
        <f t="shared" ref="D3:J3" si="0">D4+D5</f>
        <v>83</v>
      </c>
      <c r="E3" s="36">
        <f t="shared" si="0"/>
        <v>75</v>
      </c>
      <c r="F3" s="36">
        <f t="shared" si="0"/>
        <v>137</v>
      </c>
      <c r="G3" s="36">
        <f t="shared" si="0"/>
        <v>77</v>
      </c>
      <c r="H3" s="36">
        <f t="shared" si="0"/>
        <v>38</v>
      </c>
      <c r="I3" s="36">
        <f t="shared" si="0"/>
        <v>13</v>
      </c>
      <c r="J3" s="36">
        <f t="shared" si="0"/>
        <v>437</v>
      </c>
    </row>
    <row r="4" spans="2:10" x14ac:dyDescent="0.2">
      <c r="B4" s="36">
        <v>2023</v>
      </c>
      <c r="C4" s="36">
        <f>SUM(C6:C16)</f>
        <v>9</v>
      </c>
      <c r="D4" s="36">
        <f t="shared" ref="D4:J4" si="1">SUM(D6:D16)</f>
        <v>13</v>
      </c>
      <c r="E4" s="36">
        <f t="shared" si="1"/>
        <v>22</v>
      </c>
      <c r="F4" s="36">
        <f t="shared" si="1"/>
        <v>94</v>
      </c>
      <c r="G4" s="36">
        <f t="shared" si="1"/>
        <v>22</v>
      </c>
      <c r="H4" s="36">
        <f t="shared" si="1"/>
        <v>24</v>
      </c>
      <c r="I4" s="36">
        <f>SUM(I6:I16)</f>
        <v>8</v>
      </c>
      <c r="J4" s="36">
        <f t="shared" si="1"/>
        <v>192</v>
      </c>
    </row>
    <row r="5" spans="2:10" x14ac:dyDescent="0.2">
      <c r="B5" s="36">
        <v>2024</v>
      </c>
      <c r="C5" s="36">
        <f>SUM(C17:C35)</f>
        <v>5</v>
      </c>
      <c r="D5" s="36">
        <f t="shared" ref="D5:J5" si="2">SUM(D17:D35)</f>
        <v>70</v>
      </c>
      <c r="E5" s="36">
        <f t="shared" si="2"/>
        <v>53</v>
      </c>
      <c r="F5" s="36">
        <f t="shared" si="2"/>
        <v>43</v>
      </c>
      <c r="G5" s="36">
        <f t="shared" si="2"/>
        <v>55</v>
      </c>
      <c r="H5" s="36">
        <f t="shared" si="2"/>
        <v>14</v>
      </c>
      <c r="I5" s="36">
        <f t="shared" si="2"/>
        <v>5</v>
      </c>
      <c r="J5" s="36">
        <f t="shared" si="2"/>
        <v>245</v>
      </c>
    </row>
    <row r="6" spans="2:10" x14ac:dyDescent="0.2">
      <c r="B6" s="35">
        <v>44927</v>
      </c>
      <c r="C6" s="22"/>
      <c r="D6" s="22"/>
      <c r="E6" s="22"/>
      <c r="F6" s="22">
        <v>16</v>
      </c>
      <c r="G6" s="22"/>
      <c r="H6" s="22"/>
      <c r="I6" s="22"/>
      <c r="J6" s="22">
        <f>SUM(C6:I6)</f>
        <v>16</v>
      </c>
    </row>
    <row r="7" spans="2:10" x14ac:dyDescent="0.2">
      <c r="B7" s="35">
        <v>44958</v>
      </c>
      <c r="C7" s="22"/>
      <c r="D7" s="22"/>
      <c r="E7" s="22"/>
      <c r="F7" s="22">
        <v>10</v>
      </c>
      <c r="G7" s="22"/>
      <c r="H7" s="22"/>
      <c r="I7" s="22"/>
      <c r="J7" s="22">
        <f t="shared" ref="J7:J24" si="3">SUM(C7:I7)</f>
        <v>10</v>
      </c>
    </row>
    <row r="8" spans="2:10" x14ac:dyDescent="0.2">
      <c r="B8" s="35">
        <v>44986</v>
      </c>
      <c r="C8" s="22"/>
      <c r="D8" s="22"/>
      <c r="E8" s="22"/>
      <c r="F8" s="22">
        <v>7</v>
      </c>
      <c r="G8" s="22"/>
      <c r="H8" s="22"/>
      <c r="I8" s="22"/>
      <c r="J8" s="22">
        <f t="shared" si="3"/>
        <v>7</v>
      </c>
    </row>
    <row r="9" spans="2:10" x14ac:dyDescent="0.2">
      <c r="B9" s="35">
        <v>45017</v>
      </c>
      <c r="C9" s="22"/>
      <c r="D9" s="22"/>
      <c r="E9" s="22"/>
      <c r="F9" s="22">
        <v>3</v>
      </c>
      <c r="G9" s="22"/>
      <c r="H9" s="22"/>
      <c r="I9" s="22"/>
      <c r="J9" s="22">
        <f t="shared" si="3"/>
        <v>3</v>
      </c>
    </row>
    <row r="10" spans="2:10" x14ac:dyDescent="0.2">
      <c r="B10" s="35">
        <v>45047</v>
      </c>
      <c r="C10" s="22"/>
      <c r="D10" s="22">
        <v>5</v>
      </c>
      <c r="E10" s="22">
        <v>4</v>
      </c>
      <c r="F10" s="22">
        <v>5</v>
      </c>
      <c r="G10" s="22">
        <v>1</v>
      </c>
      <c r="H10" s="22">
        <v>15</v>
      </c>
      <c r="I10" s="22"/>
      <c r="J10" s="22">
        <f t="shared" si="3"/>
        <v>30</v>
      </c>
    </row>
    <row r="11" spans="2:10" x14ac:dyDescent="0.2">
      <c r="B11" s="35">
        <v>45078</v>
      </c>
      <c r="C11" s="22"/>
      <c r="D11" s="22"/>
      <c r="E11" s="22"/>
      <c r="F11" s="22">
        <v>2</v>
      </c>
      <c r="G11" s="22"/>
      <c r="H11" s="22">
        <v>2</v>
      </c>
      <c r="I11" s="22"/>
      <c r="J11" s="22">
        <f t="shared" si="3"/>
        <v>4</v>
      </c>
    </row>
    <row r="12" spans="2:10" x14ac:dyDescent="0.2">
      <c r="B12" s="35">
        <v>45139</v>
      </c>
      <c r="C12" s="22"/>
      <c r="D12" s="22"/>
      <c r="E12" s="22"/>
      <c r="F12" s="22">
        <v>2</v>
      </c>
      <c r="G12" s="22">
        <v>1</v>
      </c>
      <c r="H12" s="22"/>
      <c r="I12" s="22"/>
      <c r="J12" s="22">
        <f t="shared" si="3"/>
        <v>3</v>
      </c>
    </row>
    <row r="13" spans="2:10" x14ac:dyDescent="0.2">
      <c r="B13" s="35">
        <v>45170</v>
      </c>
      <c r="C13" s="22"/>
      <c r="D13" s="22"/>
      <c r="E13" s="22"/>
      <c r="F13" s="22">
        <v>6</v>
      </c>
      <c r="G13" s="22">
        <v>14</v>
      </c>
      <c r="H13" s="22">
        <v>3</v>
      </c>
      <c r="I13" s="22"/>
      <c r="J13" s="22">
        <f t="shared" si="3"/>
        <v>23</v>
      </c>
    </row>
    <row r="14" spans="2:10" x14ac:dyDescent="0.2">
      <c r="B14" s="35">
        <v>45200</v>
      </c>
      <c r="C14" s="22">
        <v>4</v>
      </c>
      <c r="D14" s="22">
        <v>1</v>
      </c>
      <c r="E14" s="22"/>
      <c r="F14" s="22">
        <v>1</v>
      </c>
      <c r="G14" s="22">
        <v>4</v>
      </c>
      <c r="H14" s="22">
        <v>4</v>
      </c>
      <c r="I14" s="22"/>
      <c r="J14" s="22">
        <f t="shared" si="3"/>
        <v>14</v>
      </c>
    </row>
    <row r="15" spans="2:10" x14ac:dyDescent="0.2">
      <c r="B15" s="35">
        <v>45231</v>
      </c>
      <c r="C15" s="22"/>
      <c r="D15" s="22">
        <v>1</v>
      </c>
      <c r="E15" s="22">
        <v>8</v>
      </c>
      <c r="F15" s="22">
        <v>21</v>
      </c>
      <c r="G15" s="22">
        <v>1</v>
      </c>
      <c r="H15" s="22"/>
      <c r="I15" s="22">
        <v>1</v>
      </c>
      <c r="J15" s="22">
        <f t="shared" si="3"/>
        <v>32</v>
      </c>
    </row>
    <row r="16" spans="2:10" x14ac:dyDescent="0.2">
      <c r="B16" s="35">
        <v>45261</v>
      </c>
      <c r="C16" s="22">
        <v>5</v>
      </c>
      <c r="D16" s="22">
        <v>6</v>
      </c>
      <c r="E16" s="22">
        <v>10</v>
      </c>
      <c r="F16" s="22">
        <v>21</v>
      </c>
      <c r="G16" s="22">
        <v>1</v>
      </c>
      <c r="H16" s="22"/>
      <c r="I16" s="22">
        <v>7</v>
      </c>
      <c r="J16" s="22">
        <f t="shared" si="3"/>
        <v>50</v>
      </c>
    </row>
    <row r="17" spans="1:10" x14ac:dyDescent="0.2">
      <c r="B17" s="35">
        <v>45292</v>
      </c>
      <c r="C17" s="22"/>
      <c r="D17" s="22">
        <v>14</v>
      </c>
      <c r="E17" s="22">
        <v>42</v>
      </c>
      <c r="F17" s="22">
        <v>3</v>
      </c>
      <c r="G17" s="22"/>
      <c r="H17" s="22"/>
      <c r="I17" s="22"/>
      <c r="J17" s="22">
        <f t="shared" si="3"/>
        <v>59</v>
      </c>
    </row>
    <row r="18" spans="1:10" x14ac:dyDescent="0.2">
      <c r="B18" s="35">
        <v>45323</v>
      </c>
      <c r="C18" s="22"/>
      <c r="D18" s="22">
        <v>6</v>
      </c>
      <c r="E18" s="22">
        <v>5</v>
      </c>
      <c r="F18" s="22">
        <v>10</v>
      </c>
      <c r="G18" s="22"/>
      <c r="H18" s="22"/>
      <c r="I18" s="22"/>
      <c r="J18" s="22">
        <f t="shared" si="3"/>
        <v>21</v>
      </c>
    </row>
    <row r="19" spans="1:10" x14ac:dyDescent="0.2">
      <c r="B19" s="35">
        <v>45352</v>
      </c>
      <c r="C19" s="22"/>
      <c r="D19" s="22">
        <v>6</v>
      </c>
      <c r="E19" s="22">
        <v>2</v>
      </c>
      <c r="F19" s="22">
        <v>7</v>
      </c>
      <c r="G19" s="22">
        <v>1</v>
      </c>
      <c r="H19" s="22"/>
      <c r="I19" s="22">
        <v>1</v>
      </c>
      <c r="J19" s="22">
        <f t="shared" si="3"/>
        <v>17</v>
      </c>
    </row>
    <row r="20" spans="1:10" x14ac:dyDescent="0.2">
      <c r="B20" s="35">
        <v>45383</v>
      </c>
      <c r="C20" s="22">
        <v>3</v>
      </c>
      <c r="D20" s="22">
        <v>7</v>
      </c>
      <c r="E20" s="22">
        <v>2</v>
      </c>
      <c r="F20" s="22">
        <v>6</v>
      </c>
      <c r="G20" s="22"/>
      <c r="H20" s="22"/>
      <c r="I20" s="22">
        <v>2</v>
      </c>
      <c r="J20" s="22">
        <f t="shared" si="3"/>
        <v>20</v>
      </c>
    </row>
    <row r="21" spans="1:10" x14ac:dyDescent="0.2">
      <c r="B21" s="35">
        <v>45413</v>
      </c>
      <c r="C21" s="41"/>
      <c r="D21" s="41">
        <v>25</v>
      </c>
      <c r="E21" s="41">
        <v>1</v>
      </c>
      <c r="F21" s="41">
        <v>6</v>
      </c>
      <c r="G21" s="41"/>
      <c r="H21" s="41">
        <v>1</v>
      </c>
      <c r="I21" s="41"/>
      <c r="J21" s="42">
        <f t="shared" si="3"/>
        <v>33</v>
      </c>
    </row>
    <row r="22" spans="1:10" x14ac:dyDescent="0.2">
      <c r="B22" s="35">
        <v>45444</v>
      </c>
      <c r="C22" s="22"/>
      <c r="D22" s="22">
        <v>5</v>
      </c>
      <c r="E22" s="22"/>
      <c r="F22" s="22">
        <v>4</v>
      </c>
      <c r="G22" s="22">
        <v>25</v>
      </c>
      <c r="H22" s="22">
        <v>5</v>
      </c>
      <c r="I22" s="22">
        <v>1</v>
      </c>
      <c r="J22" s="22">
        <f t="shared" si="3"/>
        <v>40</v>
      </c>
    </row>
    <row r="23" spans="1:10" x14ac:dyDescent="0.2">
      <c r="A23" s="43"/>
      <c r="B23" s="44">
        <v>45474</v>
      </c>
      <c r="C23" s="49">
        <v>2</v>
      </c>
      <c r="D23" s="49">
        <v>3</v>
      </c>
      <c r="E23" s="49">
        <v>1</v>
      </c>
      <c r="F23" s="49">
        <v>1</v>
      </c>
      <c r="G23" s="49">
        <v>12</v>
      </c>
      <c r="H23" s="49">
        <v>3</v>
      </c>
      <c r="I23" s="49">
        <v>1</v>
      </c>
      <c r="J23" s="22">
        <f t="shared" si="3"/>
        <v>23</v>
      </c>
    </row>
    <row r="24" spans="1:10" x14ac:dyDescent="0.2">
      <c r="A24" s="43">
        <v>45505</v>
      </c>
      <c r="B24" s="48">
        <v>45505</v>
      </c>
      <c r="C24" s="45"/>
      <c r="D24" s="45">
        <v>4</v>
      </c>
      <c r="E24" s="45"/>
      <c r="F24" s="45">
        <v>6</v>
      </c>
      <c r="G24" s="45">
        <v>17</v>
      </c>
      <c r="H24" s="45">
        <v>5</v>
      </c>
      <c r="I24" s="45"/>
      <c r="J24" s="22">
        <f t="shared" si="3"/>
        <v>32</v>
      </c>
    </row>
    <row r="25" spans="1:10" x14ac:dyDescent="0.2">
      <c r="A25" s="43">
        <v>45536</v>
      </c>
    </row>
    <row r="26" spans="1:10" x14ac:dyDescent="0.2">
      <c r="A26" s="43">
        <v>45566</v>
      </c>
    </row>
    <row r="27" spans="1:10" x14ac:dyDescent="0.2">
      <c r="A27" s="43">
        <v>45597</v>
      </c>
    </row>
    <row r="28" spans="1:10" x14ac:dyDescent="0.2">
      <c r="A28" s="43">
        <v>45627</v>
      </c>
    </row>
    <row r="29" spans="1:10" x14ac:dyDescent="0.2">
      <c r="A29" s="43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55" spans="1:8" x14ac:dyDescent="0.2">
      <c r="A55" s="28" t="s">
        <v>236</v>
      </c>
      <c r="D55" s="37" t="s">
        <v>99</v>
      </c>
      <c r="E55" s="37">
        <v>131</v>
      </c>
      <c r="F55" s="28"/>
      <c r="G55" s="28"/>
      <c r="H55" s="28"/>
    </row>
    <row r="56" spans="1:8" x14ac:dyDescent="0.2">
      <c r="A56" s="28" t="s">
        <v>237</v>
      </c>
      <c r="B56">
        <v>1</v>
      </c>
      <c r="D56" s="37" t="s">
        <v>238</v>
      </c>
      <c r="E56" s="37">
        <f>SUM(B55:B185)</f>
        <v>57</v>
      </c>
      <c r="F56" s="28"/>
      <c r="G56" s="28"/>
      <c r="H56" s="28"/>
    </row>
    <row r="57" spans="1:8" x14ac:dyDescent="0.2">
      <c r="A57" s="28" t="s">
        <v>239</v>
      </c>
      <c r="B57">
        <v>1</v>
      </c>
      <c r="D57" s="37" t="s">
        <v>240</v>
      </c>
      <c r="E57" s="37">
        <f>E55-E56</f>
        <v>74</v>
      </c>
      <c r="F57" s="28"/>
      <c r="G57" s="28"/>
      <c r="H57" s="28"/>
    </row>
    <row r="58" spans="1:8" x14ac:dyDescent="0.2">
      <c r="A58" s="28" t="s">
        <v>241</v>
      </c>
      <c r="B58">
        <v>1</v>
      </c>
      <c r="D58" s="28"/>
      <c r="E58" s="28"/>
      <c r="F58" s="28"/>
      <c r="G58" s="28"/>
      <c r="H58" s="28"/>
    </row>
    <row r="59" spans="1:8" x14ac:dyDescent="0.2">
      <c r="A59" s="28" t="s">
        <v>242</v>
      </c>
      <c r="D59" s="28"/>
      <c r="E59" s="28"/>
      <c r="F59" s="28"/>
      <c r="G59" s="28"/>
      <c r="H59" s="28"/>
    </row>
    <row r="60" spans="1:8" x14ac:dyDescent="0.2">
      <c r="A60" s="28" t="s">
        <v>243</v>
      </c>
      <c r="B60">
        <v>1</v>
      </c>
      <c r="D60" s="28"/>
      <c r="E60" s="28"/>
      <c r="F60" s="28"/>
      <c r="G60" s="28"/>
      <c r="H60" s="28"/>
    </row>
    <row r="61" spans="1:8" x14ac:dyDescent="0.2">
      <c r="A61" s="28" t="s">
        <v>244</v>
      </c>
      <c r="B61">
        <v>1</v>
      </c>
      <c r="D61" s="28"/>
      <c r="E61" s="28"/>
      <c r="F61" s="28"/>
      <c r="G61" s="28"/>
      <c r="H61" s="28"/>
    </row>
    <row r="62" spans="1:8" x14ac:dyDescent="0.2">
      <c r="A62" s="28" t="s">
        <v>245</v>
      </c>
      <c r="D62" s="28"/>
      <c r="E62" s="28"/>
      <c r="F62" s="28"/>
      <c r="G62" s="28"/>
      <c r="H62" s="28"/>
    </row>
    <row r="63" spans="1:8" x14ac:dyDescent="0.2">
      <c r="A63" s="28" t="s">
        <v>246</v>
      </c>
      <c r="B63">
        <v>1</v>
      </c>
      <c r="D63" s="28"/>
      <c r="E63" s="28"/>
      <c r="F63" s="28"/>
      <c r="G63" s="28"/>
      <c r="H63" s="28"/>
    </row>
    <row r="64" spans="1:8" x14ac:dyDescent="0.2">
      <c r="A64" s="28" t="s">
        <v>247</v>
      </c>
      <c r="B64">
        <v>1</v>
      </c>
      <c r="D64" s="28"/>
      <c r="E64" s="28"/>
      <c r="F64" s="28"/>
      <c r="G64" s="28"/>
      <c r="H64" s="28"/>
    </row>
    <row r="65" spans="1:8" x14ac:dyDescent="0.2">
      <c r="A65" s="28" t="s">
        <v>248</v>
      </c>
      <c r="D65" s="28"/>
      <c r="E65" s="28"/>
      <c r="F65" s="28"/>
      <c r="G65" s="28"/>
      <c r="H65" s="28"/>
    </row>
    <row r="66" spans="1:8" x14ac:dyDescent="0.2">
      <c r="A66" s="28" t="s">
        <v>249</v>
      </c>
      <c r="B66">
        <v>1</v>
      </c>
      <c r="D66" s="28"/>
      <c r="E66" s="28"/>
      <c r="F66" s="28"/>
      <c r="G66" s="28"/>
      <c r="H66" s="28"/>
    </row>
    <row r="67" spans="1:8" x14ac:dyDescent="0.2">
      <c r="A67" s="28" t="s">
        <v>250</v>
      </c>
      <c r="B67">
        <v>1</v>
      </c>
      <c r="D67" s="28"/>
      <c r="E67" s="28"/>
      <c r="F67" s="28"/>
      <c r="G67" s="28"/>
      <c r="H67" s="28"/>
    </row>
    <row r="68" spans="1:8" x14ac:dyDescent="0.2">
      <c r="A68" s="28" t="s">
        <v>251</v>
      </c>
      <c r="B68">
        <v>1</v>
      </c>
      <c r="D68" s="28"/>
      <c r="E68" s="28"/>
      <c r="F68" s="28"/>
      <c r="G68" s="28"/>
      <c r="H68" s="28"/>
    </row>
    <row r="69" spans="1:8" x14ac:dyDescent="0.2">
      <c r="A69" s="28" t="s">
        <v>252</v>
      </c>
      <c r="B69">
        <v>1</v>
      </c>
      <c r="D69" s="28"/>
      <c r="E69" s="28"/>
      <c r="F69" s="28"/>
      <c r="G69" s="28"/>
      <c r="H69" s="28"/>
    </row>
    <row r="70" spans="1:8" x14ac:dyDescent="0.2">
      <c r="A70" s="28" t="s">
        <v>253</v>
      </c>
      <c r="B70">
        <v>1</v>
      </c>
    </row>
    <row r="71" spans="1:8" x14ac:dyDescent="0.2">
      <c r="A71" s="28" t="s">
        <v>254</v>
      </c>
      <c r="B71">
        <v>1</v>
      </c>
    </row>
    <row r="72" spans="1:8" x14ac:dyDescent="0.2">
      <c r="A72" s="28" t="s">
        <v>255</v>
      </c>
    </row>
    <row r="73" spans="1:8" x14ac:dyDescent="0.2">
      <c r="A73" s="28" t="s">
        <v>256</v>
      </c>
    </row>
    <row r="74" spans="1:8" x14ac:dyDescent="0.2">
      <c r="A74" s="28" t="s">
        <v>257</v>
      </c>
    </row>
    <row r="75" spans="1:8" x14ac:dyDescent="0.2">
      <c r="A75" s="28" t="s">
        <v>258</v>
      </c>
    </row>
    <row r="76" spans="1:8" x14ac:dyDescent="0.2">
      <c r="A76" s="28" t="s">
        <v>259</v>
      </c>
    </row>
    <row r="77" spans="1:8" x14ac:dyDescent="0.2">
      <c r="A77" s="28" t="s">
        <v>260</v>
      </c>
    </row>
    <row r="78" spans="1:8" x14ac:dyDescent="0.2">
      <c r="A78" s="28" t="s">
        <v>261</v>
      </c>
    </row>
    <row r="79" spans="1:8" x14ac:dyDescent="0.2">
      <c r="A79" s="28" t="s">
        <v>262</v>
      </c>
    </row>
    <row r="80" spans="1:8" x14ac:dyDescent="0.2">
      <c r="A80" s="28" t="s">
        <v>124</v>
      </c>
    </row>
    <row r="81" spans="1:2" x14ac:dyDescent="0.2">
      <c r="A81" s="28" t="s">
        <v>263</v>
      </c>
    </row>
    <row r="82" spans="1:2" x14ac:dyDescent="0.2">
      <c r="A82" s="28" t="s">
        <v>264</v>
      </c>
    </row>
    <row r="83" spans="1:2" x14ac:dyDescent="0.2">
      <c r="A83" s="28" t="s">
        <v>265</v>
      </c>
    </row>
    <row r="84" spans="1:2" x14ac:dyDescent="0.2">
      <c r="A84" s="28" t="s">
        <v>266</v>
      </c>
    </row>
    <row r="85" spans="1:2" x14ac:dyDescent="0.2">
      <c r="A85" s="28" t="s">
        <v>267</v>
      </c>
    </row>
    <row r="86" spans="1:2" x14ac:dyDescent="0.2">
      <c r="A86" s="28" t="s">
        <v>268</v>
      </c>
      <c r="B86">
        <v>1</v>
      </c>
    </row>
    <row r="87" spans="1:2" x14ac:dyDescent="0.2">
      <c r="A87" t="s">
        <v>269</v>
      </c>
    </row>
    <row r="88" spans="1:2" x14ac:dyDescent="0.2">
      <c r="A88" s="28" t="s">
        <v>270</v>
      </c>
    </row>
    <row r="89" spans="1:2" x14ac:dyDescent="0.2">
      <c r="A89" s="28" t="s">
        <v>271</v>
      </c>
    </row>
    <row r="90" spans="1:2" x14ac:dyDescent="0.2">
      <c r="A90" s="28" t="s">
        <v>272</v>
      </c>
      <c r="B90">
        <v>1</v>
      </c>
    </row>
    <row r="91" spans="1:2" x14ac:dyDescent="0.2">
      <c r="A91" s="28" t="s">
        <v>273</v>
      </c>
      <c r="B91">
        <v>1</v>
      </c>
    </row>
    <row r="92" spans="1:2" x14ac:dyDescent="0.2">
      <c r="A92" s="28" t="s">
        <v>274</v>
      </c>
    </row>
    <row r="93" spans="1:2" x14ac:dyDescent="0.2">
      <c r="A93" s="28" t="s">
        <v>275</v>
      </c>
      <c r="B93">
        <v>1</v>
      </c>
    </row>
    <row r="94" spans="1:2" x14ac:dyDescent="0.2">
      <c r="A94" s="28" t="s">
        <v>276</v>
      </c>
    </row>
    <row r="95" spans="1:2" x14ac:dyDescent="0.2">
      <c r="A95" s="28" t="s">
        <v>277</v>
      </c>
    </row>
    <row r="96" spans="1:2" x14ac:dyDescent="0.2">
      <c r="A96" s="28" t="s">
        <v>278</v>
      </c>
    </row>
    <row r="97" spans="1:2" x14ac:dyDescent="0.2">
      <c r="A97" s="28" t="s">
        <v>279</v>
      </c>
    </row>
    <row r="98" spans="1:2" x14ac:dyDescent="0.2">
      <c r="A98" s="28" t="s">
        <v>118</v>
      </c>
    </row>
    <row r="99" spans="1:2" x14ac:dyDescent="0.2">
      <c r="A99" s="28" t="s">
        <v>121</v>
      </c>
      <c r="B99">
        <v>1</v>
      </c>
    </row>
    <row r="100" spans="1:2" x14ac:dyDescent="0.2">
      <c r="A100" s="28" t="s">
        <v>280</v>
      </c>
    </row>
    <row r="101" spans="1:2" x14ac:dyDescent="0.2">
      <c r="A101" s="28" t="s">
        <v>281</v>
      </c>
      <c r="B101">
        <v>1</v>
      </c>
    </row>
    <row r="102" spans="1:2" x14ac:dyDescent="0.2">
      <c r="A102" s="28" t="s">
        <v>173</v>
      </c>
    </row>
    <row r="103" spans="1:2" x14ac:dyDescent="0.2">
      <c r="A103" s="28" t="s">
        <v>282</v>
      </c>
      <c r="B103">
        <v>1</v>
      </c>
    </row>
    <row r="104" spans="1:2" x14ac:dyDescent="0.2">
      <c r="A104" s="28" t="s">
        <v>283</v>
      </c>
      <c r="B104">
        <v>1</v>
      </c>
    </row>
    <row r="105" spans="1:2" x14ac:dyDescent="0.2">
      <c r="A105" s="28" t="s">
        <v>284</v>
      </c>
    </row>
    <row r="106" spans="1:2" x14ac:dyDescent="0.2">
      <c r="A106" s="28" t="s">
        <v>285</v>
      </c>
    </row>
    <row r="107" spans="1:2" x14ac:dyDescent="0.2">
      <c r="A107" s="28" t="s">
        <v>286</v>
      </c>
    </row>
    <row r="108" spans="1:2" x14ac:dyDescent="0.2">
      <c r="A108" s="28" t="s">
        <v>287</v>
      </c>
      <c r="B108">
        <v>1</v>
      </c>
    </row>
    <row r="109" spans="1:2" x14ac:dyDescent="0.2">
      <c r="A109" s="28" t="s">
        <v>288</v>
      </c>
    </row>
    <row r="110" spans="1:2" x14ac:dyDescent="0.2">
      <c r="A110" s="28" t="s">
        <v>289</v>
      </c>
      <c r="B110">
        <v>1</v>
      </c>
    </row>
    <row r="111" spans="1:2" x14ac:dyDescent="0.2">
      <c r="A111" s="28" t="s">
        <v>290</v>
      </c>
    </row>
    <row r="112" spans="1:2" x14ac:dyDescent="0.2">
      <c r="A112" s="28" t="s">
        <v>291</v>
      </c>
    </row>
    <row r="113" spans="1:2" x14ac:dyDescent="0.2">
      <c r="A113" s="28" t="s">
        <v>292</v>
      </c>
    </row>
    <row r="114" spans="1:2" x14ac:dyDescent="0.2">
      <c r="A114" s="28" t="s">
        <v>293</v>
      </c>
    </row>
    <row r="115" spans="1:2" x14ac:dyDescent="0.2">
      <c r="A115" s="28" t="s">
        <v>294</v>
      </c>
    </row>
    <row r="116" spans="1:2" x14ac:dyDescent="0.2">
      <c r="A116" s="28" t="s">
        <v>295</v>
      </c>
    </row>
    <row r="117" spans="1:2" x14ac:dyDescent="0.2">
      <c r="A117" s="28" t="s">
        <v>296</v>
      </c>
    </row>
    <row r="118" spans="1:2" x14ac:dyDescent="0.2">
      <c r="A118" s="28" t="s">
        <v>297</v>
      </c>
    </row>
    <row r="119" spans="1:2" x14ac:dyDescent="0.2">
      <c r="A119" s="28" t="s">
        <v>298</v>
      </c>
    </row>
    <row r="120" spans="1:2" x14ac:dyDescent="0.2">
      <c r="A120" s="52" t="s">
        <v>299</v>
      </c>
      <c r="B120">
        <v>1</v>
      </c>
    </row>
    <row r="121" spans="1:2" x14ac:dyDescent="0.2">
      <c r="A121" s="28" t="s">
        <v>300</v>
      </c>
    </row>
    <row r="122" spans="1:2" x14ac:dyDescent="0.2">
      <c r="A122" s="28" t="s">
        <v>301</v>
      </c>
      <c r="B122" s="40">
        <v>1</v>
      </c>
    </row>
    <row r="123" spans="1:2" x14ac:dyDescent="0.2">
      <c r="A123" s="28" t="s">
        <v>302</v>
      </c>
      <c r="B123" s="40">
        <v>1</v>
      </c>
    </row>
    <row r="124" spans="1:2" x14ac:dyDescent="0.2">
      <c r="A124" s="28" t="s">
        <v>303</v>
      </c>
      <c r="B124" s="40"/>
    </row>
    <row r="125" spans="1:2" x14ac:dyDescent="0.2">
      <c r="A125" s="28" t="s">
        <v>304</v>
      </c>
      <c r="B125" s="40">
        <v>1</v>
      </c>
    </row>
    <row r="126" spans="1:2" x14ac:dyDescent="0.2">
      <c r="A126" s="28" t="s">
        <v>305</v>
      </c>
      <c r="B126" s="40">
        <v>1</v>
      </c>
    </row>
    <row r="127" spans="1:2" x14ac:dyDescent="0.2">
      <c r="A127" s="28" t="s">
        <v>306</v>
      </c>
      <c r="B127" s="40">
        <v>1</v>
      </c>
    </row>
    <row r="128" spans="1:2" x14ac:dyDescent="0.2">
      <c r="A128" s="28" t="s">
        <v>307</v>
      </c>
      <c r="B128" s="40">
        <v>1</v>
      </c>
    </row>
    <row r="129" spans="1:2" x14ac:dyDescent="0.2">
      <c r="A129" s="28" t="s">
        <v>308</v>
      </c>
      <c r="B129" s="40">
        <v>1</v>
      </c>
    </row>
    <row r="130" spans="1:2" x14ac:dyDescent="0.2">
      <c r="A130" s="28" t="s">
        <v>309</v>
      </c>
      <c r="B130" s="40">
        <v>1</v>
      </c>
    </row>
    <row r="131" spans="1:2" x14ac:dyDescent="0.2">
      <c r="A131" s="28" t="s">
        <v>310</v>
      </c>
      <c r="B131" s="40">
        <v>1</v>
      </c>
    </row>
    <row r="132" spans="1:2" x14ac:dyDescent="0.2">
      <c r="A132" s="28" t="s">
        <v>104</v>
      </c>
      <c r="B132" s="40">
        <v>1</v>
      </c>
    </row>
    <row r="133" spans="1:2" x14ac:dyDescent="0.2">
      <c r="A133" s="28" t="s">
        <v>311</v>
      </c>
      <c r="B133" s="40"/>
    </row>
    <row r="134" spans="1:2" x14ac:dyDescent="0.2">
      <c r="A134" s="28" t="s">
        <v>312</v>
      </c>
      <c r="B134" s="40">
        <v>1</v>
      </c>
    </row>
    <row r="135" spans="1:2" x14ac:dyDescent="0.2">
      <c r="A135" s="28" t="s">
        <v>313</v>
      </c>
      <c r="B135" s="40"/>
    </row>
    <row r="136" spans="1:2" x14ac:dyDescent="0.2">
      <c r="A136" s="28" t="s">
        <v>214</v>
      </c>
      <c r="B136" s="40">
        <v>1</v>
      </c>
    </row>
    <row r="137" spans="1:2" x14ac:dyDescent="0.2">
      <c r="A137" s="28" t="s">
        <v>314</v>
      </c>
      <c r="B137" s="40">
        <v>1</v>
      </c>
    </row>
    <row r="138" spans="1:2" x14ac:dyDescent="0.2">
      <c r="A138" s="28" t="s">
        <v>315</v>
      </c>
      <c r="B138" s="40"/>
    </row>
    <row r="139" spans="1:2" x14ac:dyDescent="0.2">
      <c r="A139" s="28" t="s">
        <v>316</v>
      </c>
      <c r="B139" s="40"/>
    </row>
    <row r="140" spans="1:2" x14ac:dyDescent="0.2">
      <c r="A140" s="28" t="s">
        <v>317</v>
      </c>
      <c r="B140" s="40"/>
    </row>
    <row r="141" spans="1:2" x14ac:dyDescent="0.2">
      <c r="A141" s="28" t="s">
        <v>144</v>
      </c>
      <c r="B141" s="40">
        <v>1</v>
      </c>
    </row>
    <row r="142" spans="1:2" x14ac:dyDescent="0.2">
      <c r="A142" s="28" t="s">
        <v>318</v>
      </c>
      <c r="B142" s="40">
        <v>1</v>
      </c>
    </row>
    <row r="143" spans="1:2" x14ac:dyDescent="0.2">
      <c r="A143" s="28" t="s">
        <v>101</v>
      </c>
      <c r="B143" s="40"/>
    </row>
    <row r="144" spans="1:2" x14ac:dyDescent="0.2">
      <c r="A144" s="28" t="s">
        <v>319</v>
      </c>
      <c r="B144" s="40"/>
    </row>
    <row r="145" spans="1:2" x14ac:dyDescent="0.2">
      <c r="A145" s="28" t="s">
        <v>320</v>
      </c>
      <c r="B145" s="40"/>
    </row>
    <row r="146" spans="1:2" x14ac:dyDescent="0.2">
      <c r="A146" s="28" t="s">
        <v>321</v>
      </c>
      <c r="B146" s="40"/>
    </row>
    <row r="147" spans="1:2" x14ac:dyDescent="0.2">
      <c r="A147" s="28" t="s">
        <v>322</v>
      </c>
      <c r="B147" s="40"/>
    </row>
    <row r="148" spans="1:2" x14ac:dyDescent="0.2">
      <c r="A148" s="28" t="s">
        <v>323</v>
      </c>
      <c r="B148" s="40">
        <v>1</v>
      </c>
    </row>
    <row r="149" spans="1:2" x14ac:dyDescent="0.2">
      <c r="A149" s="28" t="s">
        <v>324</v>
      </c>
      <c r="B149" s="40">
        <v>1</v>
      </c>
    </row>
    <row r="150" spans="1:2" x14ac:dyDescent="0.2">
      <c r="A150" s="28" t="s">
        <v>325</v>
      </c>
      <c r="B150" s="40"/>
    </row>
    <row r="151" spans="1:2" x14ac:dyDescent="0.2">
      <c r="A151" s="28" t="s">
        <v>326</v>
      </c>
      <c r="B151" s="40"/>
    </row>
    <row r="152" spans="1:2" x14ac:dyDescent="0.2">
      <c r="A152" s="28" t="s">
        <v>327</v>
      </c>
      <c r="B152" s="40">
        <v>1</v>
      </c>
    </row>
    <row r="153" spans="1:2" x14ac:dyDescent="0.2">
      <c r="A153" s="28" t="s">
        <v>328</v>
      </c>
      <c r="B153" s="40">
        <v>1</v>
      </c>
    </row>
    <row r="154" spans="1:2" x14ac:dyDescent="0.2">
      <c r="A154" s="28" t="s">
        <v>329</v>
      </c>
      <c r="B154" s="40"/>
    </row>
    <row r="155" spans="1:2" x14ac:dyDescent="0.2">
      <c r="A155" s="28" t="s">
        <v>330</v>
      </c>
      <c r="B155" s="40"/>
    </row>
    <row r="156" spans="1:2" x14ac:dyDescent="0.2">
      <c r="A156" s="28" t="s">
        <v>164</v>
      </c>
      <c r="B156" s="40"/>
    </row>
    <row r="157" spans="1:2" x14ac:dyDescent="0.2">
      <c r="A157" s="28" t="s">
        <v>331</v>
      </c>
      <c r="B157" s="40">
        <v>1</v>
      </c>
    </row>
    <row r="158" spans="1:2" x14ac:dyDescent="0.2">
      <c r="A158" s="28" t="s">
        <v>332</v>
      </c>
      <c r="B158" s="40"/>
    </row>
    <row r="159" spans="1:2" x14ac:dyDescent="0.2">
      <c r="A159" s="28" t="s">
        <v>333</v>
      </c>
      <c r="B159" s="40">
        <v>1</v>
      </c>
    </row>
    <row r="160" spans="1:2" x14ac:dyDescent="0.2">
      <c r="A160" s="28" t="s">
        <v>334</v>
      </c>
      <c r="B160" s="40"/>
    </row>
    <row r="161" spans="1:2" x14ac:dyDescent="0.2">
      <c r="A161" s="28" t="s">
        <v>135</v>
      </c>
      <c r="B161" s="40">
        <v>1</v>
      </c>
    </row>
    <row r="162" spans="1:2" x14ac:dyDescent="0.2">
      <c r="A162" s="28" t="s">
        <v>335</v>
      </c>
      <c r="B162" s="40"/>
    </row>
    <row r="163" spans="1:2" x14ac:dyDescent="0.2">
      <c r="A163" s="28" t="s">
        <v>137</v>
      </c>
      <c r="B163" s="40">
        <v>1</v>
      </c>
    </row>
    <row r="164" spans="1:2" x14ac:dyDescent="0.2">
      <c r="A164" s="28" t="s">
        <v>336</v>
      </c>
      <c r="B164" s="40"/>
    </row>
    <row r="165" spans="1:2" x14ac:dyDescent="0.2">
      <c r="A165" s="28" t="s">
        <v>337</v>
      </c>
      <c r="B165" s="40"/>
    </row>
    <row r="166" spans="1:2" x14ac:dyDescent="0.2">
      <c r="A166" s="28" t="s">
        <v>338</v>
      </c>
      <c r="B166" s="40"/>
    </row>
    <row r="167" spans="1:2" x14ac:dyDescent="0.2">
      <c r="A167" s="28" t="s">
        <v>339</v>
      </c>
      <c r="B167" s="40">
        <v>1</v>
      </c>
    </row>
    <row r="168" spans="1:2" x14ac:dyDescent="0.2">
      <c r="A168" s="28" t="s">
        <v>340</v>
      </c>
      <c r="B168" s="40">
        <v>1</v>
      </c>
    </row>
    <row r="169" spans="1:2" x14ac:dyDescent="0.2">
      <c r="A169" s="28" t="s">
        <v>140</v>
      </c>
      <c r="B169" s="40"/>
    </row>
    <row r="170" spans="1:2" x14ac:dyDescent="0.2">
      <c r="A170" s="28" t="s">
        <v>341</v>
      </c>
      <c r="B170" s="40"/>
    </row>
    <row r="171" spans="1:2" x14ac:dyDescent="0.2">
      <c r="A171" s="28" t="s">
        <v>342</v>
      </c>
      <c r="B171" s="40">
        <v>1</v>
      </c>
    </row>
    <row r="172" spans="1:2" x14ac:dyDescent="0.2">
      <c r="A172" s="28" t="s">
        <v>343</v>
      </c>
      <c r="B172" s="40">
        <v>1</v>
      </c>
    </row>
    <row r="173" spans="1:2" x14ac:dyDescent="0.2">
      <c r="A173" s="28" t="s">
        <v>344</v>
      </c>
      <c r="B173" s="40"/>
    </row>
    <row r="174" spans="1:2" x14ac:dyDescent="0.2">
      <c r="A174" s="28" t="s">
        <v>345</v>
      </c>
      <c r="B174" s="40">
        <v>1</v>
      </c>
    </row>
    <row r="175" spans="1:2" x14ac:dyDescent="0.2">
      <c r="A175" s="28" t="s">
        <v>346</v>
      </c>
      <c r="B175" s="40"/>
    </row>
    <row r="176" spans="1:2" x14ac:dyDescent="0.2">
      <c r="A176" s="28" t="s">
        <v>347</v>
      </c>
      <c r="B176" s="40">
        <v>1</v>
      </c>
    </row>
    <row r="177" spans="1:2" x14ac:dyDescent="0.2">
      <c r="A177" s="28" t="s">
        <v>348</v>
      </c>
      <c r="B177" s="40">
        <v>1</v>
      </c>
    </row>
    <row r="178" spans="1:2" x14ac:dyDescent="0.2">
      <c r="A178" s="38" t="s">
        <v>349</v>
      </c>
      <c r="B178" s="40">
        <v>1</v>
      </c>
    </row>
    <row r="179" spans="1:2" x14ac:dyDescent="0.2">
      <c r="A179" s="38" t="s">
        <v>350</v>
      </c>
      <c r="B179" s="40">
        <v>1</v>
      </c>
    </row>
    <row r="180" spans="1:2" x14ac:dyDescent="0.2">
      <c r="A180" s="38" t="s">
        <v>351</v>
      </c>
      <c r="B180" s="40">
        <v>1</v>
      </c>
    </row>
    <row r="181" spans="1:2" x14ac:dyDescent="0.2">
      <c r="A181" t="s">
        <v>352</v>
      </c>
      <c r="B181" s="40"/>
    </row>
    <row r="182" spans="1:2" x14ac:dyDescent="0.2">
      <c r="A182" t="s">
        <v>353</v>
      </c>
      <c r="B182" s="40"/>
    </row>
    <row r="183" spans="1:2" x14ac:dyDescent="0.2">
      <c r="A183" s="28" t="s">
        <v>354</v>
      </c>
      <c r="B183" s="40"/>
    </row>
    <row r="184" spans="1:2" x14ac:dyDescent="0.2">
      <c r="A184" s="39" t="s">
        <v>355</v>
      </c>
      <c r="B184" s="40"/>
    </row>
    <row r="185" spans="1:2" x14ac:dyDescent="0.2">
      <c r="A185" t="s">
        <v>356</v>
      </c>
      <c r="B185" s="40"/>
    </row>
  </sheetData>
  <sortState xmlns:xlrd2="http://schemas.microsoft.com/office/spreadsheetml/2017/richdata2" ref="A2:A176">
    <sortCondition ref="A51:A176"/>
  </sortState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25E3-24CA-4B35-9B2F-097CDBAB1CA2}">
  <dimension ref="B2:F22"/>
  <sheetViews>
    <sheetView topLeftCell="A9" workbookViewId="0">
      <selection activeCell="D5" sqref="D5"/>
    </sheetView>
  </sheetViews>
  <sheetFormatPr baseColWidth="10" defaultColWidth="8.83203125" defaultRowHeight="15" x14ac:dyDescent="0.2"/>
  <cols>
    <col min="2" max="2" width="16.33203125" customWidth="1"/>
    <col min="4" max="4" width="29.33203125" customWidth="1"/>
    <col min="5" max="5" width="11.33203125" customWidth="1"/>
    <col min="8" max="8" width="11.33203125" customWidth="1"/>
  </cols>
  <sheetData>
    <row r="2" spans="2:6" x14ac:dyDescent="0.2">
      <c r="B2" s="53" t="s">
        <v>357</v>
      </c>
      <c r="C2" s="53"/>
      <c r="D2" s="53"/>
      <c r="E2" s="53"/>
    </row>
    <row r="3" spans="2:6" x14ac:dyDescent="0.2">
      <c r="B3" s="22"/>
      <c r="C3" s="22" t="s">
        <v>56</v>
      </c>
      <c r="D3" s="22" t="s">
        <v>358</v>
      </c>
      <c r="E3" s="22" t="s">
        <v>12</v>
      </c>
    </row>
    <row r="4" spans="2:6" x14ac:dyDescent="0.2">
      <c r="B4" s="22" t="s">
        <v>386</v>
      </c>
      <c r="C4" s="22">
        <v>30</v>
      </c>
      <c r="D4" s="22">
        <v>27</v>
      </c>
      <c r="E4" s="22">
        <f>C4-D4</f>
        <v>3</v>
      </c>
    </row>
    <row r="5" spans="2:6" x14ac:dyDescent="0.2">
      <c r="B5" s="37" t="s">
        <v>359</v>
      </c>
      <c r="C5" s="37">
        <v>127</v>
      </c>
      <c r="D5" s="37">
        <v>99</v>
      </c>
      <c r="E5" s="22">
        <f>C5-D5</f>
        <v>28</v>
      </c>
      <c r="F5" s="28"/>
    </row>
    <row r="6" spans="2:6" x14ac:dyDescent="0.2">
      <c r="B6" s="28"/>
      <c r="C6" s="28"/>
      <c r="D6" s="28"/>
      <c r="E6" s="28"/>
      <c r="F6" s="28"/>
    </row>
    <row r="7" spans="2:6" x14ac:dyDescent="0.2">
      <c r="B7" s="28"/>
      <c r="C7" s="28"/>
      <c r="D7" s="28"/>
      <c r="E7" s="28"/>
      <c r="F7" s="28"/>
    </row>
    <row r="8" spans="2:6" x14ac:dyDescent="0.2">
      <c r="B8" s="28"/>
      <c r="C8" s="28"/>
      <c r="D8" s="28"/>
      <c r="E8" s="28"/>
      <c r="F8" s="28"/>
    </row>
    <row r="9" spans="2:6" x14ac:dyDescent="0.2">
      <c r="B9" s="28"/>
      <c r="C9" s="28"/>
      <c r="D9" s="28"/>
      <c r="E9" s="28"/>
      <c r="F9" s="28"/>
    </row>
    <row r="10" spans="2:6" x14ac:dyDescent="0.2">
      <c r="B10" s="28"/>
      <c r="C10" s="28"/>
      <c r="D10" s="28"/>
      <c r="E10" s="28"/>
      <c r="F10" s="28"/>
    </row>
    <row r="11" spans="2:6" x14ac:dyDescent="0.2">
      <c r="B11" s="28"/>
      <c r="C11" s="28"/>
      <c r="D11" s="28"/>
      <c r="E11" s="28"/>
      <c r="F11" s="28"/>
    </row>
    <row r="12" spans="2:6" x14ac:dyDescent="0.2">
      <c r="B12" s="28"/>
      <c r="C12" s="28"/>
      <c r="D12" s="28"/>
      <c r="E12" s="28"/>
      <c r="F12" s="28"/>
    </row>
    <row r="13" spans="2:6" x14ac:dyDescent="0.2">
      <c r="B13" s="28"/>
      <c r="C13" s="28"/>
      <c r="D13" s="28"/>
      <c r="E13" s="28"/>
      <c r="F13" s="28"/>
    </row>
    <row r="14" spans="2:6" x14ac:dyDescent="0.2">
      <c r="B14" s="28"/>
      <c r="C14" s="28"/>
      <c r="D14" s="28"/>
      <c r="E14" s="28"/>
      <c r="F14" s="28"/>
    </row>
    <row r="15" spans="2:6" x14ac:dyDescent="0.2">
      <c r="B15" s="28"/>
      <c r="C15" s="28"/>
      <c r="D15" s="28"/>
      <c r="E15" s="28"/>
      <c r="F15" s="28"/>
    </row>
    <row r="16" spans="2:6" x14ac:dyDescent="0.2">
      <c r="B16" s="28"/>
      <c r="C16" s="28"/>
      <c r="D16" s="28"/>
      <c r="E16" s="28"/>
      <c r="F16" s="28"/>
    </row>
    <row r="17" spans="2:6" x14ac:dyDescent="0.2">
      <c r="B17" s="28"/>
      <c r="C17" s="28"/>
      <c r="D17" s="28"/>
      <c r="E17" s="28"/>
      <c r="F17" s="28"/>
    </row>
    <row r="19" spans="2:6" x14ac:dyDescent="0.2">
      <c r="B19" s="53" t="s">
        <v>360</v>
      </c>
      <c r="C19" s="53"/>
      <c r="D19" s="53"/>
      <c r="E19" s="53"/>
    </row>
    <row r="20" spans="2:6" x14ac:dyDescent="0.2">
      <c r="B20" s="22"/>
      <c r="C20" s="22" t="s">
        <v>56</v>
      </c>
      <c r="D20" s="22" t="s">
        <v>361</v>
      </c>
      <c r="E20" s="22" t="s">
        <v>12</v>
      </c>
    </row>
    <row r="21" spans="2:6" x14ac:dyDescent="0.2">
      <c r="B21" s="22" t="s">
        <v>386</v>
      </c>
      <c r="C21" s="22">
        <v>99</v>
      </c>
      <c r="D21" s="22">
        <v>95</v>
      </c>
      <c r="E21" s="22">
        <f>C21-D21</f>
        <v>4</v>
      </c>
    </row>
    <row r="22" spans="2:6" x14ac:dyDescent="0.2">
      <c r="B22" s="37" t="s">
        <v>359</v>
      </c>
      <c r="C22" s="37">
        <v>246</v>
      </c>
      <c r="D22" s="37">
        <v>17</v>
      </c>
      <c r="E22" s="22">
        <f>C22-D22</f>
        <v>229</v>
      </c>
    </row>
  </sheetData>
  <mergeCells count="2">
    <mergeCell ref="B2:E2"/>
    <mergeCell ref="B19:E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2FB8-0345-4BA9-A1BF-3899D5FEBCDD}">
  <dimension ref="A3:F22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22.5" customWidth="1"/>
    <col min="3" max="4" width="22.6640625" customWidth="1"/>
    <col min="5" max="5" width="16.33203125" customWidth="1"/>
  </cols>
  <sheetData>
    <row r="3" spans="1:6" ht="48" x14ac:dyDescent="0.2">
      <c r="A3" s="22"/>
      <c r="B3" s="26" t="s">
        <v>83</v>
      </c>
      <c r="C3" s="26" t="s">
        <v>362</v>
      </c>
      <c r="D3" s="26" t="s">
        <v>5</v>
      </c>
      <c r="E3" s="26" t="s">
        <v>6</v>
      </c>
      <c r="F3" s="26" t="s">
        <v>7</v>
      </c>
    </row>
    <row r="4" spans="1:6" ht="16" x14ac:dyDescent="0.2">
      <c r="A4" s="22"/>
      <c r="B4" s="4" t="s">
        <v>92</v>
      </c>
      <c r="C4" s="22">
        <v>34</v>
      </c>
      <c r="D4" s="22">
        <v>0</v>
      </c>
      <c r="E4" s="22">
        <v>0</v>
      </c>
      <c r="F4" s="22">
        <f>C4-D4-E4</f>
        <v>34</v>
      </c>
    </row>
    <row r="5" spans="1:6" ht="16" x14ac:dyDescent="0.2">
      <c r="A5" s="22"/>
      <c r="B5" s="4" t="s">
        <v>78</v>
      </c>
      <c r="C5" s="22">
        <v>98</v>
      </c>
      <c r="D5" s="22">
        <v>18</v>
      </c>
      <c r="E5" s="22">
        <v>0</v>
      </c>
      <c r="F5" s="22">
        <f t="shared" ref="F5:F7" si="0">C5-D5-E5</f>
        <v>80</v>
      </c>
    </row>
    <row r="6" spans="1:6" ht="16" x14ac:dyDescent="0.2">
      <c r="A6" s="22"/>
      <c r="B6" s="4" t="s">
        <v>79</v>
      </c>
      <c r="C6" s="22">
        <v>270</v>
      </c>
      <c r="D6" s="22">
        <v>155</v>
      </c>
      <c r="E6" s="22">
        <v>5</v>
      </c>
      <c r="F6" s="22">
        <f t="shared" si="0"/>
        <v>110</v>
      </c>
    </row>
    <row r="7" spans="1:6" ht="16" x14ac:dyDescent="0.2">
      <c r="A7" s="22"/>
      <c r="B7" s="4" t="s">
        <v>93</v>
      </c>
      <c r="C7" s="22">
        <v>170</v>
      </c>
      <c r="D7" s="22">
        <v>34</v>
      </c>
      <c r="E7" s="22">
        <v>23</v>
      </c>
      <c r="F7" s="22">
        <f t="shared" si="0"/>
        <v>113</v>
      </c>
    </row>
    <row r="12" spans="1:6" x14ac:dyDescent="0.2">
      <c r="D12" s="8"/>
      <c r="E12" s="8"/>
      <c r="F12" s="8"/>
    </row>
    <row r="13" spans="1:6" x14ac:dyDescent="0.2">
      <c r="D13" s="8"/>
      <c r="E13" s="8"/>
      <c r="F13" s="8"/>
    </row>
    <row r="14" spans="1:6" x14ac:dyDescent="0.2">
      <c r="D14" s="8"/>
      <c r="E14" s="8"/>
      <c r="F14" s="8"/>
    </row>
    <row r="15" spans="1:6" x14ac:dyDescent="0.2">
      <c r="D15" s="8"/>
      <c r="E15" s="8"/>
    </row>
    <row r="16" spans="1:6" x14ac:dyDescent="0.2">
      <c r="D16" s="8"/>
      <c r="E16" s="8"/>
    </row>
    <row r="17" spans="3:6" x14ac:dyDescent="0.2">
      <c r="D17" s="8"/>
      <c r="E17" s="8"/>
    </row>
    <row r="18" spans="3:6" x14ac:dyDescent="0.2">
      <c r="D18" s="8"/>
      <c r="E18" s="8"/>
    </row>
    <row r="19" spans="3:6" x14ac:dyDescent="0.2">
      <c r="C19" s="1"/>
      <c r="D19" s="8"/>
      <c r="E19" s="8"/>
    </row>
    <row r="21" spans="3:6" x14ac:dyDescent="0.2">
      <c r="D21" s="8"/>
      <c r="E21" s="8"/>
      <c r="F21" s="8"/>
    </row>
    <row r="22" spans="3:6" x14ac:dyDescent="0.2">
      <c r="D22" s="8"/>
      <c r="E22" s="8"/>
      <c r="F22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Договори,техніка</vt:lpstr>
      <vt:lpstr>Програмно-матеріальне забезпеч.</vt:lpstr>
      <vt:lpstr>Фінанси</vt:lpstr>
      <vt:lpstr>Бюджет та закупівлі</vt:lpstr>
      <vt:lpstr>МТД та благодійна допомога</vt:lpstr>
      <vt:lpstr>Програмні шифратори</vt:lpstr>
      <vt:lpstr>КЕП</vt:lpstr>
      <vt:lpstr>Електронна пошта</vt:lpstr>
      <vt:lpstr>Матеріально-техн забезпечення</vt:lpstr>
      <vt:lpstr>Реєєстр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Olha Petrash</dc:creator>
  <cp:keywords/>
  <dc:description/>
  <cp:lastModifiedBy>Олексій Гладков</cp:lastModifiedBy>
  <cp:revision/>
  <dcterms:created xsi:type="dcterms:W3CDTF">2015-06-05T18:19:34Z</dcterms:created>
  <dcterms:modified xsi:type="dcterms:W3CDTF">2024-09-22T17:11:10Z</dcterms:modified>
  <cp:category/>
  <cp:contentStatus/>
</cp:coreProperties>
</file>